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9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ard\scientific\my Papers and Publications\Journals\2019-Berea Experiment\Calculation\"/>
    </mc:Choice>
  </mc:AlternateContent>
  <bookViews>
    <workbookView xWindow="0" yWindow="0" windowWidth="6310" windowHeight="6540"/>
  </bookViews>
  <sheets>
    <sheet name="This study Berea" sheetId="7" r:id="rId1"/>
    <sheet name="DP-k" sheetId="9" r:id="rId2"/>
    <sheet name="DP-kr" sheetId="10" r:id="rId3"/>
    <sheet name="Berea" sheetId="1" r:id="rId4"/>
    <sheet name="Adamswiller" sheetId="2" r:id="rId5"/>
    <sheet name="Boise" sheetId="3" r:id="rId6"/>
    <sheet name="Darley Dale" sheetId="4" r:id="rId7"/>
    <sheet name="Rothbach" sheetId="5" r:id="rId8"/>
    <sheet name="Berea kr and Pc" sheetId="6" r:id="rId9"/>
    <sheet name="Sheet1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2" i="7" l="1"/>
  <c r="I3" i="11" l="1"/>
  <c r="I4" i="11"/>
  <c r="I5" i="11"/>
  <c r="I6" i="11"/>
  <c r="I7" i="11"/>
  <c r="I8" i="11"/>
  <c r="I2" i="11"/>
  <c r="I18" i="11"/>
  <c r="I19" i="11"/>
  <c r="I27" i="11"/>
  <c r="N27" i="11" s="1"/>
  <c r="I28" i="11"/>
  <c r="N28" i="11" s="1"/>
  <c r="N18" i="11"/>
  <c r="N19" i="11"/>
  <c r="N9" i="11"/>
  <c r="N10" i="11"/>
  <c r="I9" i="11"/>
  <c r="I10" i="11"/>
  <c r="I20" i="11" l="1"/>
  <c r="I21" i="11"/>
  <c r="I22" i="11"/>
  <c r="I23" i="11"/>
  <c r="I24" i="11"/>
  <c r="I25" i="11"/>
  <c r="I26" i="11"/>
  <c r="I12" i="11"/>
  <c r="I13" i="11"/>
  <c r="I14" i="11"/>
  <c r="I15" i="11"/>
  <c r="I16" i="11"/>
  <c r="I17" i="11"/>
  <c r="I11" i="11"/>
  <c r="H22" i="11"/>
  <c r="H23" i="11"/>
  <c r="H24" i="11"/>
  <c r="H25" i="11"/>
  <c r="H26" i="11"/>
  <c r="H20" i="11"/>
  <c r="H21" i="11"/>
  <c r="H13" i="11"/>
  <c r="H14" i="11"/>
  <c r="H15" i="11"/>
  <c r="H16" i="11"/>
  <c r="H17" i="11"/>
  <c r="H11" i="11"/>
  <c r="H12" i="11"/>
  <c r="H4" i="11"/>
  <c r="H5" i="11"/>
  <c r="H6" i="11"/>
  <c r="H7" i="11"/>
  <c r="H8" i="11"/>
  <c r="H2" i="11"/>
  <c r="N2" i="11" s="1"/>
  <c r="H3" i="11"/>
  <c r="Z4" i="11"/>
  <c r="Z5" i="11"/>
  <c r="Z6" i="11"/>
  <c r="Z7" i="11"/>
  <c r="Z8" i="11"/>
  <c r="Z11" i="11"/>
  <c r="Z12" i="11"/>
  <c r="Z13" i="11"/>
  <c r="Z14" i="11"/>
  <c r="Z15" i="11"/>
  <c r="Z3" i="11"/>
  <c r="N20" i="11" l="1"/>
  <c r="N11" i="11"/>
  <c r="N21" i="11" l="1"/>
  <c r="N12" i="11"/>
  <c r="N3" i="11"/>
  <c r="N22" i="11"/>
  <c r="N23" i="11"/>
  <c r="N24" i="11"/>
  <c r="N25" i="11"/>
  <c r="N26" i="11"/>
  <c r="N13" i="11"/>
  <c r="N14" i="11"/>
  <c r="N15" i="11"/>
  <c r="N16" i="11"/>
  <c r="N17" i="11"/>
  <c r="N4" i="11"/>
  <c r="N5" i="11"/>
  <c r="N6" i="11"/>
  <c r="N7" i="11"/>
  <c r="N8" i="11"/>
  <c r="BS3" i="7" l="1"/>
  <c r="BS4" i="7"/>
  <c r="BS5" i="7"/>
  <c r="BS6" i="7"/>
  <c r="BS7" i="7"/>
  <c r="BS8" i="7"/>
  <c r="BS9" i="7"/>
  <c r="BS10" i="7"/>
  <c r="BS11" i="7"/>
  <c r="BS12" i="7"/>
  <c r="BS13" i="7"/>
  <c r="BS14" i="7"/>
  <c r="BS15" i="7"/>
  <c r="BS16" i="7"/>
  <c r="BS17" i="7"/>
  <c r="BS18" i="7"/>
  <c r="BS19" i="7"/>
  <c r="BS20" i="7"/>
  <c r="BS21" i="7"/>
  <c r="BS22" i="7"/>
  <c r="BS23" i="7"/>
  <c r="BS24" i="7"/>
  <c r="BS25" i="7"/>
  <c r="BS26" i="7"/>
  <c r="BS27" i="7"/>
  <c r="BS28" i="7"/>
  <c r="BS29" i="7"/>
  <c r="BS30" i="7"/>
  <c r="BS31" i="7"/>
  <c r="BS32" i="7"/>
  <c r="BS33" i="7"/>
  <c r="BS34" i="7"/>
  <c r="BS35" i="7"/>
  <c r="BS36" i="7"/>
  <c r="BS37" i="7"/>
  <c r="BS38" i="7"/>
  <c r="BS39" i="7"/>
  <c r="BS40" i="7"/>
  <c r="BS41" i="7"/>
  <c r="BS42" i="7"/>
  <c r="BS43" i="7"/>
  <c r="BS44" i="7"/>
  <c r="BS45" i="7"/>
  <c r="BS46" i="7"/>
  <c r="BS47" i="7"/>
  <c r="BS48" i="7"/>
  <c r="BS49" i="7"/>
  <c r="BS50" i="7"/>
  <c r="BS51" i="7"/>
  <c r="BS52" i="7"/>
  <c r="BS53" i="7"/>
  <c r="BS54" i="7"/>
  <c r="BS55" i="7"/>
  <c r="BS56" i="7"/>
  <c r="BS57" i="7"/>
  <c r="BS58" i="7"/>
  <c r="BS59" i="7"/>
  <c r="BS60" i="7"/>
  <c r="BS61" i="7"/>
  <c r="BS62" i="7"/>
  <c r="BS63" i="7"/>
  <c r="BS64" i="7"/>
  <c r="BS65" i="7"/>
  <c r="BS66" i="7"/>
  <c r="BS67" i="7"/>
  <c r="BS68" i="7"/>
  <c r="BS69" i="7"/>
  <c r="BS70" i="7"/>
  <c r="BS71" i="7"/>
  <c r="BS72" i="7"/>
  <c r="BS73" i="7"/>
  <c r="BS74" i="7"/>
  <c r="BS75" i="7"/>
  <c r="BS76" i="7"/>
  <c r="BS77" i="7"/>
  <c r="BS78" i="7"/>
  <c r="BS79" i="7"/>
  <c r="BS80" i="7"/>
  <c r="BS81" i="7"/>
  <c r="BS82" i="7"/>
  <c r="BS83" i="7"/>
  <c r="BS84" i="7"/>
  <c r="BS85" i="7"/>
  <c r="BS86" i="7"/>
  <c r="BS87" i="7"/>
  <c r="BS88" i="7"/>
  <c r="BS89" i="7"/>
  <c r="BS90" i="7"/>
  <c r="BS91" i="7"/>
  <c r="BS92" i="7"/>
  <c r="BS93" i="7"/>
  <c r="BS94" i="7"/>
  <c r="BS95" i="7"/>
  <c r="BS96" i="7"/>
  <c r="BS97" i="7"/>
  <c r="BS98" i="7"/>
  <c r="BS99" i="7"/>
  <c r="BS100" i="7"/>
  <c r="BS101" i="7"/>
  <c r="BS102" i="7"/>
  <c r="BS103" i="7"/>
  <c r="BS104" i="7"/>
  <c r="BS105" i="7"/>
  <c r="BS106" i="7"/>
  <c r="BS107" i="7"/>
  <c r="BS108" i="7"/>
  <c r="BS109" i="7"/>
  <c r="BS110" i="7"/>
  <c r="BS111" i="7"/>
  <c r="BS112" i="7"/>
  <c r="BS113" i="7"/>
  <c r="BS114" i="7"/>
  <c r="BS115" i="7"/>
  <c r="BS116" i="7"/>
  <c r="BS117" i="7"/>
  <c r="BS118" i="7"/>
  <c r="BS119" i="7"/>
  <c r="BS120" i="7"/>
  <c r="BS121" i="7"/>
  <c r="BS122" i="7"/>
  <c r="BS123" i="7"/>
  <c r="BS124" i="7"/>
  <c r="BS125" i="7"/>
  <c r="BS126" i="7"/>
  <c r="BS127" i="7"/>
  <c r="BS128" i="7"/>
  <c r="BS129" i="7"/>
  <c r="BS130" i="7"/>
  <c r="BS131" i="7"/>
  <c r="BS132" i="7"/>
  <c r="BS133" i="7"/>
  <c r="BS134" i="7"/>
  <c r="BS135" i="7"/>
  <c r="BS136" i="7"/>
  <c r="BS137" i="7"/>
  <c r="BS138" i="7"/>
  <c r="BS139" i="7"/>
  <c r="BS140" i="7"/>
  <c r="BS141" i="7"/>
  <c r="BS142" i="7"/>
  <c r="BS143" i="7"/>
  <c r="BS144" i="7"/>
  <c r="BS145" i="7"/>
  <c r="BS146" i="7"/>
  <c r="BS147" i="7"/>
  <c r="BS148" i="7"/>
  <c r="BS149" i="7"/>
  <c r="BS150" i="7"/>
  <c r="BS151" i="7"/>
  <c r="BS152" i="7"/>
  <c r="BS153" i="7"/>
  <c r="BS154" i="7"/>
  <c r="BS155" i="7"/>
  <c r="BS156" i="7"/>
  <c r="BS157" i="7"/>
  <c r="BS158" i="7"/>
  <c r="BS159" i="7"/>
  <c r="BS160" i="7"/>
  <c r="BS161" i="7"/>
  <c r="BS162" i="7"/>
  <c r="BS163" i="7"/>
  <c r="BS164" i="7"/>
  <c r="BS165" i="7"/>
  <c r="BS166" i="7"/>
  <c r="BS167" i="7"/>
  <c r="BS168" i="7"/>
  <c r="BS169" i="7"/>
  <c r="BS170" i="7"/>
  <c r="BS171" i="7"/>
  <c r="BS172" i="7"/>
  <c r="BS173" i="7"/>
  <c r="BS174" i="7"/>
  <c r="BS175" i="7"/>
  <c r="BS176" i="7"/>
  <c r="BS177" i="7"/>
  <c r="BS178" i="7"/>
  <c r="BS179" i="7"/>
  <c r="BS180" i="7"/>
  <c r="BS181" i="7"/>
  <c r="BS182" i="7"/>
  <c r="BS183" i="7"/>
  <c r="BS184" i="7"/>
  <c r="BS185" i="7"/>
  <c r="BS186" i="7"/>
  <c r="BS187" i="7"/>
  <c r="BS188" i="7"/>
  <c r="BS189" i="7"/>
  <c r="BS190" i="7"/>
  <c r="BS191" i="7"/>
  <c r="BS192" i="7"/>
  <c r="BS193" i="7"/>
  <c r="BS194" i="7"/>
  <c r="BS195" i="7"/>
  <c r="BS196" i="7"/>
  <c r="BS197" i="7"/>
  <c r="BS198" i="7"/>
  <c r="BS199" i="7"/>
  <c r="BS200" i="7"/>
  <c r="BS201" i="7"/>
  <c r="BS202" i="7"/>
  <c r="BS203" i="7"/>
  <c r="BS204" i="7"/>
  <c r="BS205" i="7"/>
  <c r="BS206" i="7"/>
  <c r="BS207" i="7"/>
  <c r="BS208" i="7"/>
  <c r="BS209" i="7"/>
  <c r="BS210" i="7"/>
  <c r="BS211" i="7"/>
  <c r="BS212" i="7"/>
  <c r="BS213" i="7"/>
  <c r="BS214" i="7"/>
  <c r="BS215" i="7"/>
  <c r="BS216" i="7"/>
  <c r="BS217" i="7"/>
  <c r="BS218" i="7"/>
  <c r="BS219" i="7"/>
  <c r="BS220" i="7"/>
  <c r="BS221" i="7"/>
  <c r="BS222" i="7"/>
  <c r="BS223" i="7"/>
  <c r="BS224" i="7"/>
  <c r="BS225" i="7"/>
  <c r="BS226" i="7"/>
  <c r="BS227" i="7"/>
  <c r="BS228" i="7"/>
  <c r="BS229" i="7"/>
  <c r="BS230" i="7"/>
  <c r="BS231" i="7"/>
  <c r="BS232" i="7"/>
  <c r="BS233" i="7"/>
  <c r="BS234" i="7"/>
  <c r="BS235" i="7"/>
  <c r="BS236" i="7"/>
  <c r="BS237" i="7"/>
  <c r="BS238" i="7"/>
  <c r="BS239" i="7"/>
  <c r="BS240" i="7"/>
  <c r="BS241" i="7"/>
  <c r="BS242" i="7"/>
  <c r="BS243" i="7"/>
  <c r="BS244" i="7"/>
  <c r="BS245" i="7"/>
  <c r="BS246" i="7"/>
  <c r="BS247" i="7"/>
  <c r="BS248" i="7"/>
  <c r="BS249" i="7"/>
  <c r="BS250" i="7"/>
  <c r="BS251" i="7"/>
  <c r="BS252" i="7"/>
  <c r="BS253" i="7"/>
  <c r="BS254" i="7"/>
  <c r="BS255" i="7"/>
  <c r="BS256" i="7"/>
  <c r="BS257" i="7"/>
  <c r="BS258" i="7"/>
  <c r="BS259" i="7"/>
  <c r="BS260" i="7"/>
  <c r="BS261" i="7"/>
  <c r="BS262" i="7"/>
  <c r="BS263" i="7"/>
  <c r="BS264" i="7"/>
  <c r="BS265" i="7"/>
  <c r="BS266" i="7"/>
  <c r="BS267" i="7"/>
  <c r="BS268" i="7"/>
  <c r="BS269" i="7"/>
  <c r="BS270" i="7"/>
  <c r="BS271" i="7"/>
  <c r="BS272" i="7"/>
  <c r="BS273" i="7"/>
  <c r="BS274" i="7"/>
  <c r="BS275" i="7"/>
  <c r="BS276" i="7"/>
  <c r="BS277" i="7"/>
  <c r="BS278" i="7"/>
  <c r="BS279" i="7"/>
  <c r="BS280" i="7"/>
  <c r="BS281" i="7"/>
  <c r="BS282" i="7"/>
  <c r="BS283" i="7"/>
  <c r="BS284" i="7"/>
  <c r="BS285" i="7"/>
  <c r="BS286" i="7"/>
  <c r="BS287" i="7"/>
  <c r="BS288" i="7"/>
  <c r="BS289" i="7"/>
  <c r="BS290" i="7"/>
  <c r="BS291" i="7"/>
  <c r="BS292" i="7"/>
  <c r="BS293" i="7"/>
  <c r="BS294" i="7"/>
  <c r="BS295" i="7"/>
  <c r="BS296" i="7"/>
  <c r="BS297" i="7"/>
  <c r="BS298" i="7"/>
  <c r="BS299" i="7"/>
  <c r="BS300" i="7"/>
  <c r="BS301" i="7"/>
  <c r="BS302" i="7"/>
  <c r="BS303" i="7"/>
  <c r="BS304" i="7"/>
  <c r="BS305" i="7"/>
  <c r="BS306" i="7"/>
  <c r="BS307" i="7"/>
  <c r="BS308" i="7"/>
  <c r="BS309" i="7"/>
  <c r="BS310" i="7"/>
  <c r="BS311" i="7"/>
  <c r="BS312" i="7"/>
  <c r="BS313" i="7"/>
  <c r="BS314" i="7"/>
  <c r="BS315" i="7"/>
  <c r="BS316" i="7"/>
  <c r="BS317" i="7"/>
  <c r="BS318" i="7"/>
  <c r="BS319" i="7"/>
  <c r="BS320" i="7"/>
  <c r="BS321" i="7"/>
  <c r="BS322" i="7"/>
  <c r="BS323" i="7"/>
  <c r="BS324" i="7"/>
  <c r="BS325" i="7"/>
  <c r="BS326" i="7"/>
  <c r="BS327" i="7"/>
  <c r="BS328" i="7"/>
  <c r="BS329" i="7"/>
  <c r="BS330" i="7"/>
  <c r="BS331" i="7"/>
  <c r="BS332" i="7"/>
  <c r="BS333" i="7"/>
  <c r="BS334" i="7"/>
  <c r="BS335" i="7"/>
  <c r="BS336" i="7"/>
  <c r="BS337" i="7"/>
  <c r="BS338" i="7"/>
  <c r="BS339" i="7"/>
  <c r="BS340" i="7"/>
  <c r="BS341" i="7"/>
  <c r="BS342" i="7"/>
  <c r="BS343" i="7"/>
  <c r="BS344" i="7"/>
  <c r="BS345" i="7"/>
  <c r="BS346" i="7"/>
  <c r="BS347" i="7"/>
  <c r="BS348" i="7"/>
  <c r="BS349" i="7"/>
  <c r="BS350" i="7"/>
  <c r="BS351" i="7"/>
  <c r="BS352" i="7"/>
  <c r="BS353" i="7"/>
  <c r="BS354" i="7"/>
  <c r="BS355" i="7"/>
  <c r="BS356" i="7"/>
  <c r="BS357" i="7"/>
  <c r="BS358" i="7"/>
  <c r="BS359" i="7"/>
  <c r="BS360" i="7"/>
  <c r="BS361" i="7"/>
  <c r="BS362" i="7"/>
  <c r="BS363" i="7"/>
  <c r="BS364" i="7"/>
  <c r="BS365" i="7"/>
  <c r="BS366" i="7"/>
  <c r="BS367" i="7"/>
  <c r="BS368" i="7"/>
  <c r="BS369" i="7"/>
  <c r="BS370" i="7"/>
  <c r="BS371" i="7"/>
  <c r="BS372" i="7"/>
  <c r="BS373" i="7"/>
  <c r="BS374" i="7"/>
  <c r="BS375" i="7"/>
  <c r="BS376" i="7"/>
  <c r="BS377" i="7"/>
  <c r="BS378" i="7"/>
  <c r="BS379" i="7"/>
  <c r="BS380" i="7"/>
  <c r="BS381" i="7"/>
  <c r="BS382" i="7"/>
  <c r="BS383" i="7"/>
  <c r="BS384" i="7"/>
  <c r="BS385" i="7"/>
  <c r="BS386" i="7"/>
  <c r="BS387" i="7"/>
  <c r="BS388" i="7"/>
  <c r="BS389" i="7"/>
  <c r="BS390" i="7"/>
  <c r="BS391" i="7"/>
  <c r="BS392" i="7"/>
  <c r="BS393" i="7"/>
  <c r="BS394" i="7"/>
  <c r="BS395" i="7"/>
  <c r="BS396" i="7"/>
  <c r="BS397" i="7"/>
  <c r="BS398" i="7"/>
  <c r="BS399" i="7"/>
  <c r="BS400" i="7"/>
  <c r="BS401" i="7"/>
  <c r="BS402" i="7"/>
  <c r="BS403" i="7"/>
  <c r="BS404" i="7"/>
  <c r="BS405" i="7"/>
  <c r="BS406" i="7"/>
  <c r="BS407" i="7"/>
  <c r="BS408" i="7"/>
  <c r="BS409" i="7"/>
  <c r="BS410" i="7"/>
  <c r="BS411" i="7"/>
  <c r="BS412" i="7"/>
  <c r="BS413" i="7"/>
  <c r="BS414" i="7"/>
  <c r="BS415" i="7"/>
  <c r="BS416" i="7"/>
  <c r="BS417" i="7"/>
  <c r="BS418" i="7"/>
  <c r="BS419" i="7"/>
  <c r="BS420" i="7"/>
  <c r="BS421" i="7"/>
  <c r="BS422" i="7"/>
  <c r="BS423" i="7"/>
  <c r="BS424" i="7"/>
  <c r="BS425" i="7"/>
  <c r="BS426" i="7"/>
  <c r="BS427" i="7"/>
  <c r="BS428" i="7"/>
  <c r="BS429" i="7"/>
  <c r="BS430" i="7"/>
  <c r="BS431" i="7"/>
  <c r="BS432" i="7"/>
  <c r="BS433" i="7"/>
  <c r="BS434" i="7"/>
  <c r="BS435" i="7"/>
  <c r="BS436" i="7"/>
  <c r="BS437" i="7"/>
  <c r="BS438" i="7"/>
  <c r="BS439" i="7"/>
  <c r="BS440" i="7"/>
  <c r="BS441" i="7"/>
  <c r="BS442" i="7"/>
  <c r="BS443" i="7"/>
  <c r="BS444" i="7"/>
  <c r="BS445" i="7"/>
  <c r="BS446" i="7"/>
  <c r="BS447" i="7"/>
  <c r="BS448" i="7"/>
  <c r="BS449" i="7"/>
  <c r="BS450" i="7"/>
  <c r="BS451" i="7"/>
  <c r="BS452" i="7"/>
  <c r="BS453" i="7"/>
  <c r="BS454" i="7"/>
  <c r="BS455" i="7"/>
  <c r="BS456" i="7"/>
  <c r="BS457" i="7"/>
  <c r="BS458" i="7"/>
  <c r="BS459" i="7"/>
  <c r="BS460" i="7"/>
  <c r="BS461" i="7"/>
  <c r="BS462" i="7"/>
  <c r="BS463" i="7"/>
  <c r="BS464" i="7"/>
  <c r="BS465" i="7"/>
  <c r="BS466" i="7"/>
  <c r="BS467" i="7"/>
  <c r="BS468" i="7"/>
  <c r="BS469" i="7"/>
  <c r="BS470" i="7"/>
  <c r="BS471" i="7"/>
  <c r="BS472" i="7"/>
  <c r="BS473" i="7"/>
  <c r="BS474" i="7"/>
  <c r="BS475" i="7"/>
  <c r="BS476" i="7"/>
  <c r="BS477" i="7"/>
  <c r="BS478" i="7"/>
  <c r="BS479" i="7"/>
  <c r="BS480" i="7"/>
  <c r="BS481" i="7"/>
  <c r="BS482" i="7"/>
  <c r="BS483" i="7"/>
  <c r="BS484" i="7"/>
  <c r="BS485" i="7"/>
  <c r="BS486" i="7"/>
  <c r="BS487" i="7"/>
  <c r="BS488" i="7"/>
  <c r="BS489" i="7"/>
  <c r="BS490" i="7"/>
  <c r="BS491" i="7"/>
  <c r="BS492" i="7"/>
  <c r="BS493" i="7"/>
  <c r="BS494" i="7"/>
  <c r="BS495" i="7"/>
  <c r="BS496" i="7"/>
  <c r="BS497" i="7"/>
  <c r="BS498" i="7"/>
  <c r="BS499" i="7"/>
  <c r="BS500" i="7"/>
  <c r="BS501" i="7"/>
  <c r="BS502" i="7"/>
  <c r="BS503" i="7"/>
  <c r="BS504" i="7"/>
  <c r="BS505" i="7"/>
  <c r="BS506" i="7"/>
  <c r="BS507" i="7"/>
  <c r="BS508" i="7"/>
  <c r="BS509" i="7"/>
  <c r="BS510" i="7"/>
  <c r="BS511" i="7"/>
  <c r="BS512" i="7"/>
  <c r="BS513" i="7"/>
  <c r="BS514" i="7"/>
  <c r="BS515" i="7"/>
  <c r="BS516" i="7"/>
  <c r="BS517" i="7"/>
  <c r="BS518" i="7"/>
  <c r="BS519" i="7"/>
  <c r="BS520" i="7"/>
  <c r="BS521" i="7"/>
  <c r="BS522" i="7"/>
  <c r="BS523" i="7"/>
  <c r="BS524" i="7"/>
  <c r="BS525" i="7"/>
  <c r="BS526" i="7"/>
  <c r="BS527" i="7"/>
  <c r="BS528" i="7"/>
  <c r="BS529" i="7"/>
  <c r="BS530" i="7"/>
  <c r="BS531" i="7"/>
  <c r="BS532" i="7"/>
  <c r="BS533" i="7"/>
  <c r="BS534" i="7"/>
  <c r="BS535" i="7"/>
  <c r="BS536" i="7"/>
  <c r="BS537" i="7"/>
  <c r="BS538" i="7"/>
  <c r="BS539" i="7"/>
  <c r="BS540" i="7"/>
  <c r="BS541" i="7"/>
  <c r="BS542" i="7"/>
  <c r="BS543" i="7"/>
  <c r="BS544" i="7"/>
  <c r="BS545" i="7"/>
  <c r="BS546" i="7"/>
  <c r="BS547" i="7"/>
  <c r="BS548" i="7"/>
  <c r="BS549" i="7"/>
  <c r="BS550" i="7"/>
  <c r="BS551" i="7"/>
  <c r="BS552" i="7"/>
  <c r="BS553" i="7"/>
  <c r="BS554" i="7"/>
  <c r="BS555" i="7"/>
  <c r="BS556" i="7"/>
  <c r="BS557" i="7"/>
  <c r="BS558" i="7"/>
  <c r="BS559" i="7"/>
  <c r="BS560" i="7"/>
  <c r="BS561" i="7"/>
  <c r="BS562" i="7"/>
  <c r="BS563" i="7"/>
  <c r="BS564" i="7"/>
  <c r="BS565" i="7"/>
  <c r="BS566" i="7"/>
  <c r="BS567" i="7"/>
  <c r="BS568" i="7"/>
  <c r="BS569" i="7"/>
  <c r="BS570" i="7"/>
  <c r="BS571" i="7"/>
  <c r="BS572" i="7"/>
  <c r="BS573" i="7"/>
  <c r="BS574" i="7"/>
  <c r="BS575" i="7"/>
  <c r="BS576" i="7"/>
  <c r="BS577" i="7"/>
  <c r="BS578" i="7"/>
  <c r="BS579" i="7"/>
  <c r="BS580" i="7"/>
  <c r="BS581" i="7"/>
  <c r="BS582" i="7"/>
  <c r="BS583" i="7"/>
  <c r="BS584" i="7"/>
  <c r="BS585" i="7"/>
  <c r="BS586" i="7"/>
  <c r="BS587" i="7"/>
  <c r="BS588" i="7"/>
  <c r="BS589" i="7"/>
  <c r="BS590" i="7"/>
  <c r="BS591" i="7"/>
  <c r="BS592" i="7"/>
  <c r="BS593" i="7"/>
  <c r="BS594" i="7"/>
  <c r="BS595" i="7"/>
  <c r="BS596" i="7"/>
  <c r="BS597" i="7"/>
  <c r="BS598" i="7"/>
  <c r="BS599" i="7"/>
  <c r="BS600" i="7"/>
  <c r="BS601" i="7"/>
  <c r="BS602" i="7"/>
  <c r="BS603" i="7"/>
  <c r="BS604" i="7"/>
  <c r="BS605" i="7"/>
  <c r="BS606" i="7"/>
  <c r="BS607" i="7"/>
  <c r="BS608" i="7"/>
  <c r="BS609" i="7"/>
  <c r="BS610" i="7"/>
  <c r="BS611" i="7"/>
  <c r="BS612" i="7"/>
  <c r="BS613" i="7"/>
  <c r="BS614" i="7"/>
  <c r="BS615" i="7"/>
  <c r="BS616" i="7"/>
  <c r="BS617" i="7"/>
  <c r="BS618" i="7"/>
  <c r="BS619" i="7"/>
  <c r="BS620" i="7"/>
  <c r="BS621" i="7"/>
  <c r="BS622" i="7"/>
  <c r="BS623" i="7"/>
  <c r="BS624" i="7"/>
  <c r="BS625" i="7"/>
  <c r="BS626" i="7"/>
  <c r="BS627" i="7"/>
  <c r="BS628" i="7"/>
  <c r="BS629" i="7"/>
  <c r="BS630" i="7"/>
  <c r="BS631" i="7"/>
  <c r="BS632" i="7"/>
  <c r="BS633" i="7"/>
  <c r="BS634" i="7"/>
  <c r="BS635" i="7"/>
  <c r="BS636" i="7"/>
  <c r="BS637" i="7"/>
  <c r="BS638" i="7"/>
  <c r="BS639" i="7"/>
  <c r="BS640" i="7"/>
  <c r="BS641" i="7"/>
  <c r="BS642" i="7"/>
  <c r="BS643" i="7"/>
  <c r="BS644" i="7"/>
  <c r="BS645" i="7"/>
  <c r="BS646" i="7"/>
  <c r="BS647" i="7"/>
  <c r="BS648" i="7"/>
  <c r="BS649" i="7"/>
  <c r="BS650" i="7"/>
  <c r="BS651" i="7"/>
  <c r="BS652" i="7"/>
  <c r="BS653" i="7"/>
  <c r="BS654" i="7"/>
  <c r="BS655" i="7"/>
  <c r="BS656" i="7"/>
  <c r="BS657" i="7"/>
  <c r="BS658" i="7"/>
  <c r="BS659" i="7"/>
  <c r="BS660" i="7"/>
  <c r="BS661" i="7"/>
  <c r="BS662" i="7"/>
  <c r="BS663" i="7"/>
  <c r="BS664" i="7"/>
  <c r="BS665" i="7"/>
  <c r="BS666" i="7"/>
  <c r="BS667" i="7"/>
  <c r="BS668" i="7"/>
  <c r="BS669" i="7"/>
  <c r="BS670" i="7"/>
  <c r="BS671" i="7"/>
  <c r="BS672" i="7"/>
  <c r="BS673" i="7"/>
  <c r="BS674" i="7"/>
  <c r="BS675" i="7"/>
  <c r="BS676" i="7"/>
  <c r="BS677" i="7"/>
  <c r="BS678" i="7"/>
  <c r="BS679" i="7"/>
  <c r="BS680" i="7"/>
  <c r="BS681" i="7"/>
  <c r="BS682" i="7"/>
  <c r="BS683" i="7"/>
  <c r="BS684" i="7"/>
  <c r="BS685" i="7"/>
  <c r="BS686" i="7"/>
  <c r="BS687" i="7"/>
  <c r="BS688" i="7"/>
  <c r="BS689" i="7"/>
  <c r="BS690" i="7"/>
  <c r="BS691" i="7"/>
  <c r="BS692" i="7"/>
  <c r="BS693" i="7"/>
  <c r="BS694" i="7"/>
  <c r="BS695" i="7"/>
  <c r="BS696" i="7"/>
  <c r="BS697" i="7"/>
  <c r="BS698" i="7"/>
  <c r="BS699" i="7"/>
  <c r="BS700" i="7"/>
  <c r="BS701" i="7"/>
  <c r="BS702" i="7"/>
  <c r="BS703" i="7"/>
  <c r="BS704" i="7"/>
  <c r="BS705" i="7"/>
  <c r="BS706" i="7"/>
  <c r="BS707" i="7"/>
  <c r="BS708" i="7"/>
  <c r="BS709" i="7"/>
  <c r="BS710" i="7"/>
  <c r="BS711" i="7"/>
  <c r="BS712" i="7"/>
  <c r="BS713" i="7"/>
  <c r="BS714" i="7"/>
  <c r="BS715" i="7"/>
  <c r="BS716" i="7"/>
  <c r="BS717" i="7"/>
  <c r="BS718" i="7"/>
  <c r="BS719" i="7"/>
  <c r="BS720" i="7"/>
  <c r="BS721" i="7"/>
  <c r="BS722" i="7"/>
  <c r="BS723" i="7"/>
  <c r="BS724" i="7"/>
  <c r="BS725" i="7"/>
  <c r="BS726" i="7"/>
  <c r="BS727" i="7"/>
  <c r="BS728" i="7"/>
  <c r="BS729" i="7"/>
  <c r="BS730" i="7"/>
  <c r="BS731" i="7"/>
  <c r="BS732" i="7"/>
  <c r="BS733" i="7"/>
  <c r="BS734" i="7"/>
  <c r="BS735" i="7"/>
  <c r="BS736" i="7"/>
  <c r="BS737" i="7"/>
  <c r="BS738" i="7"/>
  <c r="BS739" i="7"/>
  <c r="BS740" i="7"/>
  <c r="BS741" i="7"/>
  <c r="BS742" i="7"/>
  <c r="BS743" i="7"/>
  <c r="BS744" i="7"/>
  <c r="BS745" i="7"/>
  <c r="BS746" i="7"/>
  <c r="BS747" i="7"/>
  <c r="BS748" i="7"/>
  <c r="BS749" i="7"/>
  <c r="BS750" i="7"/>
  <c r="BS751" i="7"/>
  <c r="BS752" i="7"/>
  <c r="BS753" i="7"/>
  <c r="BS754" i="7"/>
  <c r="BS755" i="7"/>
  <c r="BS756" i="7"/>
  <c r="BS757" i="7"/>
  <c r="BS758" i="7"/>
  <c r="BS759" i="7"/>
  <c r="BS760" i="7"/>
  <c r="BS761" i="7"/>
  <c r="BS762" i="7"/>
  <c r="BS763" i="7"/>
  <c r="BS764" i="7"/>
  <c r="BS765" i="7"/>
  <c r="BS766" i="7"/>
  <c r="BS767" i="7"/>
  <c r="BS768" i="7"/>
  <c r="BS769" i="7"/>
  <c r="BS770" i="7"/>
  <c r="BS771" i="7"/>
  <c r="BS772" i="7"/>
  <c r="BS773" i="7"/>
  <c r="BS774" i="7"/>
  <c r="BS775" i="7"/>
  <c r="BS776" i="7"/>
  <c r="BS777" i="7"/>
  <c r="BS778" i="7"/>
  <c r="BS779" i="7"/>
  <c r="BS780" i="7"/>
  <c r="BS781" i="7"/>
  <c r="BS782" i="7"/>
  <c r="BS783" i="7"/>
  <c r="BS784" i="7"/>
  <c r="BS785" i="7"/>
  <c r="BS786" i="7"/>
  <c r="BS787" i="7"/>
  <c r="BS788" i="7"/>
  <c r="BS789" i="7"/>
  <c r="BS790" i="7"/>
  <c r="BS791" i="7"/>
  <c r="BS792" i="7"/>
  <c r="BS793" i="7"/>
  <c r="BS794" i="7"/>
  <c r="BS795" i="7"/>
  <c r="BS796" i="7"/>
  <c r="BS797" i="7"/>
  <c r="BS798" i="7"/>
  <c r="BS799" i="7"/>
  <c r="BS800" i="7"/>
  <c r="BS801" i="7"/>
  <c r="BS802" i="7"/>
  <c r="BS803" i="7"/>
  <c r="BS804" i="7"/>
  <c r="BS805" i="7"/>
  <c r="BS806" i="7"/>
  <c r="BS807" i="7"/>
  <c r="BS808" i="7"/>
  <c r="BS809" i="7"/>
  <c r="BS810" i="7"/>
  <c r="BS811" i="7"/>
  <c r="BS812" i="7"/>
  <c r="BS813" i="7"/>
  <c r="BS814" i="7"/>
  <c r="BS815" i="7"/>
  <c r="BS816" i="7"/>
  <c r="BS817" i="7"/>
  <c r="BS818" i="7"/>
  <c r="BS819" i="7"/>
  <c r="BS820" i="7"/>
  <c r="BS821" i="7"/>
  <c r="BS822" i="7"/>
  <c r="BS823" i="7"/>
  <c r="BS824" i="7"/>
  <c r="BS825" i="7"/>
  <c r="BS826" i="7"/>
  <c r="BS827" i="7"/>
  <c r="BS828" i="7"/>
  <c r="BS829" i="7"/>
  <c r="BS830" i="7"/>
  <c r="BS831" i="7"/>
  <c r="BS832" i="7"/>
  <c r="BS833" i="7"/>
  <c r="BS834" i="7"/>
  <c r="BS835" i="7"/>
  <c r="BS836" i="7"/>
  <c r="BS837" i="7"/>
  <c r="BS838" i="7"/>
  <c r="BS839" i="7"/>
  <c r="BS840" i="7"/>
  <c r="BS841" i="7"/>
  <c r="BS842" i="7"/>
  <c r="BS843" i="7"/>
  <c r="BS844" i="7"/>
  <c r="BS845" i="7"/>
  <c r="BS846" i="7"/>
  <c r="BS847" i="7"/>
  <c r="BS848" i="7"/>
  <c r="BS849" i="7"/>
  <c r="BS850" i="7"/>
  <c r="BS851" i="7"/>
  <c r="BS852" i="7"/>
  <c r="BS853" i="7"/>
  <c r="BS854" i="7"/>
  <c r="BS855" i="7"/>
  <c r="BS856" i="7"/>
  <c r="BS857" i="7"/>
  <c r="BS858" i="7"/>
  <c r="BS859" i="7"/>
  <c r="BS860" i="7"/>
  <c r="BS861" i="7"/>
  <c r="BS862" i="7"/>
  <c r="BS863" i="7"/>
  <c r="BS864" i="7"/>
  <c r="BS865" i="7"/>
  <c r="BS866" i="7"/>
  <c r="BS867" i="7"/>
  <c r="BS868" i="7"/>
  <c r="BS869" i="7"/>
  <c r="BS870" i="7"/>
  <c r="BS871" i="7"/>
  <c r="BS872" i="7"/>
  <c r="BS873" i="7"/>
  <c r="BS874" i="7"/>
  <c r="BS875" i="7"/>
  <c r="BS876" i="7"/>
  <c r="BS877" i="7"/>
  <c r="BS878" i="7"/>
  <c r="BS879" i="7"/>
  <c r="BS880" i="7"/>
  <c r="BS881" i="7"/>
  <c r="BS882" i="7"/>
  <c r="BS883" i="7"/>
  <c r="BS884" i="7"/>
  <c r="BS885" i="7"/>
  <c r="BS886" i="7"/>
  <c r="BS887" i="7"/>
  <c r="BS888" i="7"/>
  <c r="BS889" i="7"/>
  <c r="BS890" i="7"/>
  <c r="BS891" i="7"/>
  <c r="BS892" i="7"/>
  <c r="BS893" i="7"/>
  <c r="BS894" i="7"/>
  <c r="BS895" i="7"/>
  <c r="BS896" i="7"/>
  <c r="BS897" i="7"/>
  <c r="BS898" i="7"/>
  <c r="BS899" i="7"/>
  <c r="BS900" i="7"/>
  <c r="BS901" i="7"/>
  <c r="BS902" i="7"/>
  <c r="BS903" i="7"/>
  <c r="BS904" i="7"/>
  <c r="BS905" i="7"/>
  <c r="BS906" i="7"/>
  <c r="BS907" i="7"/>
  <c r="BS908" i="7"/>
  <c r="BS909" i="7"/>
  <c r="BS910" i="7"/>
  <c r="BS911" i="7"/>
  <c r="BS912" i="7"/>
  <c r="BS913" i="7"/>
  <c r="BS914" i="7"/>
  <c r="BS915" i="7"/>
  <c r="BS916" i="7"/>
  <c r="BS917" i="7"/>
  <c r="BS918" i="7"/>
  <c r="BS919" i="7"/>
  <c r="BS920" i="7"/>
  <c r="BS921" i="7"/>
  <c r="BS922" i="7"/>
  <c r="BS923" i="7"/>
  <c r="BS924" i="7"/>
  <c r="BS925" i="7"/>
  <c r="BS926" i="7"/>
  <c r="BS927" i="7"/>
  <c r="BS928" i="7"/>
  <c r="BS929" i="7"/>
  <c r="BS930" i="7"/>
  <c r="BS931" i="7"/>
  <c r="BS932" i="7"/>
  <c r="BS933" i="7"/>
  <c r="BS934" i="7"/>
  <c r="BS935" i="7"/>
  <c r="BS936" i="7"/>
  <c r="BS937" i="7"/>
  <c r="BS938" i="7"/>
  <c r="BS939" i="7"/>
  <c r="BS940" i="7"/>
  <c r="BS941" i="7"/>
  <c r="BS942" i="7"/>
  <c r="BS943" i="7"/>
  <c r="BS944" i="7"/>
  <c r="BS945" i="7"/>
  <c r="BS946" i="7"/>
  <c r="BS947" i="7"/>
  <c r="BS948" i="7"/>
  <c r="BS949" i="7"/>
  <c r="BS950" i="7"/>
  <c r="BS951" i="7"/>
  <c r="BS952" i="7"/>
  <c r="BS953" i="7"/>
  <c r="BS954" i="7"/>
  <c r="BS955" i="7"/>
  <c r="BS956" i="7"/>
  <c r="BS957" i="7"/>
  <c r="BS958" i="7"/>
  <c r="BS959" i="7"/>
  <c r="BS960" i="7"/>
  <c r="BS961" i="7"/>
  <c r="BS962" i="7"/>
  <c r="BS963" i="7"/>
  <c r="BS964" i="7"/>
  <c r="BS965" i="7"/>
  <c r="BS966" i="7"/>
  <c r="BS967" i="7"/>
  <c r="BS968" i="7"/>
  <c r="BS969" i="7"/>
  <c r="BS970" i="7"/>
  <c r="BS971" i="7"/>
  <c r="BS972" i="7"/>
  <c r="BS973" i="7"/>
  <c r="BS974" i="7"/>
  <c r="BS975" i="7"/>
  <c r="BS976" i="7"/>
  <c r="BS977" i="7"/>
  <c r="BS978" i="7"/>
  <c r="BS979" i="7"/>
  <c r="BS980" i="7"/>
  <c r="BS981" i="7"/>
  <c r="BS982" i="7"/>
  <c r="BS983" i="7"/>
  <c r="BS984" i="7"/>
  <c r="BS985" i="7"/>
  <c r="BS986" i="7"/>
  <c r="BS987" i="7"/>
  <c r="BS988" i="7"/>
  <c r="BS989" i="7"/>
  <c r="BS990" i="7"/>
  <c r="BS991" i="7"/>
  <c r="BS992" i="7"/>
  <c r="BS993" i="7"/>
  <c r="BS994" i="7"/>
  <c r="BS995" i="7"/>
  <c r="BS996" i="7"/>
  <c r="BS997" i="7"/>
  <c r="BS998" i="7"/>
  <c r="BS999" i="7"/>
  <c r="BS1000" i="7"/>
  <c r="BS1001" i="7"/>
  <c r="BS1002" i="7"/>
  <c r="BS1003" i="7"/>
  <c r="BS1004" i="7"/>
  <c r="BS1005" i="7"/>
  <c r="BS1006" i="7"/>
  <c r="BS1007" i="7"/>
  <c r="BS1008" i="7"/>
  <c r="BS1009" i="7"/>
  <c r="BS1010" i="7"/>
  <c r="BS1011" i="7"/>
  <c r="BS1012" i="7"/>
  <c r="BS1013" i="7"/>
  <c r="BS1014" i="7"/>
  <c r="BS1015" i="7"/>
  <c r="BS1016" i="7"/>
  <c r="BS1017" i="7"/>
  <c r="BS1018" i="7"/>
  <c r="BS1019" i="7"/>
  <c r="BS1020" i="7"/>
  <c r="BS1021" i="7"/>
  <c r="BS1022" i="7"/>
  <c r="BS1023" i="7"/>
  <c r="BS1024" i="7"/>
  <c r="BS1025" i="7"/>
  <c r="BS1026" i="7"/>
  <c r="BS1027" i="7"/>
  <c r="BS1028" i="7"/>
  <c r="BS1029" i="7"/>
  <c r="BS1030" i="7"/>
  <c r="BS1031" i="7"/>
  <c r="BS1032" i="7"/>
  <c r="BS1033" i="7"/>
  <c r="BS1034" i="7"/>
  <c r="BS1035" i="7"/>
  <c r="BS1036" i="7"/>
  <c r="BS1037" i="7"/>
  <c r="BS1038" i="7"/>
  <c r="BS1039" i="7"/>
  <c r="BS1040" i="7"/>
  <c r="BS1041" i="7"/>
  <c r="BS1042" i="7"/>
  <c r="BS1043" i="7"/>
  <c r="BS1044" i="7"/>
  <c r="BS1045" i="7"/>
  <c r="BS1046" i="7"/>
  <c r="BS1047" i="7"/>
  <c r="BS1048" i="7"/>
  <c r="BS1049" i="7"/>
  <c r="BS1050" i="7"/>
  <c r="BS1051" i="7"/>
  <c r="BS1052" i="7"/>
  <c r="BS1053" i="7"/>
  <c r="BS1054" i="7"/>
  <c r="BS1055" i="7"/>
  <c r="BS1056" i="7"/>
  <c r="BS1057" i="7"/>
  <c r="BS1058" i="7"/>
  <c r="BS1059" i="7"/>
  <c r="BS1060" i="7"/>
  <c r="BS1061" i="7"/>
  <c r="BS1062" i="7"/>
  <c r="BS1063" i="7"/>
  <c r="BS1064" i="7"/>
  <c r="BS1065" i="7"/>
  <c r="BS1066" i="7"/>
  <c r="BS1067" i="7"/>
  <c r="BS1068" i="7"/>
  <c r="BS1069" i="7"/>
  <c r="BS1070" i="7"/>
  <c r="BS1071" i="7"/>
  <c r="BS1072" i="7"/>
  <c r="BS1073" i="7"/>
  <c r="BS1074" i="7"/>
  <c r="BS1075" i="7"/>
  <c r="BS1076" i="7"/>
  <c r="BS1077" i="7"/>
  <c r="BS1078" i="7"/>
  <c r="BS1079" i="7"/>
  <c r="BS1080" i="7"/>
  <c r="BS1081" i="7"/>
  <c r="BS1082" i="7"/>
  <c r="BS1083" i="7"/>
  <c r="BS1084" i="7"/>
  <c r="BS1085" i="7"/>
  <c r="BS1086" i="7"/>
  <c r="BS1087" i="7"/>
  <c r="BS1088" i="7"/>
  <c r="BS1089" i="7"/>
  <c r="BS1090" i="7"/>
  <c r="BS1091" i="7"/>
  <c r="BS1092" i="7"/>
  <c r="BS1093" i="7"/>
  <c r="BS1094" i="7"/>
  <c r="BS1095" i="7"/>
  <c r="BS1096" i="7"/>
  <c r="BS1097" i="7"/>
  <c r="BS1098" i="7"/>
  <c r="BS1099" i="7"/>
  <c r="BS1100" i="7"/>
  <c r="BS1101" i="7"/>
  <c r="BS1102" i="7"/>
  <c r="BS1103" i="7"/>
  <c r="BS1104" i="7"/>
  <c r="BS1105" i="7"/>
  <c r="BS1106" i="7"/>
  <c r="BS1107" i="7"/>
  <c r="BS1108" i="7"/>
  <c r="BS1109" i="7"/>
  <c r="BS1110" i="7"/>
  <c r="BS1111" i="7"/>
  <c r="BS1112" i="7"/>
  <c r="BS1113" i="7"/>
  <c r="BS1114" i="7"/>
  <c r="BS1115" i="7"/>
  <c r="BS1116" i="7"/>
  <c r="BS1117" i="7"/>
  <c r="BS1118" i="7"/>
  <c r="BS1119" i="7"/>
  <c r="BS1120" i="7"/>
  <c r="BS1121" i="7"/>
  <c r="BS1122" i="7"/>
  <c r="BS1123" i="7"/>
  <c r="BS1124" i="7"/>
  <c r="BS1125" i="7"/>
  <c r="BS1126" i="7"/>
  <c r="BS1127" i="7"/>
  <c r="BS1128" i="7"/>
  <c r="BS1129" i="7"/>
  <c r="BS1130" i="7"/>
  <c r="BS1131" i="7"/>
  <c r="BS1132" i="7"/>
  <c r="BS1133" i="7"/>
  <c r="BS1134" i="7"/>
  <c r="BS1135" i="7"/>
  <c r="BS1136" i="7"/>
  <c r="BS1137" i="7"/>
  <c r="BS1138" i="7"/>
  <c r="BS1139" i="7"/>
  <c r="BS1140" i="7"/>
  <c r="BS1141" i="7"/>
  <c r="BS1142" i="7"/>
  <c r="BS1143" i="7"/>
  <c r="BS1144" i="7"/>
  <c r="BS1145" i="7"/>
  <c r="BS1146" i="7"/>
  <c r="BS1147" i="7"/>
  <c r="BS1148" i="7"/>
  <c r="BS1149" i="7"/>
  <c r="BS1150" i="7"/>
  <c r="BS1151" i="7"/>
  <c r="BS1152" i="7"/>
  <c r="BS1153" i="7"/>
  <c r="BS1154" i="7"/>
  <c r="BS1155" i="7"/>
  <c r="BS1156" i="7"/>
  <c r="BS1157" i="7"/>
  <c r="BS1158" i="7"/>
  <c r="BS1159" i="7"/>
  <c r="BS1160" i="7"/>
  <c r="BS1161" i="7"/>
  <c r="BS1162" i="7"/>
  <c r="BS1163" i="7"/>
  <c r="BS1164" i="7"/>
  <c r="BS1165" i="7"/>
  <c r="BS1166" i="7"/>
  <c r="BS1167" i="7"/>
  <c r="BS1168" i="7"/>
  <c r="BS1169" i="7"/>
  <c r="BS1170" i="7"/>
  <c r="BS1171" i="7"/>
  <c r="BS1172" i="7"/>
  <c r="BS1173" i="7"/>
  <c r="BS1174" i="7"/>
  <c r="BS1175" i="7"/>
  <c r="BS1176" i="7"/>
  <c r="BS1177" i="7"/>
  <c r="BS1178" i="7"/>
  <c r="BS1179" i="7"/>
  <c r="BS1180" i="7"/>
  <c r="BS1181" i="7"/>
  <c r="BS1182" i="7"/>
  <c r="BS1183" i="7"/>
  <c r="BS1184" i="7"/>
  <c r="BS1185" i="7"/>
  <c r="BS1186" i="7"/>
  <c r="BS1187" i="7"/>
  <c r="BS1188" i="7"/>
  <c r="BS1189" i="7"/>
  <c r="BS1190" i="7"/>
  <c r="BS1191" i="7"/>
  <c r="BS1192" i="7"/>
  <c r="BS1193" i="7"/>
  <c r="BS1194" i="7"/>
  <c r="BS1195" i="7"/>
  <c r="BS1196" i="7"/>
  <c r="BS1197" i="7"/>
  <c r="BS1198" i="7"/>
  <c r="BS1199" i="7"/>
  <c r="BS1200" i="7"/>
  <c r="BS1201" i="7"/>
  <c r="BS1202" i="7"/>
  <c r="BS1203" i="7"/>
  <c r="BS1204" i="7"/>
  <c r="BS1205" i="7"/>
  <c r="BS1206" i="7"/>
  <c r="BS1207" i="7"/>
  <c r="BS1208" i="7"/>
  <c r="BS1209" i="7"/>
  <c r="BS1210" i="7"/>
  <c r="BS1211" i="7"/>
  <c r="BS1212" i="7"/>
  <c r="BS1213" i="7"/>
  <c r="BS1214" i="7"/>
  <c r="BS1215" i="7"/>
  <c r="BS1216" i="7"/>
  <c r="BS1217" i="7"/>
  <c r="BS1218" i="7"/>
  <c r="BS1219" i="7"/>
  <c r="BS1220" i="7"/>
  <c r="BS1221" i="7"/>
  <c r="BS1222" i="7"/>
  <c r="BS1223" i="7"/>
  <c r="BS1224" i="7"/>
  <c r="BS1225" i="7"/>
  <c r="BS1226" i="7"/>
  <c r="BS1227" i="7"/>
  <c r="BS1228" i="7"/>
  <c r="BS1229" i="7"/>
  <c r="BS1230" i="7"/>
  <c r="BS1231" i="7"/>
  <c r="BS1232" i="7"/>
  <c r="BS1233" i="7"/>
  <c r="BS1234" i="7"/>
  <c r="BS1235" i="7"/>
  <c r="BS1236" i="7"/>
  <c r="BS1237" i="7"/>
  <c r="BS1238" i="7"/>
  <c r="BS1239" i="7"/>
  <c r="BS1240" i="7"/>
  <c r="BS1241" i="7"/>
  <c r="BS1242" i="7"/>
  <c r="BS1243" i="7"/>
  <c r="BS1244" i="7"/>
  <c r="BS1245" i="7"/>
  <c r="BS1246" i="7"/>
  <c r="BS1247" i="7"/>
  <c r="BS1248" i="7"/>
  <c r="BS1249" i="7"/>
  <c r="BS1250" i="7"/>
  <c r="BS1251" i="7"/>
  <c r="BS1252" i="7"/>
  <c r="BS1253" i="7"/>
  <c r="BS1254" i="7"/>
  <c r="BS1255" i="7"/>
  <c r="BS1256" i="7"/>
  <c r="BS1257" i="7"/>
  <c r="BS1258" i="7"/>
  <c r="BS1259" i="7"/>
  <c r="BS1260" i="7"/>
  <c r="BS1261" i="7"/>
  <c r="BS1262" i="7"/>
  <c r="BS1263" i="7"/>
  <c r="BS1264" i="7"/>
  <c r="BS1265" i="7"/>
  <c r="BS1266" i="7"/>
  <c r="BS1267" i="7"/>
  <c r="BS1268" i="7"/>
  <c r="BS1269" i="7"/>
  <c r="BS1270" i="7"/>
  <c r="BS1271" i="7"/>
  <c r="BS1272" i="7"/>
  <c r="BS1273" i="7"/>
  <c r="BS1274" i="7"/>
  <c r="BS1275" i="7"/>
  <c r="BS1276" i="7"/>
  <c r="BS1277" i="7"/>
  <c r="BS1278" i="7"/>
  <c r="BS1279" i="7"/>
  <c r="BS1280" i="7"/>
  <c r="BS1281" i="7"/>
  <c r="BS1282" i="7"/>
  <c r="BS1283" i="7"/>
  <c r="BS1284" i="7"/>
  <c r="BS1285" i="7"/>
  <c r="BS1286" i="7"/>
  <c r="BS1287" i="7"/>
  <c r="BS1288" i="7"/>
  <c r="BS1289" i="7"/>
  <c r="BS1290" i="7"/>
  <c r="BS1291" i="7"/>
  <c r="BS1292" i="7"/>
  <c r="BS1293" i="7"/>
  <c r="BS1294" i="7"/>
  <c r="BS1295" i="7"/>
  <c r="BS1296" i="7"/>
  <c r="BS1297" i="7"/>
  <c r="BS1298" i="7"/>
  <c r="BS1299" i="7"/>
  <c r="BS1300" i="7"/>
  <c r="BS1301" i="7"/>
  <c r="BS1302" i="7"/>
  <c r="BS1303" i="7"/>
  <c r="BS1304" i="7"/>
  <c r="BS1305" i="7"/>
  <c r="BS1306" i="7"/>
  <c r="BS1307" i="7"/>
  <c r="BS1308" i="7"/>
  <c r="BS1309" i="7"/>
  <c r="BS1310" i="7"/>
  <c r="BS1311" i="7"/>
  <c r="BS1312" i="7"/>
  <c r="BS1313" i="7"/>
  <c r="BS1314" i="7"/>
  <c r="BS1315" i="7"/>
  <c r="BS1316" i="7"/>
  <c r="BS1317" i="7"/>
  <c r="BS1318" i="7"/>
  <c r="BS1319" i="7"/>
  <c r="BS1320" i="7"/>
  <c r="BS1321" i="7"/>
  <c r="BS1322" i="7"/>
  <c r="BS1323" i="7"/>
  <c r="BS1324" i="7"/>
  <c r="BS1325" i="7"/>
  <c r="BS1326" i="7"/>
  <c r="BS1327" i="7"/>
  <c r="BS1328" i="7"/>
  <c r="BS1329" i="7"/>
  <c r="BS1330" i="7"/>
  <c r="BS1331" i="7"/>
  <c r="BS1332" i="7"/>
  <c r="BS1333" i="7"/>
  <c r="BS1334" i="7"/>
  <c r="BS1335" i="7"/>
  <c r="BS1336" i="7"/>
  <c r="BS1337" i="7"/>
  <c r="BS1338" i="7"/>
  <c r="BS1339" i="7"/>
  <c r="BS1340" i="7"/>
  <c r="BS1341" i="7"/>
  <c r="BS1342" i="7"/>
  <c r="BS1343" i="7"/>
  <c r="BS1344" i="7"/>
  <c r="BS1345" i="7"/>
  <c r="BS1346" i="7"/>
  <c r="BS1347" i="7"/>
  <c r="BS1348" i="7"/>
  <c r="BS1349" i="7"/>
  <c r="BS1350" i="7"/>
  <c r="BS1351" i="7"/>
  <c r="BS1352" i="7"/>
  <c r="BS1353" i="7"/>
  <c r="BS1354" i="7"/>
  <c r="BS1355" i="7"/>
  <c r="BS1356" i="7"/>
  <c r="BS1357" i="7"/>
  <c r="BS1358" i="7"/>
  <c r="BS1359" i="7"/>
  <c r="BS1360" i="7"/>
  <c r="BS1361" i="7"/>
  <c r="BS1362" i="7"/>
  <c r="BS1363" i="7"/>
  <c r="BS1364" i="7"/>
  <c r="BS1365" i="7"/>
  <c r="BS1366" i="7"/>
  <c r="BS1367" i="7"/>
  <c r="BS1368" i="7"/>
  <c r="BS1369" i="7"/>
  <c r="BS1370" i="7"/>
  <c r="BS1371" i="7"/>
  <c r="BS1372" i="7"/>
  <c r="BS1373" i="7"/>
  <c r="BS1374" i="7"/>
  <c r="BS1375" i="7"/>
  <c r="BS1376" i="7"/>
  <c r="BS1377" i="7"/>
  <c r="BS1378" i="7"/>
  <c r="BS1379" i="7"/>
  <c r="BS1380" i="7"/>
  <c r="BS1381" i="7"/>
  <c r="BS1382" i="7"/>
  <c r="BS1383" i="7"/>
  <c r="BS1384" i="7"/>
  <c r="BS1385" i="7"/>
  <c r="BS1386" i="7"/>
  <c r="BS1387" i="7"/>
  <c r="BS1388" i="7"/>
  <c r="BS1389" i="7"/>
  <c r="BS1390" i="7"/>
  <c r="BS1391" i="7"/>
  <c r="BS1392" i="7"/>
  <c r="BS1393" i="7"/>
  <c r="BS1394" i="7"/>
  <c r="BS1395" i="7"/>
  <c r="BS1396" i="7"/>
  <c r="BS1397" i="7"/>
  <c r="BS1398" i="7"/>
  <c r="BS1399" i="7"/>
  <c r="BS1400" i="7"/>
  <c r="BS1401" i="7"/>
  <c r="BS1402" i="7"/>
  <c r="BS1403" i="7"/>
  <c r="BS1404" i="7"/>
  <c r="BS1405" i="7"/>
  <c r="BS1406" i="7"/>
  <c r="BS1407" i="7"/>
  <c r="BS1408" i="7"/>
  <c r="BS1409" i="7"/>
  <c r="BS1410" i="7"/>
  <c r="BS1411" i="7"/>
  <c r="BS1412" i="7"/>
  <c r="BS1413" i="7"/>
  <c r="BS1414" i="7"/>
  <c r="BS1415" i="7"/>
  <c r="BS1416" i="7"/>
  <c r="BS1417" i="7"/>
  <c r="BS1418" i="7"/>
  <c r="BS1419" i="7"/>
  <c r="BS1420" i="7"/>
  <c r="BS1421" i="7"/>
  <c r="BS1422" i="7"/>
  <c r="BS1423" i="7"/>
  <c r="BS1424" i="7"/>
  <c r="BS1425" i="7"/>
  <c r="BS1426" i="7"/>
  <c r="BS1427" i="7"/>
  <c r="BS1428" i="7"/>
  <c r="BS1429" i="7"/>
  <c r="BS1430" i="7"/>
  <c r="BS1431" i="7"/>
  <c r="BS1432" i="7"/>
  <c r="BS1433" i="7"/>
  <c r="BS1434" i="7"/>
  <c r="BS1435" i="7"/>
  <c r="BS1436" i="7"/>
  <c r="BS1437" i="7"/>
  <c r="BS1438" i="7"/>
  <c r="BS1439" i="7"/>
  <c r="BS1440" i="7"/>
  <c r="BS1441" i="7"/>
  <c r="BS1442" i="7"/>
  <c r="BS1443" i="7"/>
  <c r="BS1444" i="7"/>
  <c r="BS1445" i="7"/>
  <c r="BS1446" i="7"/>
  <c r="BS1447" i="7"/>
  <c r="BS1448" i="7"/>
  <c r="BS1449" i="7"/>
  <c r="BS1450" i="7"/>
  <c r="BS1451" i="7"/>
  <c r="BS1452" i="7"/>
  <c r="BS1453" i="7"/>
  <c r="BS1454" i="7"/>
  <c r="BS1455" i="7"/>
  <c r="BS1456" i="7"/>
  <c r="BS1457" i="7"/>
  <c r="BS1458" i="7"/>
  <c r="BS1459" i="7"/>
  <c r="BS1460" i="7"/>
  <c r="BS1461" i="7"/>
  <c r="BS1462" i="7"/>
  <c r="BS1463" i="7"/>
  <c r="BS1464" i="7"/>
  <c r="BS1465" i="7"/>
  <c r="BS1466" i="7"/>
  <c r="BS1467" i="7"/>
  <c r="BS1468" i="7"/>
  <c r="BS1469" i="7"/>
  <c r="BS1470" i="7"/>
  <c r="BS1471" i="7"/>
  <c r="BS1472" i="7"/>
  <c r="BS1473" i="7"/>
  <c r="BS1474" i="7"/>
  <c r="BS1475" i="7"/>
  <c r="BS1476" i="7"/>
  <c r="BS1477" i="7"/>
  <c r="BS1478" i="7"/>
  <c r="BS1479" i="7"/>
  <c r="BS1480" i="7"/>
  <c r="BS1481" i="7"/>
  <c r="BS1482" i="7"/>
  <c r="BS1483" i="7"/>
  <c r="BS1484" i="7"/>
  <c r="BS1485" i="7"/>
  <c r="BS1486" i="7"/>
  <c r="BS1487" i="7"/>
  <c r="BS1488" i="7"/>
  <c r="BS1489" i="7"/>
  <c r="BS1490" i="7"/>
  <c r="BS1491" i="7"/>
  <c r="BS1492" i="7"/>
  <c r="BS1493" i="7"/>
  <c r="BS1494" i="7"/>
  <c r="BS1495" i="7"/>
  <c r="BS1496" i="7"/>
  <c r="BS1497" i="7"/>
  <c r="BS1498" i="7"/>
  <c r="BS1499" i="7"/>
  <c r="BS1500" i="7"/>
  <c r="BS1501" i="7"/>
  <c r="BS1502" i="7"/>
  <c r="BS1503" i="7"/>
  <c r="BS1504" i="7"/>
  <c r="BS1505" i="7"/>
  <c r="BS1506" i="7"/>
  <c r="BS1507" i="7"/>
  <c r="BS1508" i="7"/>
  <c r="BS1509" i="7"/>
  <c r="BS1510" i="7"/>
  <c r="BS1511" i="7"/>
  <c r="BS1512" i="7"/>
  <c r="BS1513" i="7"/>
  <c r="BS1514" i="7"/>
  <c r="BS1515" i="7"/>
  <c r="BS1516" i="7"/>
  <c r="BS1517" i="7"/>
  <c r="BS1518" i="7"/>
  <c r="BS1519" i="7"/>
  <c r="BS1520" i="7"/>
  <c r="BS1521" i="7"/>
  <c r="BS1522" i="7"/>
  <c r="BS1523" i="7"/>
  <c r="BS1524" i="7"/>
  <c r="BS1525" i="7"/>
  <c r="BS1526" i="7"/>
  <c r="BS1527" i="7"/>
  <c r="BS1528" i="7"/>
  <c r="BS1529" i="7"/>
  <c r="BS1530" i="7"/>
  <c r="BS1531" i="7"/>
  <c r="BS1532" i="7"/>
  <c r="BS1533" i="7"/>
  <c r="BS1534" i="7"/>
  <c r="BS1535" i="7"/>
  <c r="BS1536" i="7"/>
  <c r="BS1537" i="7"/>
  <c r="BS1538" i="7"/>
  <c r="BS1539" i="7"/>
  <c r="BS1540" i="7"/>
  <c r="BS1541" i="7"/>
  <c r="BS1542" i="7"/>
  <c r="BS1543" i="7"/>
  <c r="BS1544" i="7"/>
  <c r="BS1545" i="7"/>
  <c r="BS1546" i="7"/>
  <c r="BS1547" i="7"/>
  <c r="BS1548" i="7"/>
  <c r="BS1549" i="7"/>
  <c r="BS1550" i="7"/>
  <c r="BS1551" i="7"/>
  <c r="BS1552" i="7"/>
  <c r="BS1553" i="7"/>
  <c r="BS1554" i="7"/>
  <c r="BS1555" i="7"/>
  <c r="BS1556" i="7"/>
  <c r="BS1557" i="7"/>
  <c r="BS1558" i="7"/>
  <c r="BS1559" i="7"/>
  <c r="BS1560" i="7"/>
  <c r="BS1561" i="7"/>
  <c r="BS1562" i="7"/>
  <c r="BS1563" i="7"/>
  <c r="BS1564" i="7"/>
  <c r="BS1565" i="7"/>
  <c r="BS1566" i="7"/>
  <c r="BS1567" i="7"/>
  <c r="BS1568" i="7"/>
  <c r="BS1569" i="7"/>
  <c r="BS1570" i="7"/>
  <c r="BS1571" i="7"/>
  <c r="BS1572" i="7"/>
  <c r="BS1573" i="7"/>
  <c r="BS1574" i="7"/>
  <c r="BS1575" i="7"/>
  <c r="BS1576" i="7"/>
  <c r="BS1577" i="7"/>
  <c r="BS1578" i="7"/>
  <c r="BS1579" i="7"/>
  <c r="BS1580" i="7"/>
  <c r="BS1581" i="7"/>
  <c r="BS1582" i="7"/>
  <c r="BS1583" i="7"/>
  <c r="BS1584" i="7"/>
  <c r="BS1585" i="7"/>
  <c r="BS1586" i="7"/>
  <c r="BS1587" i="7"/>
  <c r="BS1588" i="7"/>
  <c r="BS1589" i="7"/>
  <c r="BS1590" i="7"/>
  <c r="BS1591" i="7"/>
  <c r="BS1592" i="7"/>
  <c r="BS1593" i="7"/>
  <c r="BS1594" i="7"/>
  <c r="BS1595" i="7"/>
  <c r="BS1596" i="7"/>
  <c r="BS1597" i="7"/>
  <c r="BS1598" i="7"/>
  <c r="BS1599" i="7"/>
  <c r="BS1600" i="7"/>
  <c r="BS1601" i="7"/>
  <c r="BS1602" i="7"/>
  <c r="BS1603" i="7"/>
  <c r="BS1604" i="7"/>
  <c r="BS1605" i="7"/>
  <c r="BS1606" i="7"/>
  <c r="BS1607" i="7"/>
  <c r="BS1608" i="7"/>
  <c r="BS1609" i="7"/>
  <c r="BS1610" i="7"/>
  <c r="BS1611" i="7"/>
  <c r="BS1612" i="7"/>
  <c r="BS1613" i="7"/>
  <c r="BS1614" i="7"/>
  <c r="BS1615" i="7"/>
  <c r="BS1616" i="7"/>
  <c r="BS1617" i="7"/>
  <c r="BS1618" i="7"/>
  <c r="BS1619" i="7"/>
  <c r="BS1620" i="7"/>
  <c r="BS1621" i="7"/>
  <c r="BS1622" i="7"/>
  <c r="BS1623" i="7"/>
  <c r="BS1624" i="7"/>
  <c r="BS1625" i="7"/>
  <c r="BS1626" i="7"/>
  <c r="BS1627" i="7"/>
  <c r="BS1628" i="7"/>
  <c r="BS1629" i="7"/>
  <c r="BS1630" i="7"/>
  <c r="BS1631" i="7"/>
  <c r="BS1632" i="7"/>
  <c r="BS1633" i="7"/>
  <c r="BS1634" i="7"/>
  <c r="BS1635" i="7"/>
  <c r="BS1636" i="7"/>
  <c r="BS1637" i="7"/>
  <c r="BS1638" i="7"/>
  <c r="BS1639" i="7"/>
  <c r="BS1640" i="7"/>
  <c r="BS1641" i="7"/>
  <c r="BS1642" i="7"/>
  <c r="BS1643" i="7"/>
  <c r="BS1644" i="7"/>
  <c r="BS1645" i="7"/>
  <c r="BS1646" i="7"/>
  <c r="BS1647" i="7"/>
  <c r="BS1648" i="7"/>
  <c r="BS1649" i="7"/>
  <c r="BS1650" i="7"/>
  <c r="BS1651" i="7"/>
  <c r="BS1652" i="7"/>
  <c r="BS1653" i="7"/>
  <c r="BS1654" i="7"/>
  <c r="BS1655" i="7"/>
  <c r="BS1656" i="7"/>
  <c r="BS1657" i="7"/>
  <c r="BS1658" i="7"/>
  <c r="BS1659" i="7"/>
  <c r="BS1660" i="7"/>
  <c r="BS1661" i="7"/>
  <c r="BS1662" i="7"/>
  <c r="BS1663" i="7"/>
  <c r="BS1664" i="7"/>
  <c r="BS1665" i="7"/>
  <c r="BS1666" i="7"/>
  <c r="BS1667" i="7"/>
  <c r="BS1668" i="7"/>
  <c r="BS1669" i="7"/>
  <c r="BS1670" i="7"/>
  <c r="BS1671" i="7"/>
  <c r="BS1672" i="7"/>
  <c r="BS1673" i="7"/>
  <c r="BS1674" i="7"/>
  <c r="BS1675" i="7"/>
  <c r="BS1676" i="7"/>
  <c r="BS1677" i="7"/>
  <c r="BS1678" i="7"/>
  <c r="BS1679" i="7"/>
  <c r="BS1680" i="7"/>
  <c r="BS1681" i="7"/>
  <c r="BS1682" i="7"/>
  <c r="BS1683" i="7"/>
  <c r="BS1684" i="7"/>
  <c r="BS1685" i="7"/>
  <c r="BS1686" i="7"/>
  <c r="BS1687" i="7"/>
  <c r="BS1688" i="7"/>
  <c r="BS1689" i="7"/>
  <c r="BS1690" i="7"/>
  <c r="BS1691" i="7"/>
  <c r="BS1692" i="7"/>
  <c r="BS1693" i="7"/>
  <c r="BS1694" i="7"/>
  <c r="BS1695" i="7"/>
  <c r="BS1696" i="7"/>
  <c r="BS1697" i="7"/>
  <c r="BS1698" i="7"/>
  <c r="BS1699" i="7"/>
  <c r="BS1700" i="7"/>
  <c r="BS1701" i="7"/>
  <c r="BS1702" i="7"/>
  <c r="BS1703" i="7"/>
  <c r="BS1704" i="7"/>
  <c r="BS1705" i="7"/>
  <c r="BS1706" i="7"/>
  <c r="BS1707" i="7"/>
  <c r="BS1708" i="7"/>
  <c r="BS1709" i="7"/>
  <c r="BS1710" i="7"/>
  <c r="BS1711" i="7"/>
  <c r="BS1712" i="7"/>
  <c r="BS1713" i="7"/>
  <c r="BS1714" i="7"/>
  <c r="BS1715" i="7"/>
  <c r="BS1716" i="7"/>
  <c r="BS1717" i="7"/>
  <c r="BS1718" i="7"/>
  <c r="BS1719" i="7"/>
  <c r="BS1720" i="7"/>
  <c r="BS1721" i="7"/>
  <c r="BS1722" i="7"/>
  <c r="BS1723" i="7"/>
  <c r="BS1724" i="7"/>
  <c r="BS1725" i="7"/>
  <c r="BS1726" i="7"/>
  <c r="BS1727" i="7"/>
  <c r="BS1728" i="7"/>
  <c r="BS1729" i="7"/>
  <c r="BS1730" i="7"/>
  <c r="BS1731" i="7"/>
  <c r="BS1732" i="7"/>
  <c r="BS1733" i="7"/>
  <c r="BS1734" i="7"/>
  <c r="BS1735" i="7"/>
  <c r="BS1736" i="7"/>
  <c r="BS1737" i="7"/>
  <c r="BS1738" i="7"/>
  <c r="BS1739" i="7"/>
  <c r="BS1740" i="7"/>
  <c r="BS1741" i="7"/>
  <c r="BS1742" i="7"/>
  <c r="BS1743" i="7"/>
  <c r="BS1744" i="7"/>
  <c r="BS1745" i="7"/>
  <c r="BS1746" i="7"/>
  <c r="BS1747" i="7"/>
  <c r="BS1748" i="7"/>
  <c r="BS1749" i="7"/>
  <c r="BS1750" i="7"/>
  <c r="BS1751" i="7"/>
  <c r="BS1752" i="7"/>
  <c r="BS1753" i="7"/>
  <c r="BS1754" i="7"/>
  <c r="BS1755" i="7"/>
  <c r="BS1756" i="7"/>
  <c r="BS1757" i="7"/>
  <c r="BS1758" i="7"/>
  <c r="BS1759" i="7"/>
  <c r="BS1760" i="7"/>
  <c r="BS1761" i="7"/>
  <c r="BS1762" i="7"/>
  <c r="BS1763" i="7"/>
  <c r="BS1764" i="7"/>
  <c r="BS1765" i="7"/>
  <c r="BS1766" i="7"/>
  <c r="BS1767" i="7"/>
  <c r="BS1768" i="7"/>
  <c r="BS1769" i="7"/>
  <c r="BS1770" i="7"/>
  <c r="BS1771" i="7"/>
  <c r="BS1772" i="7"/>
  <c r="BS1773" i="7"/>
  <c r="BS1774" i="7"/>
  <c r="BS1775" i="7"/>
  <c r="BS1776" i="7"/>
  <c r="BS1777" i="7"/>
  <c r="BS1778" i="7"/>
  <c r="BS1779" i="7"/>
  <c r="BS1780" i="7"/>
  <c r="BS1781" i="7"/>
  <c r="BS1782" i="7"/>
  <c r="BS1783" i="7"/>
  <c r="BS1784" i="7"/>
  <c r="BS1785" i="7"/>
  <c r="BS1786" i="7"/>
  <c r="BS1787" i="7"/>
  <c r="BS1788" i="7"/>
  <c r="BS1789" i="7"/>
  <c r="BS1790" i="7"/>
  <c r="BS1791" i="7"/>
  <c r="BS1792" i="7"/>
  <c r="BS1793" i="7"/>
  <c r="BS1794" i="7"/>
  <c r="BS1795" i="7"/>
  <c r="BS1796" i="7"/>
  <c r="BS1797" i="7"/>
  <c r="BS1798" i="7"/>
  <c r="BS1799" i="7"/>
  <c r="BS1800" i="7"/>
  <c r="BS1801" i="7"/>
  <c r="BS1802" i="7"/>
  <c r="BS1803" i="7"/>
  <c r="BS1804" i="7"/>
  <c r="BS1805" i="7"/>
  <c r="BS1806" i="7"/>
  <c r="BS1807" i="7"/>
  <c r="BS1808" i="7"/>
  <c r="BS1809" i="7"/>
  <c r="BS1810" i="7"/>
  <c r="BS1811" i="7"/>
  <c r="BS1812" i="7"/>
  <c r="BS1813" i="7"/>
  <c r="BS1814" i="7"/>
  <c r="BS1815" i="7"/>
  <c r="BS1816" i="7"/>
  <c r="BS1817" i="7"/>
  <c r="BS1818" i="7"/>
  <c r="BS1819" i="7"/>
  <c r="BS1820" i="7"/>
  <c r="BS1821" i="7"/>
  <c r="BS1822" i="7"/>
  <c r="BS1823" i="7"/>
  <c r="BS1824" i="7"/>
  <c r="BS1825" i="7"/>
  <c r="BS1826" i="7"/>
  <c r="BS1827" i="7"/>
  <c r="BS1828" i="7"/>
  <c r="BS1829" i="7"/>
  <c r="BS1830" i="7"/>
  <c r="BS1831" i="7"/>
  <c r="BS1832" i="7"/>
  <c r="BS1833" i="7"/>
  <c r="BS1834" i="7"/>
  <c r="BS1835" i="7"/>
  <c r="BS1836" i="7"/>
  <c r="BS1837" i="7"/>
  <c r="BS1838" i="7"/>
  <c r="BS1839" i="7"/>
  <c r="BS1840" i="7"/>
  <c r="BS1841" i="7"/>
  <c r="BS1842" i="7"/>
  <c r="BS1843" i="7"/>
  <c r="BS1844" i="7"/>
  <c r="BS1845" i="7"/>
  <c r="BS1846" i="7"/>
  <c r="BS1847" i="7"/>
  <c r="BS1848" i="7"/>
  <c r="BS1849" i="7"/>
  <c r="BS1850" i="7"/>
  <c r="BS1851" i="7"/>
  <c r="BS1852" i="7"/>
  <c r="BS1853" i="7"/>
  <c r="BS1854" i="7"/>
  <c r="BS1855" i="7"/>
  <c r="BS1856" i="7"/>
  <c r="BS1857" i="7"/>
  <c r="BS1858" i="7"/>
  <c r="BS1859" i="7"/>
  <c r="BS1860" i="7"/>
  <c r="BS1861" i="7"/>
  <c r="BS1862" i="7"/>
  <c r="BS1863" i="7"/>
  <c r="BS1864" i="7"/>
  <c r="BS1865" i="7"/>
  <c r="BS1866" i="7"/>
  <c r="BS1867" i="7"/>
  <c r="BS1868" i="7"/>
  <c r="BS1869" i="7"/>
  <c r="BS1870" i="7"/>
  <c r="BS1871" i="7"/>
  <c r="BS1872" i="7"/>
  <c r="BS1873" i="7"/>
  <c r="BS1874" i="7"/>
  <c r="BS1875" i="7"/>
  <c r="BS1876" i="7"/>
  <c r="BS1877" i="7"/>
  <c r="BS1878" i="7"/>
  <c r="BS1879" i="7"/>
  <c r="BS1880" i="7"/>
  <c r="BS1881" i="7"/>
  <c r="BS1882" i="7"/>
  <c r="BS1883" i="7"/>
  <c r="BS1884" i="7"/>
  <c r="BS1885" i="7"/>
  <c r="BS1886" i="7"/>
  <c r="BS1887" i="7"/>
  <c r="BS1888" i="7"/>
  <c r="BS1889" i="7"/>
  <c r="BS1890" i="7"/>
  <c r="BS1891" i="7"/>
  <c r="BS1892" i="7"/>
  <c r="BS1893" i="7"/>
  <c r="BS1894" i="7"/>
  <c r="BS1895" i="7"/>
  <c r="BS1896" i="7"/>
  <c r="BS1897" i="7"/>
  <c r="BS1898" i="7"/>
  <c r="BS1899" i="7"/>
  <c r="BS1900" i="7"/>
  <c r="BS1901" i="7"/>
  <c r="BS1902" i="7"/>
  <c r="BS1903" i="7"/>
  <c r="BS1904" i="7"/>
  <c r="BS1905" i="7"/>
  <c r="BS1906" i="7"/>
  <c r="BS1907" i="7"/>
  <c r="BS1908" i="7"/>
  <c r="BS1909" i="7"/>
  <c r="BS1910" i="7"/>
  <c r="BS1911" i="7"/>
  <c r="BS1912" i="7"/>
  <c r="BS1913" i="7"/>
  <c r="BS1914" i="7"/>
  <c r="BS1915" i="7"/>
  <c r="BS1916" i="7"/>
  <c r="BS1917" i="7"/>
  <c r="BS1918" i="7"/>
  <c r="BS1919" i="7"/>
  <c r="BS1920" i="7"/>
  <c r="BS1921" i="7"/>
  <c r="BS1922" i="7"/>
  <c r="BS1923" i="7"/>
  <c r="BS1924" i="7"/>
  <c r="BS1925" i="7"/>
  <c r="BS1926" i="7"/>
  <c r="BS1927" i="7"/>
  <c r="BS1928" i="7"/>
  <c r="BS1929" i="7"/>
  <c r="BS1930" i="7"/>
  <c r="BS1931" i="7"/>
  <c r="BS1932" i="7"/>
  <c r="BS1933" i="7"/>
  <c r="BS1934" i="7"/>
  <c r="BS1935" i="7"/>
  <c r="BS1936" i="7"/>
  <c r="BS1937" i="7"/>
  <c r="BS1938" i="7"/>
  <c r="BS1939" i="7"/>
  <c r="BS1940" i="7"/>
  <c r="BS1941" i="7"/>
  <c r="BS1942" i="7"/>
  <c r="BS1943" i="7"/>
  <c r="BS1944" i="7"/>
  <c r="BS1945" i="7"/>
  <c r="BS1946" i="7"/>
  <c r="BS1947" i="7"/>
  <c r="BS1948" i="7"/>
  <c r="BS1949" i="7"/>
  <c r="BS1950" i="7"/>
  <c r="BS1951" i="7"/>
  <c r="BS1952" i="7"/>
  <c r="BS1953" i="7"/>
  <c r="BS1954" i="7"/>
  <c r="BS1955" i="7"/>
  <c r="BS1956" i="7"/>
  <c r="BS1957" i="7"/>
  <c r="BS1958" i="7"/>
  <c r="BS1959" i="7"/>
  <c r="BS1960" i="7"/>
  <c r="BS1961" i="7"/>
  <c r="BS1962" i="7"/>
  <c r="BS1963" i="7"/>
  <c r="BS1964" i="7"/>
  <c r="BS1965" i="7"/>
  <c r="BS1966" i="7"/>
  <c r="BS1967" i="7"/>
  <c r="BS1968" i="7"/>
  <c r="BS1969" i="7"/>
  <c r="BS1970" i="7"/>
  <c r="BS1971" i="7"/>
  <c r="BS1972" i="7"/>
  <c r="BS1973" i="7"/>
  <c r="BS1974" i="7"/>
  <c r="BS1975" i="7"/>
  <c r="BS1976" i="7"/>
  <c r="BS1977" i="7"/>
  <c r="BS1978" i="7"/>
  <c r="BS1979" i="7"/>
  <c r="BS1980" i="7"/>
  <c r="BS1981" i="7"/>
  <c r="BS1982" i="7"/>
  <c r="BS1983" i="7"/>
  <c r="BS1984" i="7"/>
  <c r="BS1985" i="7"/>
  <c r="BS1986" i="7"/>
  <c r="BS1987" i="7"/>
  <c r="BS1988" i="7"/>
  <c r="BS1989" i="7"/>
  <c r="BS1990" i="7"/>
  <c r="BS1991" i="7"/>
  <c r="BS1992" i="7"/>
  <c r="BS1993" i="7"/>
  <c r="BS1994" i="7"/>
  <c r="BS1995" i="7"/>
  <c r="BS1996" i="7"/>
  <c r="BS1997" i="7"/>
  <c r="BS1998" i="7"/>
  <c r="BS1999" i="7"/>
  <c r="BS2000" i="7"/>
  <c r="BS2001" i="7"/>
  <c r="BS2002" i="7"/>
  <c r="BS2003" i="7"/>
  <c r="BS2004" i="7"/>
  <c r="BS2005" i="7"/>
  <c r="BS2006" i="7"/>
  <c r="BS2007" i="7"/>
  <c r="BS2008" i="7"/>
  <c r="BS2009" i="7"/>
  <c r="BS2010" i="7"/>
  <c r="BS2011" i="7"/>
  <c r="BS2012" i="7"/>
  <c r="BS2013" i="7"/>
  <c r="BS2014" i="7"/>
  <c r="BS2015" i="7"/>
  <c r="BS2016" i="7"/>
  <c r="BS2017" i="7"/>
  <c r="BS2018" i="7"/>
  <c r="BS2019" i="7"/>
  <c r="BS2020" i="7"/>
  <c r="BS2021" i="7"/>
  <c r="BS2022" i="7"/>
  <c r="BS2023" i="7"/>
  <c r="BS2024" i="7"/>
  <c r="BS2025" i="7"/>
  <c r="BS2026" i="7"/>
  <c r="BS2027" i="7"/>
  <c r="BS2028" i="7"/>
  <c r="BS2029" i="7"/>
  <c r="BS2030" i="7"/>
  <c r="BS2031" i="7"/>
  <c r="BS2032" i="7"/>
  <c r="BS2033" i="7"/>
  <c r="BS2034" i="7"/>
  <c r="BS2035" i="7"/>
  <c r="BS2036" i="7"/>
  <c r="BS2037" i="7"/>
  <c r="BS2038" i="7"/>
  <c r="BS2039" i="7"/>
  <c r="BS2040" i="7"/>
  <c r="BS2041" i="7"/>
  <c r="BS2042" i="7"/>
  <c r="BS2043" i="7"/>
  <c r="BS2044" i="7"/>
  <c r="BS2045" i="7"/>
  <c r="BS2046" i="7"/>
  <c r="BS2047" i="7"/>
  <c r="BS2048" i="7"/>
  <c r="BS2049" i="7"/>
  <c r="BS2050" i="7"/>
  <c r="BS2051" i="7"/>
  <c r="BS2052" i="7"/>
  <c r="BS2053" i="7"/>
  <c r="BS2054" i="7"/>
  <c r="BS2055" i="7"/>
  <c r="BS2056" i="7"/>
  <c r="BS2057" i="7"/>
  <c r="BS2058" i="7"/>
  <c r="BS2059" i="7"/>
  <c r="BS2060" i="7"/>
  <c r="BS2061" i="7"/>
  <c r="BS2062" i="7"/>
  <c r="BS2063" i="7"/>
  <c r="BS2064" i="7"/>
  <c r="BS2065" i="7"/>
  <c r="BS2066" i="7"/>
  <c r="BS2067" i="7"/>
  <c r="BS2068" i="7"/>
  <c r="BS2069" i="7"/>
  <c r="BS2070" i="7"/>
  <c r="BS2071" i="7"/>
  <c r="BS2072" i="7"/>
  <c r="BS2073" i="7"/>
  <c r="BS2074" i="7"/>
  <c r="BS2075" i="7"/>
  <c r="BS2076" i="7"/>
  <c r="BS2077" i="7"/>
  <c r="BS2078" i="7"/>
  <c r="BS2079" i="7"/>
  <c r="BS2080" i="7"/>
  <c r="BS2081" i="7"/>
  <c r="BS2082" i="7"/>
  <c r="BS2083" i="7"/>
  <c r="BS2084" i="7"/>
  <c r="BS2085" i="7"/>
  <c r="BS2086" i="7"/>
  <c r="BS2087" i="7"/>
  <c r="BS2088" i="7"/>
  <c r="BS2089" i="7"/>
  <c r="BS2090" i="7"/>
  <c r="BS2091" i="7"/>
  <c r="BS2092" i="7"/>
  <c r="BS2093" i="7"/>
  <c r="BS2094" i="7"/>
  <c r="BS2095" i="7"/>
  <c r="BS2096" i="7"/>
  <c r="BS2097" i="7"/>
  <c r="BS2098" i="7"/>
  <c r="BS2099" i="7"/>
  <c r="BS2100" i="7"/>
  <c r="BS2101" i="7"/>
  <c r="BS2102" i="7"/>
  <c r="BS2103" i="7"/>
  <c r="BS2104" i="7"/>
  <c r="BS2105" i="7"/>
  <c r="BS2106" i="7"/>
  <c r="BS2107" i="7"/>
  <c r="BS2108" i="7"/>
  <c r="BS2109" i="7"/>
  <c r="BS2110" i="7"/>
  <c r="BS2111" i="7"/>
  <c r="BS2112" i="7"/>
  <c r="BS2113" i="7"/>
  <c r="BS2114" i="7"/>
  <c r="BS2115" i="7"/>
  <c r="BS2116" i="7"/>
  <c r="BS2117" i="7"/>
  <c r="BS2118" i="7"/>
  <c r="BS2119" i="7"/>
  <c r="BS2120" i="7"/>
  <c r="BS2121" i="7"/>
  <c r="BS2122" i="7"/>
  <c r="BS2123" i="7"/>
  <c r="BS2124" i="7"/>
  <c r="BS2125" i="7"/>
  <c r="BS2126" i="7"/>
  <c r="BS2127" i="7"/>
  <c r="BS2128" i="7"/>
  <c r="BS2129" i="7"/>
  <c r="BS2130" i="7"/>
  <c r="BS2131" i="7"/>
  <c r="BS2132" i="7"/>
  <c r="BS2133" i="7"/>
  <c r="BS2134" i="7"/>
  <c r="BS2135" i="7"/>
  <c r="BS2136" i="7"/>
  <c r="BS2137" i="7"/>
  <c r="BS2138" i="7"/>
  <c r="BS2139" i="7"/>
  <c r="BS2140" i="7"/>
  <c r="BS2141" i="7"/>
  <c r="BS2142" i="7"/>
  <c r="BS2143" i="7"/>
  <c r="BS2144" i="7"/>
  <c r="BS2145" i="7"/>
  <c r="BS2146" i="7"/>
  <c r="BS2147" i="7"/>
  <c r="BS2148" i="7"/>
  <c r="BS2149" i="7"/>
  <c r="BS2150" i="7"/>
  <c r="BS2151" i="7"/>
  <c r="BS2152" i="7"/>
  <c r="BS2153" i="7"/>
  <c r="BS2154" i="7"/>
  <c r="BS2155" i="7"/>
  <c r="BS2156" i="7"/>
  <c r="BS2157" i="7"/>
  <c r="BS2158" i="7"/>
  <c r="BS2159" i="7"/>
  <c r="BS2160" i="7"/>
  <c r="BS2161" i="7"/>
  <c r="BS2162" i="7"/>
  <c r="BS2163" i="7"/>
  <c r="BS2164" i="7"/>
  <c r="BS2165" i="7"/>
  <c r="BS2166" i="7"/>
  <c r="BS2167" i="7"/>
  <c r="BS2168" i="7"/>
  <c r="BS2169" i="7"/>
  <c r="BS2170" i="7"/>
  <c r="BS2171" i="7"/>
  <c r="BS2172" i="7"/>
  <c r="BS2173" i="7"/>
  <c r="BS2174" i="7"/>
  <c r="BS2175" i="7"/>
  <c r="BS2176" i="7"/>
  <c r="BS2177" i="7"/>
  <c r="BS2178" i="7"/>
  <c r="BS2179" i="7"/>
  <c r="BS2180" i="7"/>
  <c r="BS2181" i="7"/>
  <c r="BS2182" i="7"/>
  <c r="BS2183" i="7"/>
  <c r="BS2184" i="7"/>
  <c r="BS2185" i="7"/>
  <c r="BS2186" i="7"/>
  <c r="BS2187" i="7"/>
  <c r="BS2188" i="7"/>
  <c r="BS2189" i="7"/>
  <c r="BS2190" i="7"/>
  <c r="BS2191" i="7"/>
  <c r="BS2192" i="7"/>
  <c r="BS2193" i="7"/>
  <c r="BS2194" i="7"/>
  <c r="BS2195" i="7"/>
  <c r="BS2196" i="7"/>
  <c r="BS2197" i="7"/>
  <c r="BS2198" i="7"/>
  <c r="BS2199" i="7"/>
  <c r="BS2200" i="7"/>
  <c r="BS2201" i="7"/>
  <c r="BS2202" i="7"/>
  <c r="BS2203" i="7"/>
  <c r="BS2204" i="7"/>
  <c r="BS2205" i="7"/>
  <c r="BS2206" i="7"/>
  <c r="BS2207" i="7"/>
  <c r="BS2208" i="7"/>
  <c r="BS2209" i="7"/>
  <c r="BS2210" i="7"/>
  <c r="BS2211" i="7"/>
  <c r="BS2212" i="7"/>
  <c r="BS2213" i="7"/>
  <c r="BS2214" i="7"/>
  <c r="BS2215" i="7"/>
  <c r="BS2216" i="7"/>
  <c r="BS2217" i="7"/>
  <c r="BS2218" i="7"/>
  <c r="BS2219" i="7"/>
  <c r="BS2220" i="7"/>
  <c r="BS2221" i="7"/>
  <c r="BS2222" i="7"/>
  <c r="BS2223" i="7"/>
  <c r="BS2224" i="7"/>
  <c r="BS2225" i="7"/>
  <c r="BS2226" i="7"/>
  <c r="BS2227" i="7"/>
  <c r="BS2228" i="7"/>
  <c r="BS2229" i="7"/>
  <c r="BS2230" i="7"/>
  <c r="BS2231" i="7"/>
  <c r="BS2232" i="7"/>
  <c r="BS2233" i="7"/>
  <c r="BS2234" i="7"/>
  <c r="BS2235" i="7"/>
  <c r="BS2236" i="7"/>
  <c r="BS2237" i="7"/>
  <c r="BS2238" i="7"/>
  <c r="BS2239" i="7"/>
  <c r="BS2240" i="7"/>
  <c r="BS2241" i="7"/>
  <c r="BS2242" i="7"/>
  <c r="BS2243" i="7"/>
  <c r="BS2244" i="7"/>
  <c r="BS2245" i="7"/>
  <c r="BS2246" i="7"/>
  <c r="BS2247" i="7"/>
  <c r="BS2248" i="7"/>
  <c r="BS2249" i="7"/>
  <c r="BS2250" i="7"/>
  <c r="BS2251" i="7"/>
  <c r="BS2252" i="7"/>
  <c r="BS2253" i="7"/>
  <c r="BS2254" i="7"/>
  <c r="BS2255" i="7"/>
  <c r="BS2256" i="7"/>
  <c r="BS2257" i="7"/>
  <c r="BS2258" i="7"/>
  <c r="BS2259" i="7"/>
  <c r="BS2260" i="7"/>
  <c r="BS2261" i="7"/>
  <c r="BS2262" i="7"/>
  <c r="BS2263" i="7"/>
  <c r="BS2264" i="7"/>
  <c r="BS2265" i="7"/>
  <c r="BS2266" i="7"/>
  <c r="BS2267" i="7"/>
  <c r="BS2268" i="7"/>
  <c r="BS2269" i="7"/>
  <c r="BS2270" i="7"/>
  <c r="BS2271" i="7"/>
  <c r="BS2272" i="7"/>
  <c r="BS2273" i="7"/>
  <c r="BS2274" i="7"/>
  <c r="BS2275" i="7"/>
  <c r="BS2276" i="7"/>
  <c r="BS2277" i="7"/>
  <c r="BS2278" i="7"/>
  <c r="BS2279" i="7"/>
  <c r="BS2280" i="7"/>
  <c r="BS2281" i="7"/>
  <c r="BS2282" i="7"/>
  <c r="BS2283" i="7"/>
  <c r="BS2284" i="7"/>
  <c r="BS2285" i="7"/>
  <c r="BS2286" i="7"/>
  <c r="BS2287" i="7"/>
  <c r="BS2288" i="7"/>
  <c r="BS2289" i="7"/>
  <c r="BS2290" i="7"/>
  <c r="BS2291" i="7"/>
  <c r="BS2292" i="7"/>
  <c r="BS2293" i="7"/>
  <c r="BS2294" i="7"/>
  <c r="BS2295" i="7"/>
  <c r="BS2296" i="7"/>
  <c r="BS2297" i="7"/>
  <c r="BS2298" i="7"/>
  <c r="BS2299" i="7"/>
  <c r="BS2300" i="7"/>
  <c r="BS2301" i="7"/>
  <c r="BS2302" i="7"/>
  <c r="BS2303" i="7"/>
  <c r="BS2304" i="7"/>
  <c r="BS2305" i="7"/>
  <c r="BS2306" i="7"/>
  <c r="BS2307" i="7"/>
  <c r="BS2308" i="7"/>
  <c r="BS2309" i="7"/>
  <c r="BS2310" i="7"/>
  <c r="BS2311" i="7"/>
  <c r="BS2312" i="7"/>
  <c r="BS2313" i="7"/>
  <c r="BS2314" i="7"/>
  <c r="BS2315" i="7"/>
  <c r="BS2316" i="7"/>
  <c r="BS2317" i="7"/>
  <c r="BS2318" i="7"/>
  <c r="BS2319" i="7"/>
  <c r="BS2320" i="7"/>
  <c r="BS2321" i="7"/>
  <c r="BS2322" i="7"/>
  <c r="BS2323" i="7"/>
  <c r="BS2324" i="7"/>
  <c r="BS2325" i="7"/>
  <c r="BS2326" i="7"/>
  <c r="BS2327" i="7"/>
  <c r="BS2328" i="7"/>
  <c r="BS2329" i="7"/>
  <c r="BS2330" i="7"/>
  <c r="BS2331" i="7"/>
  <c r="BS2332" i="7"/>
  <c r="BS2333" i="7"/>
  <c r="BS2334" i="7"/>
  <c r="BS2335" i="7"/>
  <c r="BS2336" i="7"/>
  <c r="BS2337" i="7"/>
  <c r="BS2338" i="7"/>
  <c r="BS2339" i="7"/>
  <c r="BS2340" i="7"/>
  <c r="BS2341" i="7"/>
  <c r="BS2342" i="7"/>
  <c r="BS2343" i="7"/>
  <c r="BS2344" i="7"/>
  <c r="BS2345" i="7"/>
  <c r="BS2346" i="7"/>
  <c r="BS2347" i="7"/>
  <c r="BS2348" i="7"/>
  <c r="BS2349" i="7"/>
  <c r="BS2350" i="7"/>
  <c r="BS2351" i="7"/>
  <c r="BS2352" i="7"/>
  <c r="BS2353" i="7"/>
  <c r="BS2354" i="7"/>
  <c r="BS2355" i="7"/>
  <c r="BS2356" i="7"/>
  <c r="BS2357" i="7"/>
  <c r="BS2358" i="7"/>
  <c r="BS2359" i="7"/>
  <c r="BS2360" i="7"/>
  <c r="BS2361" i="7"/>
  <c r="BS2362" i="7"/>
  <c r="BS2363" i="7"/>
  <c r="BS2364" i="7"/>
  <c r="BS2365" i="7"/>
  <c r="BS2366" i="7"/>
  <c r="BS2367" i="7"/>
  <c r="BS2368" i="7"/>
  <c r="BS2369" i="7"/>
  <c r="BS2370" i="7"/>
  <c r="BS2371" i="7"/>
  <c r="BS2372" i="7"/>
  <c r="BS2373" i="7"/>
  <c r="BS2374" i="7"/>
  <c r="BS2375" i="7"/>
  <c r="BS2376" i="7"/>
  <c r="BS2377" i="7"/>
  <c r="BS2378" i="7"/>
  <c r="BS2379" i="7"/>
  <c r="BS2380" i="7"/>
  <c r="BS2381" i="7"/>
  <c r="BS2382" i="7"/>
  <c r="BS2383" i="7"/>
  <c r="BS2384" i="7"/>
  <c r="BS2385" i="7"/>
  <c r="BS2386" i="7"/>
  <c r="BS2387" i="7"/>
  <c r="BS2388" i="7"/>
  <c r="BS2389" i="7"/>
  <c r="BS2390" i="7"/>
  <c r="BS2391" i="7"/>
  <c r="BS2392" i="7"/>
  <c r="BS2393" i="7"/>
  <c r="BS2394" i="7"/>
  <c r="BS2395" i="7"/>
  <c r="BS2396" i="7"/>
  <c r="BS2397" i="7"/>
  <c r="BS2398" i="7"/>
  <c r="BS2399" i="7"/>
  <c r="BS2400" i="7"/>
  <c r="BS2401" i="7"/>
  <c r="BS2402" i="7"/>
  <c r="BS2403" i="7"/>
  <c r="BS2404" i="7"/>
  <c r="BS2405" i="7"/>
  <c r="BS2406" i="7"/>
  <c r="BS2407" i="7"/>
  <c r="BS2408" i="7"/>
  <c r="BS2409" i="7"/>
  <c r="BS2410" i="7"/>
  <c r="BS2411" i="7"/>
  <c r="BS2412" i="7"/>
  <c r="BS2413" i="7"/>
  <c r="BS2414" i="7"/>
  <c r="BS2415" i="7"/>
  <c r="BS2416" i="7"/>
  <c r="BS2417" i="7"/>
  <c r="BS2418" i="7"/>
  <c r="BS2419" i="7"/>
  <c r="BS2420" i="7"/>
  <c r="BS2421" i="7"/>
  <c r="BS2422" i="7"/>
  <c r="BS2423" i="7"/>
  <c r="BS2424" i="7"/>
  <c r="BS2425" i="7"/>
  <c r="BS2426" i="7"/>
  <c r="BS2427" i="7"/>
  <c r="BS2428" i="7"/>
  <c r="BS2429" i="7"/>
  <c r="BS2430" i="7"/>
  <c r="BS2431" i="7"/>
  <c r="BS2432" i="7"/>
  <c r="BS2433" i="7"/>
  <c r="BS2434" i="7"/>
  <c r="BS2435" i="7"/>
  <c r="BS2436" i="7"/>
  <c r="BS2437" i="7"/>
  <c r="BS2438" i="7"/>
  <c r="BS2439" i="7"/>
  <c r="BS2440" i="7"/>
  <c r="BS2441" i="7"/>
  <c r="BS2442" i="7"/>
  <c r="BS2443" i="7"/>
  <c r="BS2444" i="7"/>
  <c r="BS2445" i="7"/>
  <c r="BS2446" i="7"/>
  <c r="BS2447" i="7"/>
  <c r="BS2448" i="7"/>
  <c r="BS2449" i="7"/>
  <c r="BS2450" i="7"/>
  <c r="BS2451" i="7"/>
  <c r="BS2452" i="7"/>
  <c r="BS2453" i="7"/>
  <c r="BS2454" i="7"/>
  <c r="BS2455" i="7"/>
  <c r="BS2456" i="7"/>
  <c r="BS2457" i="7"/>
  <c r="BS2458" i="7"/>
  <c r="BS2459" i="7"/>
  <c r="BS2460" i="7"/>
  <c r="BS2461" i="7"/>
  <c r="BS2462" i="7"/>
  <c r="BS2463" i="7"/>
  <c r="BS2464" i="7"/>
  <c r="BS2465" i="7"/>
  <c r="BS2466" i="7"/>
  <c r="BS2467" i="7"/>
  <c r="BS2468" i="7"/>
  <c r="BS2469" i="7"/>
  <c r="BS2470" i="7"/>
  <c r="BS2471" i="7"/>
  <c r="BS2472" i="7"/>
  <c r="BS2473" i="7"/>
  <c r="BS2474" i="7"/>
  <c r="BS2475" i="7"/>
  <c r="BS2476" i="7"/>
  <c r="BS2477" i="7"/>
  <c r="BS2478" i="7"/>
  <c r="BS2479" i="7"/>
  <c r="BS2480" i="7"/>
  <c r="BS2481" i="7"/>
  <c r="BS2482" i="7"/>
  <c r="BS2483" i="7"/>
  <c r="BS2484" i="7"/>
  <c r="BS2485" i="7"/>
  <c r="BS2486" i="7"/>
  <c r="BS2487" i="7"/>
  <c r="BS2488" i="7"/>
  <c r="BS2489" i="7"/>
  <c r="BS2490" i="7"/>
  <c r="BS2491" i="7"/>
  <c r="BS2492" i="7"/>
  <c r="BS2493" i="7"/>
  <c r="BS2494" i="7"/>
  <c r="BS2495" i="7"/>
  <c r="BS2496" i="7"/>
  <c r="BS2497" i="7"/>
  <c r="BS2498" i="7"/>
  <c r="BS2499" i="7"/>
  <c r="BS2500" i="7"/>
  <c r="BS2501" i="7"/>
  <c r="BS2502" i="7"/>
  <c r="BS2503" i="7"/>
  <c r="BS2504" i="7"/>
  <c r="BS2505" i="7"/>
  <c r="BS2506" i="7"/>
  <c r="BS2507" i="7"/>
  <c r="BS2508" i="7"/>
  <c r="BS2509" i="7"/>
  <c r="BS2510" i="7"/>
  <c r="BS2511" i="7"/>
  <c r="BS2512" i="7"/>
  <c r="BS2513" i="7"/>
  <c r="BS2514" i="7"/>
  <c r="BS2515" i="7"/>
  <c r="BS2516" i="7"/>
  <c r="BS2517" i="7"/>
  <c r="BS2518" i="7"/>
  <c r="BS2519" i="7"/>
  <c r="BS2520" i="7"/>
  <c r="BS2521" i="7"/>
  <c r="BS2522" i="7"/>
  <c r="BS2523" i="7"/>
  <c r="BS2524" i="7"/>
  <c r="BS2525" i="7"/>
  <c r="BS2526" i="7"/>
  <c r="BS2527" i="7"/>
  <c r="BS2528" i="7"/>
  <c r="BS2529" i="7"/>
  <c r="BS2530" i="7"/>
  <c r="BS2531" i="7"/>
  <c r="BS2532" i="7"/>
  <c r="BS2533" i="7"/>
  <c r="BS2534" i="7"/>
  <c r="BS2535" i="7"/>
  <c r="BS2536" i="7"/>
  <c r="BS2537" i="7"/>
  <c r="BS2538" i="7"/>
  <c r="BS2539" i="7"/>
  <c r="BS2540" i="7"/>
  <c r="BS2541" i="7"/>
  <c r="BS2542" i="7"/>
  <c r="BS2543" i="7"/>
  <c r="BS2544" i="7"/>
  <c r="BS2545" i="7"/>
  <c r="BS2546" i="7"/>
  <c r="BS2547" i="7"/>
  <c r="BS2548" i="7"/>
  <c r="BS2549" i="7"/>
  <c r="BS2550" i="7"/>
  <c r="BS2551" i="7"/>
  <c r="BS2552" i="7"/>
  <c r="BS2553" i="7"/>
  <c r="BS2554" i="7"/>
  <c r="BS2555" i="7"/>
  <c r="BS2556" i="7"/>
  <c r="BS2557" i="7"/>
  <c r="BS2558" i="7"/>
  <c r="BS2559" i="7"/>
  <c r="BS2560" i="7"/>
  <c r="BS2561" i="7"/>
  <c r="BS2562" i="7"/>
  <c r="BS2563" i="7"/>
  <c r="BS2564" i="7"/>
  <c r="BS2565" i="7"/>
  <c r="BS2566" i="7"/>
  <c r="BS2567" i="7"/>
  <c r="BS2568" i="7"/>
  <c r="BS2569" i="7"/>
  <c r="BS2570" i="7"/>
  <c r="BS2571" i="7"/>
  <c r="BS2572" i="7"/>
  <c r="BS2573" i="7"/>
  <c r="BS2574" i="7"/>
  <c r="BS2575" i="7"/>
  <c r="BS2576" i="7"/>
  <c r="BS2577" i="7"/>
  <c r="BS2578" i="7"/>
  <c r="BS2579" i="7"/>
  <c r="BS2580" i="7"/>
  <c r="BS2581" i="7"/>
  <c r="BS2582" i="7"/>
  <c r="BS2583" i="7"/>
  <c r="BS2584" i="7"/>
  <c r="BS2585" i="7"/>
  <c r="BS2586" i="7"/>
  <c r="BS2587" i="7"/>
  <c r="BS2588" i="7"/>
  <c r="BS2589" i="7"/>
  <c r="BS2590" i="7"/>
  <c r="BS2591" i="7"/>
  <c r="BS2592" i="7"/>
  <c r="BS2593" i="7"/>
  <c r="BS2594" i="7"/>
  <c r="BS2595" i="7"/>
  <c r="BS2596" i="7"/>
  <c r="BS2597" i="7"/>
  <c r="BS2598" i="7"/>
  <c r="BS2599" i="7"/>
  <c r="BS2600" i="7"/>
  <c r="BS2601" i="7"/>
  <c r="BS2602" i="7"/>
  <c r="BS2603" i="7"/>
  <c r="BS2604" i="7"/>
  <c r="BS2605" i="7"/>
  <c r="BS2606" i="7"/>
  <c r="BS2607" i="7"/>
  <c r="BS2608" i="7"/>
  <c r="BS2609" i="7"/>
  <c r="BS2610" i="7"/>
  <c r="BS2611" i="7"/>
  <c r="BS2612" i="7"/>
  <c r="BS2613" i="7"/>
  <c r="BS2614" i="7"/>
  <c r="BS2615" i="7"/>
  <c r="BS2616" i="7"/>
  <c r="BS2617" i="7"/>
  <c r="BS2618" i="7"/>
  <c r="BS2619" i="7"/>
  <c r="BS2620" i="7"/>
  <c r="BS2621" i="7"/>
  <c r="BS2622" i="7"/>
  <c r="BS2623" i="7"/>
  <c r="BS2624" i="7"/>
  <c r="BS2625" i="7"/>
  <c r="BS2626" i="7"/>
  <c r="BS2627" i="7"/>
  <c r="BS2628" i="7"/>
  <c r="BS2629" i="7"/>
  <c r="BS2630" i="7"/>
  <c r="BS2631" i="7"/>
  <c r="BS2632" i="7"/>
  <c r="BS2633" i="7"/>
  <c r="BS2634" i="7"/>
  <c r="BS2635" i="7"/>
  <c r="BS2636" i="7"/>
  <c r="BS2637" i="7"/>
  <c r="BS2638" i="7"/>
  <c r="BS2639" i="7"/>
  <c r="BS2640" i="7"/>
  <c r="BS2641" i="7"/>
  <c r="BS2642" i="7"/>
  <c r="BS2643" i="7"/>
  <c r="BS2644" i="7"/>
  <c r="BS2645" i="7"/>
  <c r="BS2646" i="7"/>
  <c r="BS2647" i="7"/>
  <c r="BS2648" i="7"/>
  <c r="BS2649" i="7"/>
  <c r="BS2650" i="7"/>
  <c r="BS2651" i="7"/>
  <c r="BS2652" i="7"/>
  <c r="BS2653" i="7"/>
  <c r="BS2654" i="7"/>
  <c r="BS2655" i="7"/>
  <c r="BS2656" i="7"/>
  <c r="BS2657" i="7"/>
  <c r="BS2658" i="7"/>
  <c r="BS2659" i="7"/>
  <c r="BS2660" i="7"/>
  <c r="BS2661" i="7"/>
  <c r="BS2662" i="7"/>
  <c r="BS2663" i="7"/>
  <c r="BS2664" i="7"/>
  <c r="BS2665" i="7"/>
  <c r="BS2666" i="7"/>
  <c r="BS2667" i="7"/>
  <c r="BS2668" i="7"/>
  <c r="BS2669" i="7"/>
  <c r="BS2670" i="7"/>
  <c r="BS2671" i="7"/>
  <c r="BS2672" i="7"/>
  <c r="BS2673" i="7"/>
  <c r="BS2674" i="7"/>
  <c r="BS2675" i="7"/>
  <c r="BS2676" i="7"/>
  <c r="BS2677" i="7"/>
  <c r="BS2678" i="7"/>
  <c r="BS2679" i="7"/>
  <c r="BS2680" i="7"/>
  <c r="BS2681" i="7"/>
  <c r="BS2682" i="7"/>
  <c r="BS2683" i="7"/>
  <c r="BS2684" i="7"/>
  <c r="BS2685" i="7"/>
  <c r="BS2686" i="7"/>
  <c r="BS2687" i="7"/>
  <c r="BS2688" i="7"/>
  <c r="BS2689" i="7"/>
  <c r="BS2690" i="7"/>
  <c r="BS2691" i="7"/>
  <c r="BS2692" i="7"/>
  <c r="BS2693" i="7"/>
  <c r="BS2694" i="7"/>
  <c r="BS2695" i="7"/>
  <c r="BS2696" i="7"/>
  <c r="BS2697" i="7"/>
  <c r="BS2698" i="7"/>
  <c r="BS2699" i="7"/>
  <c r="BS2700" i="7"/>
  <c r="BS2701" i="7"/>
  <c r="BS2702" i="7"/>
  <c r="BS2703" i="7"/>
  <c r="BS2704" i="7"/>
  <c r="BS2705" i="7"/>
  <c r="BS2706" i="7"/>
  <c r="BS2707" i="7"/>
  <c r="BS2708" i="7"/>
  <c r="BS2709" i="7"/>
  <c r="BS2710" i="7"/>
  <c r="BS2711" i="7"/>
  <c r="BS2712" i="7"/>
  <c r="BS2713" i="7"/>
  <c r="BS2714" i="7"/>
  <c r="BS2715" i="7"/>
  <c r="BS2716" i="7"/>
  <c r="BS2717" i="7"/>
  <c r="BS2718" i="7"/>
  <c r="BS2719" i="7"/>
  <c r="BS2720" i="7"/>
  <c r="BS2721" i="7"/>
  <c r="BS2722" i="7"/>
  <c r="BS2723" i="7"/>
  <c r="BS2724" i="7"/>
  <c r="BS2725" i="7"/>
  <c r="BS2726" i="7"/>
  <c r="BS2727" i="7"/>
  <c r="BS2728" i="7"/>
  <c r="BS2729" i="7"/>
  <c r="BS2730" i="7"/>
  <c r="BS2731" i="7"/>
  <c r="BS2732" i="7"/>
  <c r="BS2733" i="7"/>
  <c r="BS2734" i="7"/>
  <c r="BS2735" i="7"/>
  <c r="BS2736" i="7"/>
  <c r="BS2737" i="7"/>
  <c r="BS2738" i="7"/>
  <c r="BS2739" i="7"/>
  <c r="BS2740" i="7"/>
  <c r="BS2741" i="7"/>
  <c r="BS2742" i="7"/>
  <c r="BS2743" i="7"/>
  <c r="BS2744" i="7"/>
  <c r="BS2745" i="7"/>
  <c r="BS2746" i="7"/>
  <c r="BS2747" i="7"/>
  <c r="BS2748" i="7"/>
  <c r="BS2749" i="7"/>
  <c r="BS2750" i="7"/>
  <c r="BS2751" i="7"/>
  <c r="BS2752" i="7"/>
  <c r="BS2753" i="7"/>
  <c r="BS2754" i="7"/>
  <c r="BS2755" i="7"/>
  <c r="BS2756" i="7"/>
  <c r="BS2757" i="7"/>
  <c r="BS2758" i="7"/>
  <c r="BS2759" i="7"/>
  <c r="BS2760" i="7"/>
  <c r="BS2761" i="7"/>
  <c r="BS2762" i="7"/>
  <c r="BS2763" i="7"/>
  <c r="BS2764" i="7"/>
  <c r="BS2765" i="7"/>
  <c r="BS2766" i="7"/>
  <c r="BS2767" i="7"/>
  <c r="BS2768" i="7"/>
  <c r="BS2769" i="7"/>
  <c r="BS2770" i="7"/>
  <c r="BS2771" i="7"/>
  <c r="BS2772" i="7"/>
  <c r="BS2773" i="7"/>
  <c r="BS2774" i="7"/>
  <c r="BS2775" i="7"/>
  <c r="BS2776" i="7"/>
  <c r="BS2777" i="7"/>
  <c r="BS2778" i="7"/>
  <c r="BS2779" i="7"/>
  <c r="BS2780" i="7"/>
  <c r="BS2781" i="7"/>
  <c r="BS2782" i="7"/>
  <c r="BS2783" i="7"/>
  <c r="BS2784" i="7"/>
  <c r="BS2785" i="7"/>
  <c r="BS2786" i="7"/>
  <c r="BS2787" i="7"/>
  <c r="BS2788" i="7"/>
  <c r="BS2789" i="7"/>
  <c r="BS2790" i="7"/>
  <c r="BS2791" i="7"/>
  <c r="BS2792" i="7"/>
  <c r="BS2793" i="7"/>
  <c r="BS2794" i="7"/>
  <c r="BS2795" i="7"/>
  <c r="BS2796" i="7"/>
  <c r="BS2797" i="7"/>
  <c r="BS2798" i="7"/>
  <c r="BS2799" i="7"/>
  <c r="BS2800" i="7"/>
  <c r="BS2801" i="7"/>
  <c r="BS2802" i="7"/>
  <c r="BS2803" i="7"/>
  <c r="BS2804" i="7"/>
  <c r="BS2805" i="7"/>
  <c r="BS2806" i="7"/>
  <c r="BS2807" i="7"/>
  <c r="BS2808" i="7"/>
  <c r="BS2809" i="7"/>
  <c r="BS2810" i="7"/>
  <c r="BS2811" i="7"/>
  <c r="BS2812" i="7"/>
  <c r="BS2813" i="7"/>
  <c r="BS2814" i="7"/>
  <c r="BS2815" i="7"/>
  <c r="BS2816" i="7"/>
  <c r="BS2817" i="7"/>
  <c r="BS2818" i="7"/>
  <c r="BS2819" i="7"/>
  <c r="BS2820" i="7"/>
  <c r="BS2821" i="7"/>
  <c r="BS2822" i="7"/>
  <c r="BS2823" i="7"/>
  <c r="BS2824" i="7"/>
  <c r="BS2825" i="7"/>
  <c r="BS2826" i="7"/>
  <c r="BS2827" i="7"/>
  <c r="BS2828" i="7"/>
  <c r="BS2829" i="7"/>
  <c r="BS2830" i="7"/>
  <c r="BS2831" i="7"/>
  <c r="BS2832" i="7"/>
  <c r="BS2833" i="7"/>
  <c r="BS2834" i="7"/>
  <c r="BS2835" i="7"/>
  <c r="BS2836" i="7"/>
  <c r="BS2837" i="7"/>
  <c r="BS2838" i="7"/>
  <c r="BS2839" i="7"/>
  <c r="BS2840" i="7"/>
  <c r="BS2841" i="7"/>
  <c r="BS2842" i="7"/>
  <c r="BS2843" i="7"/>
  <c r="BS2844" i="7"/>
  <c r="BS2845" i="7"/>
  <c r="BS2846" i="7"/>
  <c r="BS2847" i="7"/>
  <c r="BS2848" i="7"/>
  <c r="BS2849" i="7"/>
  <c r="BS2850" i="7"/>
  <c r="BS2851" i="7"/>
  <c r="BS2852" i="7"/>
  <c r="BS2853" i="7"/>
  <c r="BS2854" i="7"/>
  <c r="BS2855" i="7"/>
  <c r="BS2856" i="7"/>
  <c r="BS2857" i="7"/>
  <c r="BS2858" i="7"/>
  <c r="BS2859" i="7"/>
  <c r="BS2860" i="7"/>
  <c r="BS2861" i="7"/>
  <c r="BS2862" i="7"/>
  <c r="BS2863" i="7"/>
  <c r="BS2864" i="7"/>
  <c r="BS2865" i="7"/>
  <c r="BS2866" i="7"/>
  <c r="BS2867" i="7"/>
  <c r="BS2868" i="7"/>
  <c r="BS2869" i="7"/>
  <c r="BS2870" i="7"/>
  <c r="BS2871" i="7"/>
  <c r="BS2872" i="7"/>
  <c r="BS2873" i="7"/>
  <c r="BS2874" i="7"/>
  <c r="BS2875" i="7"/>
  <c r="BS2876" i="7"/>
  <c r="BS2877" i="7"/>
  <c r="BS2878" i="7"/>
  <c r="BS2879" i="7"/>
  <c r="BS2880" i="7"/>
  <c r="BS2881" i="7"/>
  <c r="BS2882" i="7"/>
  <c r="BS2883" i="7"/>
  <c r="BS2884" i="7"/>
  <c r="BS2885" i="7"/>
  <c r="BS2886" i="7"/>
  <c r="BS2887" i="7"/>
  <c r="BS2888" i="7"/>
  <c r="BS2889" i="7"/>
  <c r="BS2890" i="7"/>
  <c r="BS2891" i="7"/>
  <c r="BS2892" i="7"/>
  <c r="BS2893" i="7"/>
  <c r="BS2894" i="7"/>
  <c r="BS2895" i="7"/>
  <c r="BS2896" i="7"/>
  <c r="BS2897" i="7"/>
  <c r="BS2898" i="7"/>
  <c r="BS2899" i="7"/>
  <c r="BS2900" i="7"/>
  <c r="BS2901" i="7"/>
  <c r="BS2902" i="7"/>
  <c r="BS2903" i="7"/>
  <c r="BS2904" i="7"/>
  <c r="BS2905" i="7"/>
  <c r="BS2906" i="7"/>
  <c r="BS2907" i="7"/>
  <c r="BS2908" i="7"/>
  <c r="BS2909" i="7"/>
  <c r="BS2910" i="7"/>
  <c r="BS2911" i="7"/>
  <c r="BS2912" i="7"/>
  <c r="BS2913" i="7"/>
  <c r="BS2914" i="7"/>
  <c r="BS2915" i="7"/>
  <c r="BS2916" i="7"/>
  <c r="BS2917" i="7"/>
  <c r="BS2918" i="7"/>
  <c r="BS2919" i="7"/>
  <c r="BS2920" i="7"/>
  <c r="BS2921" i="7"/>
  <c r="BS2922" i="7"/>
  <c r="BS2923" i="7"/>
  <c r="BS2924" i="7"/>
  <c r="BS2925" i="7"/>
  <c r="BS2926" i="7"/>
  <c r="BS2927" i="7"/>
  <c r="BS2928" i="7"/>
  <c r="BS2929" i="7"/>
  <c r="BS2930" i="7"/>
  <c r="BS2931" i="7"/>
  <c r="BS2932" i="7"/>
  <c r="BS2933" i="7"/>
  <c r="BS2934" i="7"/>
  <c r="BS2935" i="7"/>
  <c r="BS2936" i="7"/>
  <c r="BS2937" i="7"/>
  <c r="BS2938" i="7"/>
  <c r="BS2939" i="7"/>
  <c r="BS2940" i="7"/>
  <c r="BS2941" i="7"/>
  <c r="BS2942" i="7"/>
  <c r="BS2943" i="7"/>
  <c r="BS2944" i="7"/>
  <c r="BS2945" i="7"/>
  <c r="BS2946" i="7"/>
  <c r="BS2947" i="7"/>
  <c r="BS2948" i="7"/>
  <c r="BS2949" i="7"/>
  <c r="BS2950" i="7"/>
  <c r="BS2951" i="7"/>
  <c r="BS2952" i="7"/>
  <c r="BS2953" i="7"/>
  <c r="BS2954" i="7"/>
  <c r="BS2955" i="7"/>
  <c r="BS2956" i="7"/>
  <c r="BS2957" i="7"/>
  <c r="BS2958" i="7"/>
  <c r="BS2959" i="7"/>
  <c r="BS2960" i="7"/>
  <c r="BS2961" i="7"/>
  <c r="BS2962" i="7"/>
  <c r="BS2963" i="7"/>
  <c r="BS2964" i="7"/>
  <c r="BS2965" i="7"/>
  <c r="BS2966" i="7"/>
  <c r="BS2967" i="7"/>
  <c r="BS2968" i="7"/>
  <c r="BS2969" i="7"/>
  <c r="BS2970" i="7"/>
  <c r="BS2971" i="7"/>
  <c r="BS2972" i="7"/>
  <c r="BS2973" i="7"/>
  <c r="BS2974" i="7"/>
  <c r="BS2975" i="7"/>
  <c r="BS2976" i="7"/>
  <c r="BS2977" i="7"/>
  <c r="BS2978" i="7"/>
  <c r="BS2979" i="7"/>
  <c r="BS2980" i="7"/>
  <c r="BS2981" i="7"/>
  <c r="BS2982" i="7"/>
  <c r="BS2983" i="7"/>
  <c r="BS2984" i="7"/>
  <c r="BS2985" i="7"/>
  <c r="BS2986" i="7"/>
  <c r="BS2987" i="7"/>
  <c r="BS2988" i="7"/>
  <c r="BS2989" i="7"/>
  <c r="BS2990" i="7"/>
  <c r="BS2991" i="7"/>
  <c r="BS2992" i="7"/>
  <c r="BS2993" i="7"/>
  <c r="BS2994" i="7"/>
  <c r="BS2995" i="7"/>
  <c r="BS2996" i="7"/>
  <c r="BS2997" i="7"/>
  <c r="BS2998" i="7"/>
  <c r="BS2999" i="7"/>
  <c r="BS3000" i="7"/>
  <c r="BS3001" i="7"/>
  <c r="BS3002" i="7"/>
  <c r="BS2" i="7"/>
  <c r="BR2" i="7"/>
  <c r="BR3" i="7"/>
  <c r="BR4" i="7"/>
  <c r="BR5" i="7"/>
  <c r="BR6" i="7"/>
  <c r="BR7" i="7"/>
  <c r="BR8" i="7"/>
  <c r="BR9" i="7"/>
  <c r="BR10" i="7"/>
  <c r="BR11" i="7"/>
  <c r="BR12" i="7"/>
  <c r="BR13" i="7"/>
  <c r="BR14" i="7"/>
  <c r="BR15" i="7"/>
  <c r="BR16" i="7"/>
  <c r="BR17" i="7"/>
  <c r="BR18" i="7"/>
  <c r="BR19" i="7"/>
  <c r="BR20" i="7"/>
  <c r="BR21" i="7"/>
  <c r="BR22" i="7"/>
  <c r="BR23" i="7"/>
  <c r="BR24" i="7"/>
  <c r="BR25" i="7"/>
  <c r="BR26" i="7"/>
  <c r="BR27" i="7"/>
  <c r="BR28" i="7"/>
  <c r="BR29" i="7"/>
  <c r="BR30" i="7"/>
  <c r="BR31" i="7"/>
  <c r="BR32" i="7"/>
  <c r="BR33" i="7"/>
  <c r="BR34" i="7"/>
  <c r="BR35" i="7"/>
  <c r="BR36" i="7"/>
  <c r="BR37" i="7"/>
  <c r="BR38" i="7"/>
  <c r="BR39" i="7"/>
  <c r="BR40" i="7"/>
  <c r="BR41" i="7"/>
  <c r="BR42" i="7"/>
  <c r="BR43" i="7"/>
  <c r="BR44" i="7"/>
  <c r="BR45" i="7"/>
  <c r="BR46" i="7"/>
  <c r="BR47" i="7"/>
  <c r="BR48" i="7"/>
  <c r="BR49" i="7"/>
  <c r="BR50" i="7"/>
  <c r="BR51" i="7"/>
  <c r="BR52" i="7"/>
  <c r="BR53" i="7"/>
  <c r="BR54" i="7"/>
  <c r="BR55" i="7"/>
  <c r="BR56" i="7"/>
  <c r="BR57" i="7"/>
  <c r="BR58" i="7"/>
  <c r="BR59" i="7"/>
  <c r="BR60" i="7"/>
  <c r="BR61" i="7"/>
  <c r="BR62" i="7"/>
  <c r="BR63" i="7"/>
  <c r="BR64" i="7"/>
  <c r="BR65" i="7"/>
  <c r="BR66" i="7"/>
  <c r="BR67" i="7"/>
  <c r="BR68" i="7"/>
  <c r="BR69" i="7"/>
  <c r="BR70" i="7"/>
  <c r="BR71" i="7"/>
  <c r="BR72" i="7"/>
  <c r="BR73" i="7"/>
  <c r="BR74" i="7"/>
  <c r="BR75" i="7"/>
  <c r="BR76" i="7"/>
  <c r="BR77" i="7"/>
  <c r="BR78" i="7"/>
  <c r="BR79" i="7"/>
  <c r="BR80" i="7"/>
  <c r="BR81" i="7"/>
  <c r="BR82" i="7"/>
  <c r="BR83" i="7"/>
  <c r="BR84" i="7"/>
  <c r="BR85" i="7"/>
  <c r="BR86" i="7"/>
  <c r="BR87" i="7"/>
  <c r="BR88" i="7"/>
  <c r="BR89" i="7"/>
  <c r="BR90" i="7"/>
  <c r="BR91" i="7"/>
  <c r="BR92" i="7"/>
  <c r="BR93" i="7"/>
  <c r="BR94" i="7"/>
  <c r="BR95" i="7"/>
  <c r="BR96" i="7"/>
  <c r="BR97" i="7"/>
  <c r="BR98" i="7"/>
  <c r="BR99" i="7"/>
  <c r="BR100" i="7"/>
  <c r="BR101" i="7"/>
  <c r="BR102" i="7"/>
  <c r="BR103" i="7"/>
  <c r="BR104" i="7"/>
  <c r="BR105" i="7"/>
  <c r="BR106" i="7"/>
  <c r="BR107" i="7"/>
  <c r="BR108" i="7"/>
  <c r="BR109" i="7"/>
  <c r="BR110" i="7"/>
  <c r="BR111" i="7"/>
  <c r="BR112" i="7"/>
  <c r="BR113" i="7"/>
  <c r="BR114" i="7"/>
  <c r="BR115" i="7"/>
  <c r="BR116" i="7"/>
  <c r="BR117" i="7"/>
  <c r="BR118" i="7"/>
  <c r="BR119" i="7"/>
  <c r="BR120" i="7"/>
  <c r="BR121" i="7"/>
  <c r="BR122" i="7"/>
  <c r="BR123" i="7"/>
  <c r="BR124" i="7"/>
  <c r="BR125" i="7"/>
  <c r="BR126" i="7"/>
  <c r="BR127" i="7"/>
  <c r="BR128" i="7"/>
  <c r="BR129" i="7"/>
  <c r="BR130" i="7"/>
  <c r="BR131" i="7"/>
  <c r="BR132" i="7"/>
  <c r="BR133" i="7"/>
  <c r="BR134" i="7"/>
  <c r="BR135" i="7"/>
  <c r="BR136" i="7"/>
  <c r="BR137" i="7"/>
  <c r="BR138" i="7"/>
  <c r="BR139" i="7"/>
  <c r="BR140" i="7"/>
  <c r="BR141" i="7"/>
  <c r="BR142" i="7"/>
  <c r="BR143" i="7"/>
  <c r="BR144" i="7"/>
  <c r="BR145" i="7"/>
  <c r="BR146" i="7"/>
  <c r="BR147" i="7"/>
  <c r="BR148" i="7"/>
  <c r="BR149" i="7"/>
  <c r="BR150" i="7"/>
  <c r="BR151" i="7"/>
  <c r="BR152" i="7"/>
  <c r="BR153" i="7"/>
  <c r="BR154" i="7"/>
  <c r="BR155" i="7"/>
  <c r="BR156" i="7"/>
  <c r="BR157" i="7"/>
  <c r="BR158" i="7"/>
  <c r="BR159" i="7"/>
  <c r="BR160" i="7"/>
  <c r="BR161" i="7"/>
  <c r="BR162" i="7"/>
  <c r="BR163" i="7"/>
  <c r="BR164" i="7"/>
  <c r="BR165" i="7"/>
  <c r="BR166" i="7"/>
  <c r="BR167" i="7"/>
  <c r="BR168" i="7"/>
  <c r="BR169" i="7"/>
  <c r="BR170" i="7"/>
  <c r="BR171" i="7"/>
  <c r="BR172" i="7"/>
  <c r="BR173" i="7"/>
  <c r="BR174" i="7"/>
  <c r="BR175" i="7"/>
  <c r="BR176" i="7"/>
  <c r="BR177" i="7"/>
  <c r="BR178" i="7"/>
  <c r="BR179" i="7"/>
  <c r="BR180" i="7"/>
  <c r="BR181" i="7"/>
  <c r="BR182" i="7"/>
  <c r="BR183" i="7"/>
  <c r="BR184" i="7"/>
  <c r="BR185" i="7"/>
  <c r="BR186" i="7"/>
  <c r="BR187" i="7"/>
  <c r="BR188" i="7"/>
  <c r="BR189" i="7"/>
  <c r="BR190" i="7"/>
  <c r="BR191" i="7"/>
  <c r="BR192" i="7"/>
  <c r="BR193" i="7"/>
  <c r="BR194" i="7"/>
  <c r="BR195" i="7"/>
  <c r="BR196" i="7"/>
  <c r="BR197" i="7"/>
  <c r="BR198" i="7"/>
  <c r="BR199" i="7"/>
  <c r="BR200" i="7"/>
  <c r="BR201" i="7"/>
  <c r="BR202" i="7"/>
  <c r="BR203" i="7"/>
  <c r="BR204" i="7"/>
  <c r="BR205" i="7"/>
  <c r="BR206" i="7"/>
  <c r="BR207" i="7"/>
  <c r="BR208" i="7"/>
  <c r="BR209" i="7"/>
  <c r="BR210" i="7"/>
  <c r="BR211" i="7"/>
  <c r="BR212" i="7"/>
  <c r="BR213" i="7"/>
  <c r="BR214" i="7"/>
  <c r="BR215" i="7"/>
  <c r="BR216" i="7"/>
  <c r="BR217" i="7"/>
  <c r="BR218" i="7"/>
  <c r="BR219" i="7"/>
  <c r="BR220" i="7"/>
  <c r="BR221" i="7"/>
  <c r="BR222" i="7"/>
  <c r="BR223" i="7"/>
  <c r="BR224" i="7"/>
  <c r="BR225" i="7"/>
  <c r="BR226" i="7"/>
  <c r="BR227" i="7"/>
  <c r="BR228" i="7"/>
  <c r="BR229" i="7"/>
  <c r="BR230" i="7"/>
  <c r="BR231" i="7"/>
  <c r="BR232" i="7"/>
  <c r="BR233" i="7"/>
  <c r="BR234" i="7"/>
  <c r="BR235" i="7"/>
  <c r="BR236" i="7"/>
  <c r="BR237" i="7"/>
  <c r="BR238" i="7"/>
  <c r="BR239" i="7"/>
  <c r="BR240" i="7"/>
  <c r="BR241" i="7"/>
  <c r="BR242" i="7"/>
  <c r="BR243" i="7"/>
  <c r="BR244" i="7"/>
  <c r="BR245" i="7"/>
  <c r="BR246" i="7"/>
  <c r="BR247" i="7"/>
  <c r="BR248" i="7"/>
  <c r="BR249" i="7"/>
  <c r="BR250" i="7"/>
  <c r="BR251" i="7"/>
  <c r="BR252" i="7"/>
  <c r="BR253" i="7"/>
  <c r="BR254" i="7"/>
  <c r="BR255" i="7"/>
  <c r="BR256" i="7"/>
  <c r="BR257" i="7"/>
  <c r="BR258" i="7"/>
  <c r="BR259" i="7"/>
  <c r="BR260" i="7"/>
  <c r="BR261" i="7"/>
  <c r="BR262" i="7"/>
  <c r="BR263" i="7"/>
  <c r="BR264" i="7"/>
  <c r="BR265" i="7"/>
  <c r="BR266" i="7"/>
  <c r="BR267" i="7"/>
  <c r="BR268" i="7"/>
  <c r="BR269" i="7"/>
  <c r="BR270" i="7"/>
  <c r="BR271" i="7"/>
  <c r="BR272" i="7"/>
  <c r="BR273" i="7"/>
  <c r="BR274" i="7"/>
  <c r="BR275" i="7"/>
  <c r="BR276" i="7"/>
  <c r="BR277" i="7"/>
  <c r="BR278" i="7"/>
  <c r="BR279" i="7"/>
  <c r="BR280" i="7"/>
  <c r="BR281" i="7"/>
  <c r="BR282" i="7"/>
  <c r="BR283" i="7"/>
  <c r="BR284" i="7"/>
  <c r="BR285" i="7"/>
  <c r="BR286" i="7"/>
  <c r="BR287" i="7"/>
  <c r="BR288" i="7"/>
  <c r="BR289" i="7"/>
  <c r="BR290" i="7"/>
  <c r="BR291" i="7"/>
  <c r="BR292" i="7"/>
  <c r="BR293" i="7"/>
  <c r="BR294" i="7"/>
  <c r="BR295" i="7"/>
  <c r="BR296" i="7"/>
  <c r="BR297" i="7"/>
  <c r="BR298" i="7"/>
  <c r="BR299" i="7"/>
  <c r="BR300" i="7"/>
  <c r="BR301" i="7"/>
  <c r="BR302" i="7"/>
  <c r="BR303" i="7"/>
  <c r="BR304" i="7"/>
  <c r="BR305" i="7"/>
  <c r="BR306" i="7"/>
  <c r="BR307" i="7"/>
  <c r="BR308" i="7"/>
  <c r="BR309" i="7"/>
  <c r="BR310" i="7"/>
  <c r="BR311" i="7"/>
  <c r="BR312" i="7"/>
  <c r="BR313" i="7"/>
  <c r="BR314" i="7"/>
  <c r="BR315" i="7"/>
  <c r="BR316" i="7"/>
  <c r="BR317" i="7"/>
  <c r="BR318" i="7"/>
  <c r="BR319" i="7"/>
  <c r="BR320" i="7"/>
  <c r="BR321" i="7"/>
  <c r="BR322" i="7"/>
  <c r="BR323" i="7"/>
  <c r="BR324" i="7"/>
  <c r="BR325" i="7"/>
  <c r="BR326" i="7"/>
  <c r="BR327" i="7"/>
  <c r="BR328" i="7"/>
  <c r="BR329" i="7"/>
  <c r="BR330" i="7"/>
  <c r="BR331" i="7"/>
  <c r="BR332" i="7"/>
  <c r="BR333" i="7"/>
  <c r="BR334" i="7"/>
  <c r="BR335" i="7"/>
  <c r="BR336" i="7"/>
  <c r="BR337" i="7"/>
  <c r="BR338" i="7"/>
  <c r="BR339" i="7"/>
  <c r="BR340" i="7"/>
  <c r="BR341" i="7"/>
  <c r="BR342" i="7"/>
  <c r="BR343" i="7"/>
  <c r="BR344" i="7"/>
  <c r="BR345" i="7"/>
  <c r="BR346" i="7"/>
  <c r="BR347" i="7"/>
  <c r="BR348" i="7"/>
  <c r="BR349" i="7"/>
  <c r="BR350" i="7"/>
  <c r="BR351" i="7"/>
  <c r="BR352" i="7"/>
  <c r="BR353" i="7"/>
  <c r="BR354" i="7"/>
  <c r="BR355" i="7"/>
  <c r="BR356" i="7"/>
  <c r="BR357" i="7"/>
  <c r="BR358" i="7"/>
  <c r="BR359" i="7"/>
  <c r="BR360" i="7"/>
  <c r="BR361" i="7"/>
  <c r="BR362" i="7"/>
  <c r="BR363" i="7"/>
  <c r="BR364" i="7"/>
  <c r="BR365" i="7"/>
  <c r="BR366" i="7"/>
  <c r="BR367" i="7"/>
  <c r="BR368" i="7"/>
  <c r="BR369" i="7"/>
  <c r="BR370" i="7"/>
  <c r="BR371" i="7"/>
  <c r="BR372" i="7"/>
  <c r="BR373" i="7"/>
  <c r="BR374" i="7"/>
  <c r="BR375" i="7"/>
  <c r="BR376" i="7"/>
  <c r="BR377" i="7"/>
  <c r="BR378" i="7"/>
  <c r="BR379" i="7"/>
  <c r="BR380" i="7"/>
  <c r="BR381" i="7"/>
  <c r="BR382" i="7"/>
  <c r="BR383" i="7"/>
  <c r="BR384" i="7"/>
  <c r="BR385" i="7"/>
  <c r="BR386" i="7"/>
  <c r="BR387" i="7"/>
  <c r="BR388" i="7"/>
  <c r="BR389" i="7"/>
  <c r="BR390" i="7"/>
  <c r="BR391" i="7"/>
  <c r="BR392" i="7"/>
  <c r="BR393" i="7"/>
  <c r="BR394" i="7"/>
  <c r="BR395" i="7"/>
  <c r="BR396" i="7"/>
  <c r="BR397" i="7"/>
  <c r="BR398" i="7"/>
  <c r="BR399" i="7"/>
  <c r="BR400" i="7"/>
  <c r="BR401" i="7"/>
  <c r="BR402" i="7"/>
  <c r="BR403" i="7"/>
  <c r="BR404" i="7"/>
  <c r="BR405" i="7"/>
  <c r="BR406" i="7"/>
  <c r="BR407" i="7"/>
  <c r="BR408" i="7"/>
  <c r="BR409" i="7"/>
  <c r="BR410" i="7"/>
  <c r="BR411" i="7"/>
  <c r="BR412" i="7"/>
  <c r="BR413" i="7"/>
  <c r="BR414" i="7"/>
  <c r="BR415" i="7"/>
  <c r="BR416" i="7"/>
  <c r="BR417" i="7"/>
  <c r="BR418" i="7"/>
  <c r="BR419" i="7"/>
  <c r="BR420" i="7"/>
  <c r="BR421" i="7"/>
  <c r="BR422" i="7"/>
  <c r="BR423" i="7"/>
  <c r="BR424" i="7"/>
  <c r="BR425" i="7"/>
  <c r="BR426" i="7"/>
  <c r="BR427" i="7"/>
  <c r="BR428" i="7"/>
  <c r="BR429" i="7"/>
  <c r="BR430" i="7"/>
  <c r="BR431" i="7"/>
  <c r="BR432" i="7"/>
  <c r="BR433" i="7"/>
  <c r="BR434" i="7"/>
  <c r="BR435" i="7"/>
  <c r="BR436" i="7"/>
  <c r="BR437" i="7"/>
  <c r="BR438" i="7"/>
  <c r="BR439" i="7"/>
  <c r="BR440" i="7"/>
  <c r="BR441" i="7"/>
  <c r="BR442" i="7"/>
  <c r="BR443" i="7"/>
  <c r="BR444" i="7"/>
  <c r="BR445" i="7"/>
  <c r="BR446" i="7"/>
  <c r="BR447" i="7"/>
  <c r="BR448" i="7"/>
  <c r="BR449" i="7"/>
  <c r="BR450" i="7"/>
  <c r="BR451" i="7"/>
  <c r="BR452" i="7"/>
  <c r="BR453" i="7"/>
  <c r="BR454" i="7"/>
  <c r="BR455" i="7"/>
  <c r="BR456" i="7"/>
  <c r="BR457" i="7"/>
  <c r="BR458" i="7"/>
  <c r="BR459" i="7"/>
  <c r="BR460" i="7"/>
  <c r="BR461" i="7"/>
  <c r="BR462" i="7"/>
  <c r="BR463" i="7"/>
  <c r="BR464" i="7"/>
  <c r="BR465" i="7"/>
  <c r="BR466" i="7"/>
  <c r="BR467" i="7"/>
  <c r="BR468" i="7"/>
  <c r="BR469" i="7"/>
  <c r="BR470" i="7"/>
  <c r="BR471" i="7"/>
  <c r="BR472" i="7"/>
  <c r="BR473" i="7"/>
  <c r="BR474" i="7"/>
  <c r="BR475" i="7"/>
  <c r="BR476" i="7"/>
  <c r="BR477" i="7"/>
  <c r="BR478" i="7"/>
  <c r="BR479" i="7"/>
  <c r="BR480" i="7"/>
  <c r="BR481" i="7"/>
  <c r="BR482" i="7"/>
  <c r="BR483" i="7"/>
  <c r="BR484" i="7"/>
  <c r="BR485" i="7"/>
  <c r="BR486" i="7"/>
  <c r="BR487" i="7"/>
  <c r="BR488" i="7"/>
  <c r="BR489" i="7"/>
  <c r="BR490" i="7"/>
  <c r="BR491" i="7"/>
  <c r="BR492" i="7"/>
  <c r="BR493" i="7"/>
  <c r="BR494" i="7"/>
  <c r="BR495" i="7"/>
  <c r="BR496" i="7"/>
  <c r="BR497" i="7"/>
  <c r="BR498" i="7"/>
  <c r="BR499" i="7"/>
  <c r="BR500" i="7"/>
  <c r="BR501" i="7"/>
  <c r="BR502" i="7"/>
  <c r="BR503" i="7"/>
  <c r="BR504" i="7"/>
  <c r="BR505" i="7"/>
  <c r="BR506" i="7"/>
  <c r="BR507" i="7"/>
  <c r="BR508" i="7"/>
  <c r="BR509" i="7"/>
  <c r="BR510" i="7"/>
  <c r="BR511" i="7"/>
  <c r="BR512" i="7"/>
  <c r="BR513" i="7"/>
  <c r="BR514" i="7"/>
  <c r="BR515" i="7"/>
  <c r="BR516" i="7"/>
  <c r="BR517" i="7"/>
  <c r="BR518" i="7"/>
  <c r="BR519" i="7"/>
  <c r="BR520" i="7"/>
  <c r="BR521" i="7"/>
  <c r="BR522" i="7"/>
  <c r="BR523" i="7"/>
  <c r="BR524" i="7"/>
  <c r="BR525" i="7"/>
  <c r="BR526" i="7"/>
  <c r="BR527" i="7"/>
  <c r="BR528" i="7"/>
  <c r="BR529" i="7"/>
  <c r="BR530" i="7"/>
  <c r="BR531" i="7"/>
  <c r="BR532" i="7"/>
  <c r="BR533" i="7"/>
  <c r="BR534" i="7"/>
  <c r="BR535" i="7"/>
  <c r="BR536" i="7"/>
  <c r="BR537" i="7"/>
  <c r="BR538" i="7"/>
  <c r="BR539" i="7"/>
  <c r="BR540" i="7"/>
  <c r="BR541" i="7"/>
  <c r="BR542" i="7"/>
  <c r="BR543" i="7"/>
  <c r="BR544" i="7"/>
  <c r="BR545" i="7"/>
  <c r="BR546" i="7"/>
  <c r="BR547" i="7"/>
  <c r="BR548" i="7"/>
  <c r="BR549" i="7"/>
  <c r="BR550" i="7"/>
  <c r="BR551" i="7"/>
  <c r="BR552" i="7"/>
  <c r="BR553" i="7"/>
  <c r="BR554" i="7"/>
  <c r="BR555" i="7"/>
  <c r="BR556" i="7"/>
  <c r="BR557" i="7"/>
  <c r="BR558" i="7"/>
  <c r="BR559" i="7"/>
  <c r="BR560" i="7"/>
  <c r="BR561" i="7"/>
  <c r="BR562" i="7"/>
  <c r="BR563" i="7"/>
  <c r="BR564" i="7"/>
  <c r="BR565" i="7"/>
  <c r="BR566" i="7"/>
  <c r="BR567" i="7"/>
  <c r="BR568" i="7"/>
  <c r="BR569" i="7"/>
  <c r="BR570" i="7"/>
  <c r="BR571" i="7"/>
  <c r="BR572" i="7"/>
  <c r="BR573" i="7"/>
  <c r="BR574" i="7"/>
  <c r="BR575" i="7"/>
  <c r="BR576" i="7"/>
  <c r="BR577" i="7"/>
  <c r="BR578" i="7"/>
  <c r="BR579" i="7"/>
  <c r="BR580" i="7"/>
  <c r="BR581" i="7"/>
  <c r="BR582" i="7"/>
  <c r="BR583" i="7"/>
  <c r="BR584" i="7"/>
  <c r="BR585" i="7"/>
  <c r="BR586" i="7"/>
  <c r="BR587" i="7"/>
  <c r="BR588" i="7"/>
  <c r="BR589" i="7"/>
  <c r="BR590" i="7"/>
  <c r="BR591" i="7"/>
  <c r="BR592" i="7"/>
  <c r="BR593" i="7"/>
  <c r="BR594" i="7"/>
  <c r="BR595" i="7"/>
  <c r="BR596" i="7"/>
  <c r="BR597" i="7"/>
  <c r="BR598" i="7"/>
  <c r="BR599" i="7"/>
  <c r="BR600" i="7"/>
  <c r="BR601" i="7"/>
  <c r="BR602" i="7"/>
  <c r="BR603" i="7"/>
  <c r="BR604" i="7"/>
  <c r="BR605" i="7"/>
  <c r="BR606" i="7"/>
  <c r="BR607" i="7"/>
  <c r="BR608" i="7"/>
  <c r="BR609" i="7"/>
  <c r="BR610" i="7"/>
  <c r="BR611" i="7"/>
  <c r="BR612" i="7"/>
  <c r="BR613" i="7"/>
  <c r="BR614" i="7"/>
  <c r="BR615" i="7"/>
  <c r="BR616" i="7"/>
  <c r="BR617" i="7"/>
  <c r="BR618" i="7"/>
  <c r="BR619" i="7"/>
  <c r="BR620" i="7"/>
  <c r="BR621" i="7"/>
  <c r="BR622" i="7"/>
  <c r="BR623" i="7"/>
  <c r="BR624" i="7"/>
  <c r="BR625" i="7"/>
  <c r="BR626" i="7"/>
  <c r="BR627" i="7"/>
  <c r="BR628" i="7"/>
  <c r="BR629" i="7"/>
  <c r="BR630" i="7"/>
  <c r="BR631" i="7"/>
  <c r="BR632" i="7"/>
  <c r="BR633" i="7"/>
  <c r="BR634" i="7"/>
  <c r="BR635" i="7"/>
  <c r="BR636" i="7"/>
  <c r="BR637" i="7"/>
  <c r="BR638" i="7"/>
  <c r="BR639" i="7"/>
  <c r="BR640" i="7"/>
  <c r="BR641" i="7"/>
  <c r="BR642" i="7"/>
  <c r="BR643" i="7"/>
  <c r="BR644" i="7"/>
  <c r="BR645" i="7"/>
  <c r="BR646" i="7"/>
  <c r="BR647" i="7"/>
  <c r="BR648" i="7"/>
  <c r="BR649" i="7"/>
  <c r="BR650" i="7"/>
  <c r="BR651" i="7"/>
  <c r="BR652" i="7"/>
  <c r="BR653" i="7"/>
  <c r="BR654" i="7"/>
  <c r="BR655" i="7"/>
  <c r="BR656" i="7"/>
  <c r="BR657" i="7"/>
  <c r="BR658" i="7"/>
  <c r="BR659" i="7"/>
  <c r="BR660" i="7"/>
  <c r="BR661" i="7"/>
  <c r="BR662" i="7"/>
  <c r="BR663" i="7"/>
  <c r="BR664" i="7"/>
  <c r="BR665" i="7"/>
  <c r="BR666" i="7"/>
  <c r="BR667" i="7"/>
  <c r="BR668" i="7"/>
  <c r="BR669" i="7"/>
  <c r="BR670" i="7"/>
  <c r="BR671" i="7"/>
  <c r="BR672" i="7"/>
  <c r="BR673" i="7"/>
  <c r="BR674" i="7"/>
  <c r="BR675" i="7"/>
  <c r="BR676" i="7"/>
  <c r="BR677" i="7"/>
  <c r="BR678" i="7"/>
  <c r="BR679" i="7"/>
  <c r="BR680" i="7"/>
  <c r="BR681" i="7"/>
  <c r="BR682" i="7"/>
  <c r="BR683" i="7"/>
  <c r="BR684" i="7"/>
  <c r="BR685" i="7"/>
  <c r="BR686" i="7"/>
  <c r="BR687" i="7"/>
  <c r="BR688" i="7"/>
  <c r="BR689" i="7"/>
  <c r="BR690" i="7"/>
  <c r="BR691" i="7"/>
  <c r="BR692" i="7"/>
  <c r="BR693" i="7"/>
  <c r="BR694" i="7"/>
  <c r="BR695" i="7"/>
  <c r="BR696" i="7"/>
  <c r="BR697" i="7"/>
  <c r="BR698" i="7"/>
  <c r="BR699" i="7"/>
  <c r="BR700" i="7"/>
  <c r="BR701" i="7"/>
  <c r="BR702" i="7"/>
  <c r="BR703" i="7"/>
  <c r="BR704" i="7"/>
  <c r="BR705" i="7"/>
  <c r="BR706" i="7"/>
  <c r="BR707" i="7"/>
  <c r="BR708" i="7"/>
  <c r="BR709" i="7"/>
  <c r="BR710" i="7"/>
  <c r="BR711" i="7"/>
  <c r="BR712" i="7"/>
  <c r="BR713" i="7"/>
  <c r="BR714" i="7"/>
  <c r="BR715" i="7"/>
  <c r="BR716" i="7"/>
  <c r="BR717" i="7"/>
  <c r="BR718" i="7"/>
  <c r="BR719" i="7"/>
  <c r="BR720" i="7"/>
  <c r="BR721" i="7"/>
  <c r="BR722" i="7"/>
  <c r="BR723" i="7"/>
  <c r="BR724" i="7"/>
  <c r="BR725" i="7"/>
  <c r="BR726" i="7"/>
  <c r="BR727" i="7"/>
  <c r="BR728" i="7"/>
  <c r="BR729" i="7"/>
  <c r="BR730" i="7"/>
  <c r="BR731" i="7"/>
  <c r="BR732" i="7"/>
  <c r="BR733" i="7"/>
  <c r="BR734" i="7"/>
  <c r="BR735" i="7"/>
  <c r="BR736" i="7"/>
  <c r="BR737" i="7"/>
  <c r="BR738" i="7"/>
  <c r="BR739" i="7"/>
  <c r="BR740" i="7"/>
  <c r="BR741" i="7"/>
  <c r="BR742" i="7"/>
  <c r="BR743" i="7"/>
  <c r="BR744" i="7"/>
  <c r="BR745" i="7"/>
  <c r="BR746" i="7"/>
  <c r="BR747" i="7"/>
  <c r="BR748" i="7"/>
  <c r="BR749" i="7"/>
  <c r="BR750" i="7"/>
  <c r="BR751" i="7"/>
  <c r="BR752" i="7"/>
  <c r="BR753" i="7"/>
  <c r="BR754" i="7"/>
  <c r="BR755" i="7"/>
  <c r="BR756" i="7"/>
  <c r="BR757" i="7"/>
  <c r="BR758" i="7"/>
  <c r="BR759" i="7"/>
  <c r="BR760" i="7"/>
  <c r="BR761" i="7"/>
  <c r="BR762" i="7"/>
  <c r="BR763" i="7"/>
  <c r="BR764" i="7"/>
  <c r="BR765" i="7"/>
  <c r="BR766" i="7"/>
  <c r="BR767" i="7"/>
  <c r="BR768" i="7"/>
  <c r="BR769" i="7"/>
  <c r="BR770" i="7"/>
  <c r="BR771" i="7"/>
  <c r="BR772" i="7"/>
  <c r="BR773" i="7"/>
  <c r="BR774" i="7"/>
  <c r="BR775" i="7"/>
  <c r="BR776" i="7"/>
  <c r="BR777" i="7"/>
  <c r="BR778" i="7"/>
  <c r="BR779" i="7"/>
  <c r="BR780" i="7"/>
  <c r="BR781" i="7"/>
  <c r="BR782" i="7"/>
  <c r="BR783" i="7"/>
  <c r="BR784" i="7"/>
  <c r="BR785" i="7"/>
  <c r="BR786" i="7"/>
  <c r="BR787" i="7"/>
  <c r="BR788" i="7"/>
  <c r="BR789" i="7"/>
  <c r="BR790" i="7"/>
  <c r="BR791" i="7"/>
  <c r="BR792" i="7"/>
  <c r="BR793" i="7"/>
  <c r="BR794" i="7"/>
  <c r="BR795" i="7"/>
  <c r="BR796" i="7"/>
  <c r="BR797" i="7"/>
  <c r="BR798" i="7"/>
  <c r="BR799" i="7"/>
  <c r="BR800" i="7"/>
  <c r="BR801" i="7"/>
  <c r="BR802" i="7"/>
  <c r="BR803" i="7"/>
  <c r="BR804" i="7"/>
  <c r="BR805" i="7"/>
  <c r="BR806" i="7"/>
  <c r="BR807" i="7"/>
  <c r="BR808" i="7"/>
  <c r="BR809" i="7"/>
  <c r="BR810" i="7"/>
  <c r="BR811" i="7"/>
  <c r="BR812" i="7"/>
  <c r="BR813" i="7"/>
  <c r="BR814" i="7"/>
  <c r="BR815" i="7"/>
  <c r="BR816" i="7"/>
  <c r="BR817" i="7"/>
  <c r="BR818" i="7"/>
  <c r="BR819" i="7"/>
  <c r="BR820" i="7"/>
  <c r="BR821" i="7"/>
  <c r="BR822" i="7"/>
  <c r="BR823" i="7"/>
  <c r="BR824" i="7"/>
  <c r="BR825" i="7"/>
  <c r="BR826" i="7"/>
  <c r="BR827" i="7"/>
  <c r="BR828" i="7"/>
  <c r="BR829" i="7"/>
  <c r="BR830" i="7"/>
  <c r="BR831" i="7"/>
  <c r="BR832" i="7"/>
  <c r="BR833" i="7"/>
  <c r="BR834" i="7"/>
  <c r="BR835" i="7"/>
  <c r="BR836" i="7"/>
  <c r="BR837" i="7"/>
  <c r="BR838" i="7"/>
  <c r="BR839" i="7"/>
  <c r="BR840" i="7"/>
  <c r="BR841" i="7"/>
  <c r="BR842" i="7"/>
  <c r="BR843" i="7"/>
  <c r="BR844" i="7"/>
  <c r="BR845" i="7"/>
  <c r="BR846" i="7"/>
  <c r="BR847" i="7"/>
  <c r="BR848" i="7"/>
  <c r="BR849" i="7"/>
  <c r="BR850" i="7"/>
  <c r="BR851" i="7"/>
  <c r="BR852" i="7"/>
  <c r="BR853" i="7"/>
  <c r="BR854" i="7"/>
  <c r="BR855" i="7"/>
  <c r="BR856" i="7"/>
  <c r="BR857" i="7"/>
  <c r="BR858" i="7"/>
  <c r="BR859" i="7"/>
  <c r="BR860" i="7"/>
  <c r="BR861" i="7"/>
  <c r="BR862" i="7"/>
  <c r="BR863" i="7"/>
  <c r="BR864" i="7"/>
  <c r="BR865" i="7"/>
  <c r="BR866" i="7"/>
  <c r="BR867" i="7"/>
  <c r="BR868" i="7"/>
  <c r="BR869" i="7"/>
  <c r="BR870" i="7"/>
  <c r="BR871" i="7"/>
  <c r="BR872" i="7"/>
  <c r="BR873" i="7"/>
  <c r="BR874" i="7"/>
  <c r="BR875" i="7"/>
  <c r="BR876" i="7"/>
  <c r="BR877" i="7"/>
  <c r="BR878" i="7"/>
  <c r="BR879" i="7"/>
  <c r="BR880" i="7"/>
  <c r="BR881" i="7"/>
  <c r="BR882" i="7"/>
  <c r="BR883" i="7"/>
  <c r="BR884" i="7"/>
  <c r="BR885" i="7"/>
  <c r="BR886" i="7"/>
  <c r="BR887" i="7"/>
  <c r="BR888" i="7"/>
  <c r="BR889" i="7"/>
  <c r="BR890" i="7"/>
  <c r="BR891" i="7"/>
  <c r="BR892" i="7"/>
  <c r="BR893" i="7"/>
  <c r="BR894" i="7"/>
  <c r="BR895" i="7"/>
  <c r="BR896" i="7"/>
  <c r="BR897" i="7"/>
  <c r="BR898" i="7"/>
  <c r="BR899" i="7"/>
  <c r="BR900" i="7"/>
  <c r="BR901" i="7"/>
  <c r="BR902" i="7"/>
  <c r="BR903" i="7"/>
  <c r="BR904" i="7"/>
  <c r="BR905" i="7"/>
  <c r="BR906" i="7"/>
  <c r="BR907" i="7"/>
  <c r="BR908" i="7"/>
  <c r="BR909" i="7"/>
  <c r="BR910" i="7"/>
  <c r="BR911" i="7"/>
  <c r="BR912" i="7"/>
  <c r="BR913" i="7"/>
  <c r="BR914" i="7"/>
  <c r="BR915" i="7"/>
  <c r="BR916" i="7"/>
  <c r="BR917" i="7"/>
  <c r="BR918" i="7"/>
  <c r="BR919" i="7"/>
  <c r="BR920" i="7"/>
  <c r="BR921" i="7"/>
  <c r="BR922" i="7"/>
  <c r="BR923" i="7"/>
  <c r="BR924" i="7"/>
  <c r="BR925" i="7"/>
  <c r="BR926" i="7"/>
  <c r="BR927" i="7"/>
  <c r="BR928" i="7"/>
  <c r="BR929" i="7"/>
  <c r="BR930" i="7"/>
  <c r="BR931" i="7"/>
  <c r="BR932" i="7"/>
  <c r="BR933" i="7"/>
  <c r="BR934" i="7"/>
  <c r="BR935" i="7"/>
  <c r="BR936" i="7"/>
  <c r="BR937" i="7"/>
  <c r="BR938" i="7"/>
  <c r="BR939" i="7"/>
  <c r="BR940" i="7"/>
  <c r="BR941" i="7"/>
  <c r="BR942" i="7"/>
  <c r="BR943" i="7"/>
  <c r="BR944" i="7"/>
  <c r="BR945" i="7"/>
  <c r="BR946" i="7"/>
  <c r="BR947" i="7"/>
  <c r="BR948" i="7"/>
  <c r="BR949" i="7"/>
  <c r="BR950" i="7"/>
  <c r="BR951" i="7"/>
  <c r="BR952" i="7"/>
  <c r="BR953" i="7"/>
  <c r="BR954" i="7"/>
  <c r="BR955" i="7"/>
  <c r="BR956" i="7"/>
  <c r="BR957" i="7"/>
  <c r="BR958" i="7"/>
  <c r="BR959" i="7"/>
  <c r="BR960" i="7"/>
  <c r="BR961" i="7"/>
  <c r="BR962" i="7"/>
  <c r="BR963" i="7"/>
  <c r="BR964" i="7"/>
  <c r="BR965" i="7"/>
  <c r="BR966" i="7"/>
  <c r="BR967" i="7"/>
  <c r="BR968" i="7"/>
  <c r="BR969" i="7"/>
  <c r="BR970" i="7"/>
  <c r="BR971" i="7"/>
  <c r="BR972" i="7"/>
  <c r="BR973" i="7"/>
  <c r="BR974" i="7"/>
  <c r="BR975" i="7"/>
  <c r="BR976" i="7"/>
  <c r="BR977" i="7"/>
  <c r="BR978" i="7"/>
  <c r="BR979" i="7"/>
  <c r="BR980" i="7"/>
  <c r="BR981" i="7"/>
  <c r="BR982" i="7"/>
  <c r="BR983" i="7"/>
  <c r="BR984" i="7"/>
  <c r="BR985" i="7"/>
  <c r="BR986" i="7"/>
  <c r="BR987" i="7"/>
  <c r="BR988" i="7"/>
  <c r="BR989" i="7"/>
  <c r="BR990" i="7"/>
  <c r="BR991" i="7"/>
  <c r="BR992" i="7"/>
  <c r="BR993" i="7"/>
  <c r="BR994" i="7"/>
  <c r="BR995" i="7"/>
  <c r="BR996" i="7"/>
  <c r="BR997" i="7"/>
  <c r="BR998" i="7"/>
  <c r="BR999" i="7"/>
  <c r="BR1000" i="7"/>
  <c r="BR1001" i="7"/>
  <c r="BR1002" i="7"/>
  <c r="BR1003" i="7"/>
  <c r="BR1004" i="7"/>
  <c r="BR1005" i="7"/>
  <c r="BR1006" i="7"/>
  <c r="BR1007" i="7"/>
  <c r="BR1008" i="7"/>
  <c r="BR1009" i="7"/>
  <c r="BR1010" i="7"/>
  <c r="BR1011" i="7"/>
  <c r="BR1012" i="7"/>
  <c r="BR1013" i="7"/>
  <c r="BR1014" i="7"/>
  <c r="BR1015" i="7"/>
  <c r="BR1016" i="7"/>
  <c r="BR1017" i="7"/>
  <c r="BR1018" i="7"/>
  <c r="BR1019" i="7"/>
  <c r="BR1020" i="7"/>
  <c r="BR1021" i="7"/>
  <c r="BR1022" i="7"/>
  <c r="BR1023" i="7"/>
  <c r="BR1024" i="7"/>
  <c r="BR1025" i="7"/>
  <c r="BR1026" i="7"/>
  <c r="BR1027" i="7"/>
  <c r="BR1028" i="7"/>
  <c r="BR1029" i="7"/>
  <c r="BR1030" i="7"/>
  <c r="BR1031" i="7"/>
  <c r="BR1032" i="7"/>
  <c r="BR1033" i="7"/>
  <c r="BR1034" i="7"/>
  <c r="BR1035" i="7"/>
  <c r="BR1036" i="7"/>
  <c r="BR1037" i="7"/>
  <c r="BR1038" i="7"/>
  <c r="BR1039" i="7"/>
  <c r="BR1040" i="7"/>
  <c r="BR1041" i="7"/>
  <c r="BR1042" i="7"/>
  <c r="BR1043" i="7"/>
  <c r="BR1044" i="7"/>
  <c r="BR1045" i="7"/>
  <c r="BR1046" i="7"/>
  <c r="BR1047" i="7"/>
  <c r="BR1048" i="7"/>
  <c r="BR1049" i="7"/>
  <c r="BR1050" i="7"/>
  <c r="BR1051" i="7"/>
  <c r="BR1052" i="7"/>
  <c r="BR1053" i="7"/>
  <c r="BR1054" i="7"/>
  <c r="BR1055" i="7"/>
  <c r="BR1056" i="7"/>
  <c r="BR1057" i="7"/>
  <c r="BR1058" i="7"/>
  <c r="BR1059" i="7"/>
  <c r="BR1060" i="7"/>
  <c r="BR1061" i="7"/>
  <c r="BR1062" i="7"/>
  <c r="BR1063" i="7"/>
  <c r="BR1064" i="7"/>
  <c r="BR1065" i="7"/>
  <c r="BR1066" i="7"/>
  <c r="BR1067" i="7"/>
  <c r="BR1068" i="7"/>
  <c r="BR1069" i="7"/>
  <c r="BR1070" i="7"/>
  <c r="BR1071" i="7"/>
  <c r="BR1072" i="7"/>
  <c r="BR1073" i="7"/>
  <c r="BR1074" i="7"/>
  <c r="BR1075" i="7"/>
  <c r="BR1076" i="7"/>
  <c r="BR1077" i="7"/>
  <c r="BR1078" i="7"/>
  <c r="BR1079" i="7"/>
  <c r="BR1080" i="7"/>
  <c r="BR1081" i="7"/>
  <c r="BR1082" i="7"/>
  <c r="BR1083" i="7"/>
  <c r="BR1084" i="7"/>
  <c r="BR1085" i="7"/>
  <c r="BR1086" i="7"/>
  <c r="BR1087" i="7"/>
  <c r="BR1088" i="7"/>
  <c r="BR1089" i="7"/>
  <c r="BR1090" i="7"/>
  <c r="BR1091" i="7"/>
  <c r="BR1092" i="7"/>
  <c r="BR1093" i="7"/>
  <c r="BR1094" i="7"/>
  <c r="BR1095" i="7"/>
  <c r="BR1096" i="7"/>
  <c r="BR1097" i="7"/>
  <c r="BR1098" i="7"/>
  <c r="BR1099" i="7"/>
  <c r="BR1100" i="7"/>
  <c r="BR1101" i="7"/>
  <c r="BR1102" i="7"/>
  <c r="BR1103" i="7"/>
  <c r="BR1104" i="7"/>
  <c r="BR1105" i="7"/>
  <c r="BR1106" i="7"/>
  <c r="BR1107" i="7"/>
  <c r="BR1108" i="7"/>
  <c r="BR1109" i="7"/>
  <c r="BR1110" i="7"/>
  <c r="BR1111" i="7"/>
  <c r="BR1112" i="7"/>
  <c r="BR1113" i="7"/>
  <c r="BR1114" i="7"/>
  <c r="BR1115" i="7"/>
  <c r="BR1116" i="7"/>
  <c r="BR1117" i="7"/>
  <c r="BR1118" i="7"/>
  <c r="BR1119" i="7"/>
  <c r="BR1120" i="7"/>
  <c r="BR1121" i="7"/>
  <c r="BR1122" i="7"/>
  <c r="BR1123" i="7"/>
  <c r="BR1124" i="7"/>
  <c r="BR1125" i="7"/>
  <c r="BR1126" i="7"/>
  <c r="BR1127" i="7"/>
  <c r="BR1128" i="7"/>
  <c r="BR1129" i="7"/>
  <c r="BR1130" i="7"/>
  <c r="BR1131" i="7"/>
  <c r="BR1132" i="7"/>
  <c r="BR1133" i="7"/>
  <c r="BR1134" i="7"/>
  <c r="BR1135" i="7"/>
  <c r="BR1136" i="7"/>
  <c r="BR1137" i="7"/>
  <c r="BR1138" i="7"/>
  <c r="BR1139" i="7"/>
  <c r="BR1140" i="7"/>
  <c r="BR1141" i="7"/>
  <c r="BR1142" i="7"/>
  <c r="BR1143" i="7"/>
  <c r="BR1144" i="7"/>
  <c r="BR1145" i="7"/>
  <c r="BR1146" i="7"/>
  <c r="BR1147" i="7"/>
  <c r="BR1148" i="7"/>
  <c r="BR1149" i="7"/>
  <c r="BR1150" i="7"/>
  <c r="BR1151" i="7"/>
  <c r="BR1152" i="7"/>
  <c r="BR1153" i="7"/>
  <c r="BR1154" i="7"/>
  <c r="BR1155" i="7"/>
  <c r="BR1156" i="7"/>
  <c r="BR1157" i="7"/>
  <c r="BR1158" i="7"/>
  <c r="BR1159" i="7"/>
  <c r="BR1160" i="7"/>
  <c r="BR1161" i="7"/>
  <c r="BR1162" i="7"/>
  <c r="BR1163" i="7"/>
  <c r="BR1164" i="7"/>
  <c r="BR1165" i="7"/>
  <c r="BR1166" i="7"/>
  <c r="BR1167" i="7"/>
  <c r="BR1168" i="7"/>
  <c r="BR1169" i="7"/>
  <c r="BR1170" i="7"/>
  <c r="BR1171" i="7"/>
  <c r="BR1172" i="7"/>
  <c r="BR1173" i="7"/>
  <c r="BR1174" i="7"/>
  <c r="BR1175" i="7"/>
  <c r="BR1176" i="7"/>
  <c r="BR1177" i="7"/>
  <c r="BR1178" i="7"/>
  <c r="BR1179" i="7"/>
  <c r="BR1180" i="7"/>
  <c r="BR1181" i="7"/>
  <c r="BR1182" i="7"/>
  <c r="BR1183" i="7"/>
  <c r="BR1184" i="7"/>
  <c r="BR1185" i="7"/>
  <c r="BR1186" i="7"/>
  <c r="BR1187" i="7"/>
  <c r="BR1188" i="7"/>
  <c r="BR1189" i="7"/>
  <c r="BR1190" i="7"/>
  <c r="BR1191" i="7"/>
  <c r="BR1192" i="7"/>
  <c r="BR1193" i="7"/>
  <c r="BR1194" i="7"/>
  <c r="BR1195" i="7"/>
  <c r="BR1196" i="7"/>
  <c r="BR1197" i="7"/>
  <c r="BR1198" i="7"/>
  <c r="BR1199" i="7"/>
  <c r="BR1200" i="7"/>
  <c r="BR1201" i="7"/>
  <c r="BR1202" i="7"/>
  <c r="BR1203" i="7"/>
  <c r="BR1204" i="7"/>
  <c r="BR1205" i="7"/>
  <c r="BR1206" i="7"/>
  <c r="BR1207" i="7"/>
  <c r="BR1208" i="7"/>
  <c r="BR1209" i="7"/>
  <c r="BR1210" i="7"/>
  <c r="BR1211" i="7"/>
  <c r="BR1212" i="7"/>
  <c r="BR1213" i="7"/>
  <c r="BR1214" i="7"/>
  <c r="BR1215" i="7"/>
  <c r="BR1216" i="7"/>
  <c r="BR1217" i="7"/>
  <c r="BR1218" i="7"/>
  <c r="BR1219" i="7"/>
  <c r="BR1220" i="7"/>
  <c r="BR1221" i="7"/>
  <c r="BR1222" i="7"/>
  <c r="BR1223" i="7"/>
  <c r="BR1224" i="7"/>
  <c r="BR1225" i="7"/>
  <c r="BR1226" i="7"/>
  <c r="BR1227" i="7"/>
  <c r="BR1228" i="7"/>
  <c r="BR1229" i="7"/>
  <c r="BR1230" i="7"/>
  <c r="BR1231" i="7"/>
  <c r="BR1232" i="7"/>
  <c r="BR1233" i="7"/>
  <c r="BR1234" i="7"/>
  <c r="BR1235" i="7"/>
  <c r="BR1236" i="7"/>
  <c r="BR1237" i="7"/>
  <c r="BR1238" i="7"/>
  <c r="BR1239" i="7"/>
  <c r="BR1240" i="7"/>
  <c r="BR1241" i="7"/>
  <c r="BR1242" i="7"/>
  <c r="BR1243" i="7"/>
  <c r="BR1244" i="7"/>
  <c r="BR1245" i="7"/>
  <c r="BR1246" i="7"/>
  <c r="BR1247" i="7"/>
  <c r="BR1248" i="7"/>
  <c r="BR1249" i="7"/>
  <c r="BR1250" i="7"/>
  <c r="BR1251" i="7"/>
  <c r="BR1252" i="7"/>
  <c r="BR1253" i="7"/>
  <c r="BR1254" i="7"/>
  <c r="BR1255" i="7"/>
  <c r="BR1256" i="7"/>
  <c r="BR1257" i="7"/>
  <c r="BR1258" i="7"/>
  <c r="BR1259" i="7"/>
  <c r="BR1260" i="7"/>
  <c r="BR1261" i="7"/>
  <c r="BR1262" i="7"/>
  <c r="BR1263" i="7"/>
  <c r="BR1264" i="7"/>
  <c r="BR1265" i="7"/>
  <c r="BR1266" i="7"/>
  <c r="BR1267" i="7"/>
  <c r="BR1268" i="7"/>
  <c r="BR1269" i="7"/>
  <c r="BR1270" i="7"/>
  <c r="BR1271" i="7"/>
  <c r="BR1272" i="7"/>
  <c r="BR1273" i="7"/>
  <c r="BR1274" i="7"/>
  <c r="BR1275" i="7"/>
  <c r="BR1276" i="7"/>
  <c r="BR1277" i="7"/>
  <c r="BR1278" i="7"/>
  <c r="BR1279" i="7"/>
  <c r="BR1280" i="7"/>
  <c r="BR1281" i="7"/>
  <c r="BR1282" i="7"/>
  <c r="BR1283" i="7"/>
  <c r="BR1284" i="7"/>
  <c r="BR1285" i="7"/>
  <c r="BR1286" i="7"/>
  <c r="BR1287" i="7"/>
  <c r="BR1288" i="7"/>
  <c r="BR1289" i="7"/>
  <c r="BR1290" i="7"/>
  <c r="BR1291" i="7"/>
  <c r="BR1292" i="7"/>
  <c r="BR1293" i="7"/>
  <c r="BR1294" i="7"/>
  <c r="BR1295" i="7"/>
  <c r="BR1296" i="7"/>
  <c r="BR1297" i="7"/>
  <c r="BR1298" i="7"/>
  <c r="BR1299" i="7"/>
  <c r="BR1300" i="7"/>
  <c r="BR1301" i="7"/>
  <c r="BR1302" i="7"/>
  <c r="BR1303" i="7"/>
  <c r="BR1304" i="7"/>
  <c r="BR1305" i="7"/>
  <c r="BR1306" i="7"/>
  <c r="BR1307" i="7"/>
  <c r="BR1308" i="7"/>
  <c r="BR1309" i="7"/>
  <c r="BR1310" i="7"/>
  <c r="BR1311" i="7"/>
  <c r="BR1312" i="7"/>
  <c r="BR1313" i="7"/>
  <c r="BR1314" i="7"/>
  <c r="BR1315" i="7"/>
  <c r="BR1316" i="7"/>
  <c r="BR1317" i="7"/>
  <c r="BR1318" i="7"/>
  <c r="BR1319" i="7"/>
  <c r="BR1320" i="7"/>
  <c r="BR1321" i="7"/>
  <c r="BR1322" i="7"/>
  <c r="BR1323" i="7"/>
  <c r="BR1324" i="7"/>
  <c r="BR1325" i="7"/>
  <c r="BR1326" i="7"/>
  <c r="BR1327" i="7"/>
  <c r="BR1328" i="7"/>
  <c r="BR1329" i="7"/>
  <c r="BR1330" i="7"/>
  <c r="BR1331" i="7"/>
  <c r="BR1332" i="7"/>
  <c r="BR1333" i="7"/>
  <c r="BR1334" i="7"/>
  <c r="BR1335" i="7"/>
  <c r="BR1336" i="7"/>
  <c r="BR1337" i="7"/>
  <c r="BR1338" i="7"/>
  <c r="BR1339" i="7"/>
  <c r="BR1340" i="7"/>
  <c r="BR1341" i="7"/>
  <c r="BR1342" i="7"/>
  <c r="BR1343" i="7"/>
  <c r="BR1344" i="7"/>
  <c r="BR1345" i="7"/>
  <c r="BR1346" i="7"/>
  <c r="BR1347" i="7"/>
  <c r="BR1348" i="7"/>
  <c r="BR1349" i="7"/>
  <c r="BR1350" i="7"/>
  <c r="BR1351" i="7"/>
  <c r="BR1352" i="7"/>
  <c r="BR1353" i="7"/>
  <c r="BR1354" i="7"/>
  <c r="BR1355" i="7"/>
  <c r="BR1356" i="7"/>
  <c r="BR1357" i="7"/>
  <c r="BR1358" i="7"/>
  <c r="BR1359" i="7"/>
  <c r="BR1360" i="7"/>
  <c r="BR1361" i="7"/>
  <c r="BR1362" i="7"/>
  <c r="BR1363" i="7"/>
  <c r="BR1364" i="7"/>
  <c r="BR1365" i="7"/>
  <c r="BR1366" i="7"/>
  <c r="BR1367" i="7"/>
  <c r="BR1368" i="7"/>
  <c r="BR1369" i="7"/>
  <c r="BR1370" i="7"/>
  <c r="BR1371" i="7"/>
  <c r="BR1372" i="7"/>
  <c r="BR1373" i="7"/>
  <c r="BR1374" i="7"/>
  <c r="BR1375" i="7"/>
  <c r="BR1376" i="7"/>
  <c r="BR1377" i="7"/>
  <c r="BR1378" i="7"/>
  <c r="BR1379" i="7"/>
  <c r="BR1380" i="7"/>
  <c r="BR1381" i="7"/>
  <c r="BR1382" i="7"/>
  <c r="BR1383" i="7"/>
  <c r="BR1384" i="7"/>
  <c r="BR1385" i="7"/>
  <c r="BR1386" i="7"/>
  <c r="BR1387" i="7"/>
  <c r="BR1388" i="7"/>
  <c r="BR1389" i="7"/>
  <c r="BR1390" i="7"/>
  <c r="BR1391" i="7"/>
  <c r="BR1392" i="7"/>
  <c r="BR1393" i="7"/>
  <c r="BR1394" i="7"/>
  <c r="BR1395" i="7"/>
  <c r="BR1396" i="7"/>
  <c r="BR1397" i="7"/>
  <c r="BR1398" i="7"/>
  <c r="BR1399" i="7"/>
  <c r="BR1400" i="7"/>
  <c r="BR1401" i="7"/>
  <c r="BR1402" i="7"/>
  <c r="BR1403" i="7"/>
  <c r="BR1404" i="7"/>
  <c r="BR1405" i="7"/>
  <c r="BR1406" i="7"/>
  <c r="BR1407" i="7"/>
  <c r="BR1408" i="7"/>
  <c r="BR1409" i="7"/>
  <c r="BR1410" i="7"/>
  <c r="BR1411" i="7"/>
  <c r="BR1412" i="7"/>
  <c r="BR1413" i="7"/>
  <c r="BR1414" i="7"/>
  <c r="BR1415" i="7"/>
  <c r="BR1416" i="7"/>
  <c r="BR1417" i="7"/>
  <c r="BR1418" i="7"/>
  <c r="BR1419" i="7"/>
  <c r="BR1420" i="7"/>
  <c r="BR1421" i="7"/>
  <c r="BR1422" i="7"/>
  <c r="BR1423" i="7"/>
  <c r="BR1424" i="7"/>
  <c r="BR1425" i="7"/>
  <c r="BR1426" i="7"/>
  <c r="BR1427" i="7"/>
  <c r="BR1428" i="7"/>
  <c r="BR1429" i="7"/>
  <c r="BR1430" i="7"/>
  <c r="BR1431" i="7"/>
  <c r="BR1432" i="7"/>
  <c r="BR1433" i="7"/>
  <c r="BR1434" i="7"/>
  <c r="BR1435" i="7"/>
  <c r="BR1436" i="7"/>
  <c r="BR1437" i="7"/>
  <c r="BR1438" i="7"/>
  <c r="BR1439" i="7"/>
  <c r="BR1440" i="7"/>
  <c r="BR1441" i="7"/>
  <c r="BR1442" i="7"/>
  <c r="BR1443" i="7"/>
  <c r="BR1444" i="7"/>
  <c r="BR1445" i="7"/>
  <c r="BR1446" i="7"/>
  <c r="BR1447" i="7"/>
  <c r="BR1448" i="7"/>
  <c r="BR1449" i="7"/>
  <c r="BR1450" i="7"/>
  <c r="BR1451" i="7"/>
  <c r="BR1452" i="7"/>
  <c r="BR1453" i="7"/>
  <c r="BR1454" i="7"/>
  <c r="BR1455" i="7"/>
  <c r="BR1456" i="7"/>
  <c r="BR1457" i="7"/>
  <c r="BR1458" i="7"/>
  <c r="BR1459" i="7"/>
  <c r="BR1460" i="7"/>
  <c r="BR1461" i="7"/>
  <c r="BR1462" i="7"/>
  <c r="BR1463" i="7"/>
  <c r="BR1464" i="7"/>
  <c r="BR1465" i="7"/>
  <c r="BR1466" i="7"/>
  <c r="BR1467" i="7"/>
  <c r="BR1468" i="7"/>
  <c r="BR1469" i="7"/>
  <c r="BR1470" i="7"/>
  <c r="BR1471" i="7"/>
  <c r="BR1472" i="7"/>
  <c r="BR1473" i="7"/>
  <c r="BR1474" i="7"/>
  <c r="BR1475" i="7"/>
  <c r="BR1476" i="7"/>
  <c r="BR1477" i="7"/>
  <c r="BR1478" i="7"/>
  <c r="BR1479" i="7"/>
  <c r="BR1480" i="7"/>
  <c r="BR1481" i="7"/>
  <c r="BR1482" i="7"/>
  <c r="BR1483" i="7"/>
  <c r="BR1484" i="7"/>
  <c r="BR1485" i="7"/>
  <c r="BR1486" i="7"/>
  <c r="BR1487" i="7"/>
  <c r="BR1488" i="7"/>
  <c r="BR1489" i="7"/>
  <c r="BR1490" i="7"/>
  <c r="BR1491" i="7"/>
  <c r="BR1492" i="7"/>
  <c r="BR1493" i="7"/>
  <c r="BR1494" i="7"/>
  <c r="BR1495" i="7"/>
  <c r="BR1496" i="7"/>
  <c r="BR1497" i="7"/>
  <c r="BR1498" i="7"/>
  <c r="BR1499" i="7"/>
  <c r="BR1500" i="7"/>
  <c r="BR1501" i="7"/>
  <c r="BR1502" i="7"/>
  <c r="BR1503" i="7"/>
  <c r="BR1504" i="7"/>
  <c r="BR1505" i="7"/>
  <c r="BR1506" i="7"/>
  <c r="BR1507" i="7"/>
  <c r="BR1508" i="7"/>
  <c r="BR1509" i="7"/>
  <c r="BR1510" i="7"/>
  <c r="BR1511" i="7"/>
  <c r="BR1512" i="7"/>
  <c r="BR1513" i="7"/>
  <c r="BR1514" i="7"/>
  <c r="BR1515" i="7"/>
  <c r="BR1516" i="7"/>
  <c r="BR1517" i="7"/>
  <c r="BR1518" i="7"/>
  <c r="BR1519" i="7"/>
  <c r="BR1520" i="7"/>
  <c r="BR1521" i="7"/>
  <c r="BR1522" i="7"/>
  <c r="BR1523" i="7"/>
  <c r="BR1524" i="7"/>
  <c r="BR1525" i="7"/>
  <c r="BR1526" i="7"/>
  <c r="BR1527" i="7"/>
  <c r="BR1528" i="7"/>
  <c r="BR1529" i="7"/>
  <c r="BR1530" i="7"/>
  <c r="BR1531" i="7"/>
  <c r="BR1532" i="7"/>
  <c r="BR1533" i="7"/>
  <c r="BR1534" i="7"/>
  <c r="BR1535" i="7"/>
  <c r="BR1536" i="7"/>
  <c r="BR1537" i="7"/>
  <c r="BR1538" i="7"/>
  <c r="BR1539" i="7"/>
  <c r="BR1540" i="7"/>
  <c r="BR1541" i="7"/>
  <c r="BR1542" i="7"/>
  <c r="BR1543" i="7"/>
  <c r="BR1544" i="7"/>
  <c r="BR1545" i="7"/>
  <c r="BR1546" i="7"/>
  <c r="BR1547" i="7"/>
  <c r="BR1548" i="7"/>
  <c r="BR1549" i="7"/>
  <c r="BR1550" i="7"/>
  <c r="BR1551" i="7"/>
  <c r="BR1552" i="7"/>
  <c r="BR1553" i="7"/>
  <c r="BR1554" i="7"/>
  <c r="BR1555" i="7"/>
  <c r="BR1556" i="7"/>
  <c r="BR1557" i="7"/>
  <c r="BR1558" i="7"/>
  <c r="BR1559" i="7"/>
  <c r="BR1560" i="7"/>
  <c r="BR1561" i="7"/>
  <c r="BR1562" i="7"/>
  <c r="BR1563" i="7"/>
  <c r="BR1564" i="7"/>
  <c r="BR1565" i="7"/>
  <c r="BR1566" i="7"/>
  <c r="BR1567" i="7"/>
  <c r="BR1568" i="7"/>
  <c r="BR1569" i="7"/>
  <c r="BR1570" i="7"/>
  <c r="BR1571" i="7"/>
  <c r="BR1572" i="7"/>
  <c r="BR1573" i="7"/>
  <c r="BR1574" i="7"/>
  <c r="BR1575" i="7"/>
  <c r="BR1576" i="7"/>
  <c r="BR1577" i="7"/>
  <c r="BR1578" i="7"/>
  <c r="BR1579" i="7"/>
  <c r="BR1580" i="7"/>
  <c r="BR1581" i="7"/>
  <c r="BR1582" i="7"/>
  <c r="BR1583" i="7"/>
  <c r="BR1584" i="7"/>
  <c r="BR1585" i="7"/>
  <c r="BR1586" i="7"/>
  <c r="BR1587" i="7"/>
  <c r="BR1588" i="7"/>
  <c r="BR1589" i="7"/>
  <c r="BR1590" i="7"/>
  <c r="BR1591" i="7"/>
  <c r="BR1592" i="7"/>
  <c r="BR1593" i="7"/>
  <c r="BR1594" i="7"/>
  <c r="BR1595" i="7"/>
  <c r="BR1596" i="7"/>
  <c r="BR1597" i="7"/>
  <c r="BR1598" i="7"/>
  <c r="BR1599" i="7"/>
  <c r="BR1600" i="7"/>
  <c r="BR1601" i="7"/>
  <c r="BR1602" i="7"/>
  <c r="BR1603" i="7"/>
  <c r="BR1604" i="7"/>
  <c r="BR1605" i="7"/>
  <c r="BR1606" i="7"/>
  <c r="BR1607" i="7"/>
  <c r="BR1608" i="7"/>
  <c r="BR1609" i="7"/>
  <c r="BR1610" i="7"/>
  <c r="BR1611" i="7"/>
  <c r="BR1612" i="7"/>
  <c r="BR1613" i="7"/>
  <c r="BR1614" i="7"/>
  <c r="BR1615" i="7"/>
  <c r="BR1616" i="7"/>
  <c r="BR1617" i="7"/>
  <c r="BR1618" i="7"/>
  <c r="BR1619" i="7"/>
  <c r="BR1620" i="7"/>
  <c r="BR1621" i="7"/>
  <c r="BR1622" i="7"/>
  <c r="BR1623" i="7"/>
  <c r="BR1624" i="7"/>
  <c r="BR1625" i="7"/>
  <c r="BR1626" i="7"/>
  <c r="BR1627" i="7"/>
  <c r="BR1628" i="7"/>
  <c r="BR1629" i="7"/>
  <c r="BR1630" i="7"/>
  <c r="BR1631" i="7"/>
  <c r="BR1632" i="7"/>
  <c r="BR1633" i="7"/>
  <c r="BR1634" i="7"/>
  <c r="BR1635" i="7"/>
  <c r="BR1636" i="7"/>
  <c r="BR1637" i="7"/>
  <c r="BR1638" i="7"/>
  <c r="BR1639" i="7"/>
  <c r="BR1640" i="7"/>
  <c r="BR1641" i="7"/>
  <c r="BR1642" i="7"/>
  <c r="BR1643" i="7"/>
  <c r="BR1644" i="7"/>
  <c r="BR1645" i="7"/>
  <c r="BR1646" i="7"/>
  <c r="BR1647" i="7"/>
  <c r="BR1648" i="7"/>
  <c r="BR1649" i="7"/>
  <c r="BR1650" i="7"/>
  <c r="BR1651" i="7"/>
  <c r="BR1652" i="7"/>
  <c r="BR1653" i="7"/>
  <c r="BR1654" i="7"/>
  <c r="BR1655" i="7"/>
  <c r="BR1656" i="7"/>
  <c r="BR1657" i="7"/>
  <c r="BR1658" i="7"/>
  <c r="BR1659" i="7"/>
  <c r="BR1660" i="7"/>
  <c r="BR1661" i="7"/>
  <c r="BR1662" i="7"/>
  <c r="BR1663" i="7"/>
  <c r="BR1664" i="7"/>
  <c r="BR1665" i="7"/>
  <c r="BR1666" i="7"/>
  <c r="BR1667" i="7"/>
  <c r="BR1668" i="7"/>
  <c r="BR1669" i="7"/>
  <c r="BR1670" i="7"/>
  <c r="BR1671" i="7"/>
  <c r="BR1672" i="7"/>
  <c r="BR1673" i="7"/>
  <c r="BR1674" i="7"/>
  <c r="BR1675" i="7"/>
  <c r="BR1676" i="7"/>
  <c r="BR1677" i="7"/>
  <c r="BR1678" i="7"/>
  <c r="BR1679" i="7"/>
  <c r="BR1680" i="7"/>
  <c r="BR1681" i="7"/>
  <c r="BR1682" i="7"/>
  <c r="BR1683" i="7"/>
  <c r="BR1684" i="7"/>
  <c r="BR1685" i="7"/>
  <c r="BR1686" i="7"/>
  <c r="BR1687" i="7"/>
  <c r="BR1688" i="7"/>
  <c r="BR1689" i="7"/>
  <c r="BR1690" i="7"/>
  <c r="BR1691" i="7"/>
  <c r="BR1692" i="7"/>
  <c r="BR1693" i="7"/>
  <c r="BR1694" i="7"/>
  <c r="BR1695" i="7"/>
  <c r="BR1696" i="7"/>
  <c r="BR1697" i="7"/>
  <c r="BR1698" i="7"/>
  <c r="BR1699" i="7"/>
  <c r="BR1700" i="7"/>
  <c r="BR1701" i="7"/>
  <c r="BR1702" i="7"/>
  <c r="BR1703" i="7"/>
  <c r="BR1704" i="7"/>
  <c r="BR1705" i="7"/>
  <c r="BR1706" i="7"/>
  <c r="BR1707" i="7"/>
  <c r="BR1708" i="7"/>
  <c r="BR1709" i="7"/>
  <c r="BR1710" i="7"/>
  <c r="BR1711" i="7"/>
  <c r="BR1712" i="7"/>
  <c r="BR1713" i="7"/>
  <c r="BR1714" i="7"/>
  <c r="BR1715" i="7"/>
  <c r="BR1716" i="7"/>
  <c r="BR1717" i="7"/>
  <c r="BR1718" i="7"/>
  <c r="BR1719" i="7"/>
  <c r="BR1720" i="7"/>
  <c r="BR1721" i="7"/>
  <c r="BR1722" i="7"/>
  <c r="BR1723" i="7"/>
  <c r="BR1724" i="7"/>
  <c r="BR1725" i="7"/>
  <c r="BR1726" i="7"/>
  <c r="BR1727" i="7"/>
  <c r="BR1728" i="7"/>
  <c r="BR1729" i="7"/>
  <c r="BR1730" i="7"/>
  <c r="BR1731" i="7"/>
  <c r="BR1732" i="7"/>
  <c r="BR1733" i="7"/>
  <c r="BR1734" i="7"/>
  <c r="BR1735" i="7"/>
  <c r="BR1736" i="7"/>
  <c r="BR1737" i="7"/>
  <c r="BR1738" i="7"/>
  <c r="BR1739" i="7"/>
  <c r="BR1740" i="7"/>
  <c r="BR1741" i="7"/>
  <c r="BR1742" i="7"/>
  <c r="BR1743" i="7"/>
  <c r="BR1744" i="7"/>
  <c r="BR1745" i="7"/>
  <c r="BR1746" i="7"/>
  <c r="BR1747" i="7"/>
  <c r="BR1748" i="7"/>
  <c r="BR1749" i="7"/>
  <c r="BR1750" i="7"/>
  <c r="BR1751" i="7"/>
  <c r="BR1752" i="7"/>
  <c r="BR1753" i="7"/>
  <c r="BR1754" i="7"/>
  <c r="BR1755" i="7"/>
  <c r="BR1756" i="7"/>
  <c r="BR1757" i="7"/>
  <c r="BR1758" i="7"/>
  <c r="BR1759" i="7"/>
  <c r="BR1760" i="7"/>
  <c r="BR1761" i="7"/>
  <c r="BR1762" i="7"/>
  <c r="BR1763" i="7"/>
  <c r="BR1764" i="7"/>
  <c r="BR1765" i="7"/>
  <c r="BR1766" i="7"/>
  <c r="BR1767" i="7"/>
  <c r="BR1768" i="7"/>
  <c r="BR1769" i="7"/>
  <c r="BR1770" i="7"/>
  <c r="BR1771" i="7"/>
  <c r="BR1772" i="7"/>
  <c r="BR1773" i="7"/>
  <c r="BR1774" i="7"/>
  <c r="BR1775" i="7"/>
  <c r="BR1776" i="7"/>
  <c r="BR1777" i="7"/>
  <c r="BR1778" i="7"/>
  <c r="BR1779" i="7"/>
  <c r="BR1780" i="7"/>
  <c r="BR1781" i="7"/>
  <c r="BR1782" i="7"/>
  <c r="BR1783" i="7"/>
  <c r="BR1784" i="7"/>
  <c r="BR1785" i="7"/>
  <c r="BR1786" i="7"/>
  <c r="BR1787" i="7"/>
  <c r="BR1788" i="7"/>
  <c r="BR1789" i="7"/>
  <c r="BR1790" i="7"/>
  <c r="BR1791" i="7"/>
  <c r="BR1792" i="7"/>
  <c r="BR1793" i="7"/>
  <c r="BR1794" i="7"/>
  <c r="BR1795" i="7"/>
  <c r="BR1796" i="7"/>
  <c r="BR1797" i="7"/>
  <c r="BR1798" i="7"/>
  <c r="BR1799" i="7"/>
  <c r="BR1800" i="7"/>
  <c r="BR1801" i="7"/>
  <c r="BR1802" i="7"/>
  <c r="BR1803" i="7"/>
  <c r="BR1804" i="7"/>
  <c r="BR1805" i="7"/>
  <c r="BR1806" i="7"/>
  <c r="BR1807" i="7"/>
  <c r="BR1808" i="7"/>
  <c r="BR1809" i="7"/>
  <c r="BR1810" i="7"/>
  <c r="BR1811" i="7"/>
  <c r="BR1812" i="7"/>
  <c r="BR1813" i="7"/>
  <c r="BR1814" i="7"/>
  <c r="BR1815" i="7"/>
  <c r="BR1816" i="7"/>
  <c r="BR1817" i="7"/>
  <c r="BR1818" i="7"/>
  <c r="BR1819" i="7"/>
  <c r="BR1820" i="7"/>
  <c r="BR1821" i="7"/>
  <c r="BR1822" i="7"/>
  <c r="BR1823" i="7"/>
  <c r="BR1824" i="7"/>
  <c r="BR1825" i="7"/>
  <c r="BR1826" i="7"/>
  <c r="BR1827" i="7"/>
  <c r="BR1828" i="7"/>
  <c r="BR1829" i="7"/>
  <c r="BR1830" i="7"/>
  <c r="BR1831" i="7"/>
  <c r="BR1832" i="7"/>
  <c r="BR1833" i="7"/>
  <c r="BR1834" i="7"/>
  <c r="BR1835" i="7"/>
  <c r="BR1836" i="7"/>
  <c r="BR1837" i="7"/>
  <c r="BR1838" i="7"/>
  <c r="BR1839" i="7"/>
  <c r="BR1840" i="7"/>
  <c r="BR1841" i="7"/>
  <c r="BR1842" i="7"/>
  <c r="BR1843" i="7"/>
  <c r="BR1844" i="7"/>
  <c r="BR1845" i="7"/>
  <c r="BR1846" i="7"/>
  <c r="BR1847" i="7"/>
  <c r="BR1848" i="7"/>
  <c r="BR1849" i="7"/>
  <c r="BR1850" i="7"/>
  <c r="BR1851" i="7"/>
  <c r="BR1852" i="7"/>
  <c r="BR1853" i="7"/>
  <c r="BR1854" i="7"/>
  <c r="BR1855" i="7"/>
  <c r="BR1856" i="7"/>
  <c r="BR1857" i="7"/>
  <c r="BR1858" i="7"/>
  <c r="BR1859" i="7"/>
  <c r="BR1860" i="7"/>
  <c r="BR1861" i="7"/>
  <c r="BR1862" i="7"/>
  <c r="BR1863" i="7"/>
  <c r="BR1864" i="7"/>
  <c r="BR1865" i="7"/>
  <c r="BR1866" i="7"/>
  <c r="BR1867" i="7"/>
  <c r="BR1868" i="7"/>
  <c r="BR1869" i="7"/>
  <c r="BR1870" i="7"/>
  <c r="BR1871" i="7"/>
  <c r="BR1872" i="7"/>
  <c r="BR1873" i="7"/>
  <c r="BR1874" i="7"/>
  <c r="BR1875" i="7"/>
  <c r="BR1876" i="7"/>
  <c r="BR1877" i="7"/>
  <c r="BR1878" i="7"/>
  <c r="BR1879" i="7"/>
  <c r="BR1880" i="7"/>
  <c r="BR1881" i="7"/>
  <c r="BR1882" i="7"/>
  <c r="BR1883" i="7"/>
  <c r="BR1884" i="7"/>
  <c r="BR1885" i="7"/>
  <c r="BR1886" i="7"/>
  <c r="BR1887" i="7"/>
  <c r="BR1888" i="7"/>
  <c r="BR1889" i="7"/>
  <c r="BR1890" i="7"/>
  <c r="BR1891" i="7"/>
  <c r="BR1892" i="7"/>
  <c r="BR1893" i="7"/>
  <c r="BR1894" i="7"/>
  <c r="BR1895" i="7"/>
  <c r="BR1896" i="7"/>
  <c r="BR1897" i="7"/>
  <c r="BR1898" i="7"/>
  <c r="BR1899" i="7"/>
  <c r="BR1900" i="7"/>
  <c r="BR1901" i="7"/>
  <c r="BR1902" i="7"/>
  <c r="BR1903" i="7"/>
  <c r="BR1904" i="7"/>
  <c r="BR1905" i="7"/>
  <c r="BR1906" i="7"/>
  <c r="BR1907" i="7"/>
  <c r="BR1908" i="7"/>
  <c r="BR1909" i="7"/>
  <c r="BR1910" i="7"/>
  <c r="BR1911" i="7"/>
  <c r="BR1912" i="7"/>
  <c r="BR1913" i="7"/>
  <c r="BR1914" i="7"/>
  <c r="BR1915" i="7"/>
  <c r="BR1916" i="7"/>
  <c r="BR1917" i="7"/>
  <c r="BR1918" i="7"/>
  <c r="BR1919" i="7"/>
  <c r="BR1920" i="7"/>
  <c r="BR1921" i="7"/>
  <c r="BR1922" i="7"/>
  <c r="BR1923" i="7"/>
  <c r="BR1924" i="7"/>
  <c r="BR1925" i="7"/>
  <c r="BR1926" i="7"/>
  <c r="BR1927" i="7"/>
  <c r="BR1928" i="7"/>
  <c r="BR1929" i="7"/>
  <c r="BR1930" i="7"/>
  <c r="BR1931" i="7"/>
  <c r="BR1932" i="7"/>
  <c r="BR1933" i="7"/>
  <c r="BR1934" i="7"/>
  <c r="BR1935" i="7"/>
  <c r="BR1936" i="7"/>
  <c r="BR1937" i="7"/>
  <c r="BR1938" i="7"/>
  <c r="BR1939" i="7"/>
  <c r="BR1940" i="7"/>
  <c r="BR1941" i="7"/>
  <c r="BR1942" i="7"/>
  <c r="BR1943" i="7"/>
  <c r="BR1944" i="7"/>
  <c r="BR1945" i="7"/>
  <c r="BR1946" i="7"/>
  <c r="BR1947" i="7"/>
  <c r="BR1948" i="7"/>
  <c r="BR1949" i="7"/>
  <c r="BR1950" i="7"/>
  <c r="BR1951" i="7"/>
  <c r="BR1952" i="7"/>
  <c r="BR1953" i="7"/>
  <c r="BR1954" i="7"/>
  <c r="BR1955" i="7"/>
  <c r="BR1956" i="7"/>
  <c r="BR1957" i="7"/>
  <c r="BR1958" i="7"/>
  <c r="BR1959" i="7"/>
  <c r="BR1960" i="7"/>
  <c r="BR1961" i="7"/>
  <c r="BR1962" i="7"/>
  <c r="BR1963" i="7"/>
  <c r="BR1964" i="7"/>
  <c r="BR1965" i="7"/>
  <c r="BR1966" i="7"/>
  <c r="BR1967" i="7"/>
  <c r="BR1968" i="7"/>
  <c r="BR1969" i="7"/>
  <c r="BR1970" i="7"/>
  <c r="BR1971" i="7"/>
  <c r="BR1972" i="7"/>
  <c r="BR1973" i="7"/>
  <c r="BR1974" i="7"/>
  <c r="BR1975" i="7"/>
  <c r="BR1976" i="7"/>
  <c r="BR1977" i="7"/>
  <c r="BR1978" i="7"/>
  <c r="BR1979" i="7"/>
  <c r="BR1980" i="7"/>
  <c r="BR1981" i="7"/>
  <c r="BR1982" i="7"/>
  <c r="BR1983" i="7"/>
  <c r="BR1984" i="7"/>
  <c r="BR1985" i="7"/>
  <c r="BR1986" i="7"/>
  <c r="BR1987" i="7"/>
  <c r="BR1988" i="7"/>
  <c r="BR1989" i="7"/>
  <c r="BR1990" i="7"/>
  <c r="BR1991" i="7"/>
  <c r="BR1992" i="7"/>
  <c r="BR1993" i="7"/>
  <c r="BR1994" i="7"/>
  <c r="BR1995" i="7"/>
  <c r="BR1996" i="7"/>
  <c r="BR1997" i="7"/>
  <c r="BR1998" i="7"/>
  <c r="BR1999" i="7"/>
  <c r="BR2000" i="7"/>
  <c r="BR2001" i="7"/>
  <c r="BR2002" i="7"/>
  <c r="BR2003" i="7"/>
  <c r="BR2004" i="7"/>
  <c r="BR2005" i="7"/>
  <c r="BR2006" i="7"/>
  <c r="BR2007" i="7"/>
  <c r="BR2008" i="7"/>
  <c r="BR2009" i="7"/>
  <c r="BR2010" i="7"/>
  <c r="BR2011" i="7"/>
  <c r="BR2012" i="7"/>
  <c r="BR2013" i="7"/>
  <c r="BR2014" i="7"/>
  <c r="BR2015" i="7"/>
  <c r="BR2016" i="7"/>
  <c r="BR2017" i="7"/>
  <c r="BR2018" i="7"/>
  <c r="BR2019" i="7"/>
  <c r="BR2020" i="7"/>
  <c r="BR2021" i="7"/>
  <c r="BR2022" i="7"/>
  <c r="BR2023" i="7"/>
  <c r="BR2024" i="7"/>
  <c r="BR2025" i="7"/>
  <c r="BR2026" i="7"/>
  <c r="BR2027" i="7"/>
  <c r="BR2028" i="7"/>
  <c r="BR2029" i="7"/>
  <c r="BR2030" i="7"/>
  <c r="BR2031" i="7"/>
  <c r="BR2032" i="7"/>
  <c r="BR2033" i="7"/>
  <c r="BR2034" i="7"/>
  <c r="BR2035" i="7"/>
  <c r="BR2036" i="7"/>
  <c r="BR2037" i="7"/>
  <c r="BR2038" i="7"/>
  <c r="BR2039" i="7"/>
  <c r="BR2040" i="7"/>
  <c r="BR2041" i="7"/>
  <c r="BR2042" i="7"/>
  <c r="BR2043" i="7"/>
  <c r="BR2044" i="7"/>
  <c r="BR2045" i="7"/>
  <c r="BR2046" i="7"/>
  <c r="BR2047" i="7"/>
  <c r="BR2048" i="7"/>
  <c r="BR2049" i="7"/>
  <c r="BR2050" i="7"/>
  <c r="BR2051" i="7"/>
  <c r="BR2052" i="7"/>
  <c r="BR2053" i="7"/>
  <c r="BR2054" i="7"/>
  <c r="BR2055" i="7"/>
  <c r="BR2056" i="7"/>
  <c r="BR2057" i="7"/>
  <c r="BR2058" i="7"/>
  <c r="BR2059" i="7"/>
  <c r="BR2060" i="7"/>
  <c r="BR2061" i="7"/>
  <c r="BR2062" i="7"/>
  <c r="BR2063" i="7"/>
  <c r="BR2064" i="7"/>
  <c r="BR2065" i="7"/>
  <c r="BR2066" i="7"/>
  <c r="BR2067" i="7"/>
  <c r="BR2068" i="7"/>
  <c r="BR2069" i="7"/>
  <c r="BR2070" i="7"/>
  <c r="BR2071" i="7"/>
  <c r="BR2072" i="7"/>
  <c r="BR2073" i="7"/>
  <c r="BR2074" i="7"/>
  <c r="BR2075" i="7"/>
  <c r="BR2076" i="7"/>
  <c r="BR2077" i="7"/>
  <c r="BR2078" i="7"/>
  <c r="BR2079" i="7"/>
  <c r="BR2080" i="7"/>
  <c r="BR2081" i="7"/>
  <c r="BR2082" i="7"/>
  <c r="BR2083" i="7"/>
  <c r="BR2084" i="7"/>
  <c r="BR2085" i="7"/>
  <c r="BR2086" i="7"/>
  <c r="BR2087" i="7"/>
  <c r="BR2088" i="7"/>
  <c r="BR2089" i="7"/>
  <c r="BR2090" i="7"/>
  <c r="BR2091" i="7"/>
  <c r="BR2092" i="7"/>
  <c r="BR2093" i="7"/>
  <c r="BR2094" i="7"/>
  <c r="BR2095" i="7"/>
  <c r="BR2096" i="7"/>
  <c r="BR2097" i="7"/>
  <c r="BR2098" i="7"/>
  <c r="BR2099" i="7"/>
  <c r="BR2100" i="7"/>
  <c r="BR2101" i="7"/>
  <c r="BR2102" i="7"/>
  <c r="BR2103" i="7"/>
  <c r="BR2104" i="7"/>
  <c r="BR2105" i="7"/>
  <c r="BR2106" i="7"/>
  <c r="BR2107" i="7"/>
  <c r="BR2108" i="7"/>
  <c r="BR2109" i="7"/>
  <c r="BR2110" i="7"/>
  <c r="BR2111" i="7"/>
  <c r="BR2112" i="7"/>
  <c r="BR2113" i="7"/>
  <c r="BR2114" i="7"/>
  <c r="BR2115" i="7"/>
  <c r="BR2116" i="7"/>
  <c r="BR2117" i="7"/>
  <c r="BR2118" i="7"/>
  <c r="BR2119" i="7"/>
  <c r="BR2120" i="7"/>
  <c r="BR2121" i="7"/>
  <c r="BR2122" i="7"/>
  <c r="BR2123" i="7"/>
  <c r="BR2124" i="7"/>
  <c r="BR2125" i="7"/>
  <c r="BR2126" i="7"/>
  <c r="BR2127" i="7"/>
  <c r="BR2128" i="7"/>
  <c r="BR2129" i="7"/>
  <c r="BR2130" i="7"/>
  <c r="BR2131" i="7"/>
  <c r="BR2132" i="7"/>
  <c r="BR2133" i="7"/>
  <c r="BR2134" i="7"/>
  <c r="BR2135" i="7"/>
  <c r="BR2136" i="7"/>
  <c r="BR2137" i="7"/>
  <c r="BR2138" i="7"/>
  <c r="BR2139" i="7"/>
  <c r="BR2140" i="7"/>
  <c r="BR2141" i="7"/>
  <c r="BR2142" i="7"/>
  <c r="BR2143" i="7"/>
  <c r="BR2144" i="7"/>
  <c r="BR2145" i="7"/>
  <c r="BR2146" i="7"/>
  <c r="BR2147" i="7"/>
  <c r="BR2148" i="7"/>
  <c r="BR2149" i="7"/>
  <c r="BR2150" i="7"/>
  <c r="BR2151" i="7"/>
  <c r="BR2152" i="7"/>
  <c r="BR2153" i="7"/>
  <c r="BR2154" i="7"/>
  <c r="BR2155" i="7"/>
  <c r="BR2156" i="7"/>
  <c r="BR2157" i="7"/>
  <c r="BR2158" i="7"/>
  <c r="BR2159" i="7"/>
  <c r="BR2160" i="7"/>
  <c r="BR2161" i="7"/>
  <c r="BR2162" i="7"/>
  <c r="BR2163" i="7"/>
  <c r="BR2164" i="7"/>
  <c r="BR2165" i="7"/>
  <c r="BR2166" i="7"/>
  <c r="BR2167" i="7"/>
  <c r="BR2168" i="7"/>
  <c r="BR2169" i="7"/>
  <c r="BR2170" i="7"/>
  <c r="BR2171" i="7"/>
  <c r="BR2172" i="7"/>
  <c r="BR2173" i="7"/>
  <c r="BR2174" i="7"/>
  <c r="BR2175" i="7"/>
  <c r="BR2176" i="7"/>
  <c r="BR2177" i="7"/>
  <c r="BR2178" i="7"/>
  <c r="BR2179" i="7"/>
  <c r="BR2180" i="7"/>
  <c r="BR2181" i="7"/>
  <c r="BR2182" i="7"/>
  <c r="BR2183" i="7"/>
  <c r="BR2184" i="7"/>
  <c r="BR2185" i="7"/>
  <c r="BR2186" i="7"/>
  <c r="BR2187" i="7"/>
  <c r="BR2188" i="7"/>
  <c r="BR2189" i="7"/>
  <c r="BR2190" i="7"/>
  <c r="BR2191" i="7"/>
  <c r="BR2192" i="7"/>
  <c r="BR2193" i="7"/>
  <c r="BR2194" i="7"/>
  <c r="BR2195" i="7"/>
  <c r="BR2196" i="7"/>
  <c r="BR2197" i="7"/>
  <c r="BR2198" i="7"/>
  <c r="BR2199" i="7"/>
  <c r="BR2200" i="7"/>
  <c r="BR2201" i="7"/>
  <c r="BR2202" i="7"/>
  <c r="BR2203" i="7"/>
  <c r="BR2204" i="7"/>
  <c r="BR2205" i="7"/>
  <c r="BR2206" i="7"/>
  <c r="BR2207" i="7"/>
  <c r="BR2208" i="7"/>
  <c r="BR2209" i="7"/>
  <c r="BR2210" i="7"/>
  <c r="BR2211" i="7"/>
  <c r="BR2212" i="7"/>
  <c r="BR2213" i="7"/>
  <c r="BR2214" i="7"/>
  <c r="BR2215" i="7"/>
  <c r="BR2216" i="7"/>
  <c r="BR2217" i="7"/>
  <c r="BR2218" i="7"/>
  <c r="BR2219" i="7"/>
  <c r="BR2220" i="7"/>
  <c r="BR2221" i="7"/>
  <c r="BR2222" i="7"/>
  <c r="BR2223" i="7"/>
  <c r="BR2224" i="7"/>
  <c r="BR2225" i="7"/>
  <c r="BR2226" i="7"/>
  <c r="BR2227" i="7"/>
  <c r="BR2228" i="7"/>
  <c r="BR2229" i="7"/>
  <c r="BR2230" i="7"/>
  <c r="BR2231" i="7"/>
  <c r="BR2232" i="7"/>
  <c r="BR2233" i="7"/>
  <c r="BR2234" i="7"/>
  <c r="BR2235" i="7"/>
  <c r="BR2236" i="7"/>
  <c r="BR2237" i="7"/>
  <c r="BR2238" i="7"/>
  <c r="BR2239" i="7"/>
  <c r="BR2240" i="7"/>
  <c r="BR2241" i="7"/>
  <c r="BR2242" i="7"/>
  <c r="BR2243" i="7"/>
  <c r="BR2244" i="7"/>
  <c r="BR2245" i="7"/>
  <c r="BR2246" i="7"/>
  <c r="BR2247" i="7"/>
  <c r="BR2248" i="7"/>
  <c r="BR2249" i="7"/>
  <c r="BR2250" i="7"/>
  <c r="BR2251" i="7"/>
  <c r="BR2252" i="7"/>
  <c r="BR2253" i="7"/>
  <c r="BR2254" i="7"/>
  <c r="BR2255" i="7"/>
  <c r="BR2256" i="7"/>
  <c r="BR2257" i="7"/>
  <c r="BR2258" i="7"/>
  <c r="BR2259" i="7"/>
  <c r="BR2260" i="7"/>
  <c r="BR2261" i="7"/>
  <c r="BR2262" i="7"/>
  <c r="BR2263" i="7"/>
  <c r="BR2264" i="7"/>
  <c r="BR2265" i="7"/>
  <c r="BR2266" i="7"/>
  <c r="BR2267" i="7"/>
  <c r="BR2268" i="7"/>
  <c r="BR2269" i="7"/>
  <c r="BR2270" i="7"/>
  <c r="BR2271" i="7"/>
  <c r="BR2272" i="7"/>
  <c r="BR2273" i="7"/>
  <c r="BR2274" i="7"/>
  <c r="BR2275" i="7"/>
  <c r="BR2276" i="7"/>
  <c r="BR2277" i="7"/>
  <c r="BR2278" i="7"/>
  <c r="BR2279" i="7"/>
  <c r="BR2280" i="7"/>
  <c r="BR2281" i="7"/>
  <c r="BR2282" i="7"/>
  <c r="BR2283" i="7"/>
  <c r="BR2284" i="7"/>
  <c r="BR2285" i="7"/>
  <c r="BR2286" i="7"/>
  <c r="BR2287" i="7"/>
  <c r="BR2288" i="7"/>
  <c r="BR2289" i="7"/>
  <c r="BR2290" i="7"/>
  <c r="BR2291" i="7"/>
  <c r="BR2292" i="7"/>
  <c r="BR2293" i="7"/>
  <c r="BR2294" i="7"/>
  <c r="BR2295" i="7"/>
  <c r="BR2296" i="7"/>
  <c r="BR2297" i="7"/>
  <c r="BR2298" i="7"/>
  <c r="BR2299" i="7"/>
  <c r="BR2300" i="7"/>
  <c r="BR2301" i="7"/>
  <c r="BR2302" i="7"/>
  <c r="BR2303" i="7"/>
  <c r="BR2304" i="7"/>
  <c r="BR2305" i="7"/>
  <c r="BR2306" i="7"/>
  <c r="BR2307" i="7"/>
  <c r="BR2308" i="7"/>
  <c r="BR2309" i="7"/>
  <c r="BR2310" i="7"/>
  <c r="BR2311" i="7"/>
  <c r="BR2312" i="7"/>
  <c r="BR2313" i="7"/>
  <c r="BR2314" i="7"/>
  <c r="BR2315" i="7"/>
  <c r="BR2316" i="7"/>
  <c r="BR2317" i="7"/>
  <c r="BR2318" i="7"/>
  <c r="BR2319" i="7"/>
  <c r="BR2320" i="7"/>
  <c r="BR2321" i="7"/>
  <c r="BR2322" i="7"/>
  <c r="BR2323" i="7"/>
  <c r="BR2324" i="7"/>
  <c r="BR2325" i="7"/>
  <c r="BR2326" i="7"/>
  <c r="BR2327" i="7"/>
  <c r="BR2328" i="7"/>
  <c r="BR2329" i="7"/>
  <c r="BR2330" i="7"/>
  <c r="BR2331" i="7"/>
  <c r="BR2332" i="7"/>
  <c r="BR2333" i="7"/>
  <c r="BR2334" i="7"/>
  <c r="BR2335" i="7"/>
  <c r="BR2336" i="7"/>
  <c r="BR2337" i="7"/>
  <c r="BR2338" i="7"/>
  <c r="BR2339" i="7"/>
  <c r="BR2340" i="7"/>
  <c r="BR2341" i="7"/>
  <c r="BR2342" i="7"/>
  <c r="BR2343" i="7"/>
  <c r="BR2344" i="7"/>
  <c r="BR2345" i="7"/>
  <c r="BR2346" i="7"/>
  <c r="BR2347" i="7"/>
  <c r="BR2348" i="7"/>
  <c r="BR2349" i="7"/>
  <c r="BR2350" i="7"/>
  <c r="BR2351" i="7"/>
  <c r="BR2352" i="7"/>
  <c r="BR2353" i="7"/>
  <c r="BR2354" i="7"/>
  <c r="BR2355" i="7"/>
  <c r="BR2356" i="7"/>
  <c r="BR2357" i="7"/>
  <c r="BR2358" i="7"/>
  <c r="BR2359" i="7"/>
  <c r="BR2360" i="7"/>
  <c r="BR2361" i="7"/>
  <c r="BR2362" i="7"/>
  <c r="BR2363" i="7"/>
  <c r="BR2364" i="7"/>
  <c r="BR2365" i="7"/>
  <c r="BR2366" i="7"/>
  <c r="BR2367" i="7"/>
  <c r="BR2368" i="7"/>
  <c r="BR2369" i="7"/>
  <c r="BR2370" i="7"/>
  <c r="BR2371" i="7"/>
  <c r="BR2372" i="7"/>
  <c r="BR2373" i="7"/>
  <c r="BR2374" i="7"/>
  <c r="BR2375" i="7"/>
  <c r="BR2376" i="7"/>
  <c r="BR2377" i="7"/>
  <c r="BR2378" i="7"/>
  <c r="BR2379" i="7"/>
  <c r="BR2380" i="7"/>
  <c r="BR2381" i="7"/>
  <c r="BR2382" i="7"/>
  <c r="BR2383" i="7"/>
  <c r="BR2384" i="7"/>
  <c r="BR2385" i="7"/>
  <c r="BR2386" i="7"/>
  <c r="BR2387" i="7"/>
  <c r="BR2388" i="7"/>
  <c r="BR2389" i="7"/>
  <c r="BR2390" i="7"/>
  <c r="BR2391" i="7"/>
  <c r="BR2392" i="7"/>
  <c r="BR2393" i="7"/>
  <c r="BR2394" i="7"/>
  <c r="BR2395" i="7"/>
  <c r="BR2396" i="7"/>
  <c r="BR2397" i="7"/>
  <c r="BR2398" i="7"/>
  <c r="BR2399" i="7"/>
  <c r="BR2400" i="7"/>
  <c r="BR2401" i="7"/>
  <c r="BR2402" i="7"/>
  <c r="BR2403" i="7"/>
  <c r="BR2404" i="7"/>
  <c r="BR2405" i="7"/>
  <c r="BR2406" i="7"/>
  <c r="BR2407" i="7"/>
  <c r="BR2408" i="7"/>
  <c r="BR2409" i="7"/>
  <c r="BR2410" i="7"/>
  <c r="BR2411" i="7"/>
  <c r="BR2412" i="7"/>
  <c r="BR2413" i="7"/>
  <c r="BR2414" i="7"/>
  <c r="BR2415" i="7"/>
  <c r="BR2416" i="7"/>
  <c r="BR2417" i="7"/>
  <c r="BR2418" i="7"/>
  <c r="BR2419" i="7"/>
  <c r="BR2420" i="7"/>
  <c r="BR2421" i="7"/>
  <c r="BR2422" i="7"/>
  <c r="BR2423" i="7"/>
  <c r="BR2424" i="7"/>
  <c r="BR2425" i="7"/>
  <c r="BR2426" i="7"/>
  <c r="BR2427" i="7"/>
  <c r="BR2428" i="7"/>
  <c r="BR2429" i="7"/>
  <c r="BR2430" i="7"/>
  <c r="BR2431" i="7"/>
  <c r="BR2432" i="7"/>
  <c r="BR2433" i="7"/>
  <c r="BR2434" i="7"/>
  <c r="BR2435" i="7"/>
  <c r="BR2436" i="7"/>
  <c r="BR2437" i="7"/>
  <c r="BR2438" i="7"/>
  <c r="BR2439" i="7"/>
  <c r="BR2440" i="7"/>
  <c r="BR2441" i="7"/>
  <c r="BR2442" i="7"/>
  <c r="BR2443" i="7"/>
  <c r="BR2444" i="7"/>
  <c r="BR2445" i="7"/>
  <c r="BR2446" i="7"/>
  <c r="BR2447" i="7"/>
  <c r="BR2448" i="7"/>
  <c r="BR2449" i="7"/>
  <c r="BR2450" i="7"/>
  <c r="BR2451" i="7"/>
  <c r="BR2452" i="7"/>
  <c r="BR2453" i="7"/>
  <c r="BR2454" i="7"/>
  <c r="BR2455" i="7"/>
  <c r="BR2456" i="7"/>
  <c r="BR2457" i="7"/>
  <c r="BR2458" i="7"/>
  <c r="BR2459" i="7"/>
  <c r="BR2460" i="7"/>
  <c r="BR2461" i="7"/>
  <c r="BR2462" i="7"/>
  <c r="BR2463" i="7"/>
  <c r="BR2464" i="7"/>
  <c r="BR2465" i="7"/>
  <c r="BR2466" i="7"/>
  <c r="BR2467" i="7"/>
  <c r="BR2468" i="7"/>
  <c r="BR2469" i="7"/>
  <c r="BR2470" i="7"/>
  <c r="BR2471" i="7"/>
  <c r="BR2472" i="7"/>
  <c r="BR2473" i="7"/>
  <c r="BR2474" i="7"/>
  <c r="BR2475" i="7"/>
  <c r="BR2476" i="7"/>
  <c r="BR2477" i="7"/>
  <c r="BR2478" i="7"/>
  <c r="BR2479" i="7"/>
  <c r="BR2480" i="7"/>
  <c r="BR2481" i="7"/>
  <c r="BR2482" i="7"/>
  <c r="BR2483" i="7"/>
  <c r="BR2484" i="7"/>
  <c r="BR2485" i="7"/>
  <c r="BR2486" i="7"/>
  <c r="BR2487" i="7"/>
  <c r="BR2488" i="7"/>
  <c r="BR2489" i="7"/>
  <c r="BR2490" i="7"/>
  <c r="BR2491" i="7"/>
  <c r="BR2492" i="7"/>
  <c r="BR2493" i="7"/>
  <c r="BR2494" i="7"/>
  <c r="BR2495" i="7"/>
  <c r="BR2496" i="7"/>
  <c r="BR2497" i="7"/>
  <c r="BR2498" i="7"/>
  <c r="BR2499" i="7"/>
  <c r="BR2500" i="7"/>
  <c r="BR2501" i="7"/>
  <c r="BR2502" i="7"/>
  <c r="BR2503" i="7"/>
  <c r="BR2504" i="7"/>
  <c r="BR2505" i="7"/>
  <c r="BR2506" i="7"/>
  <c r="BR2507" i="7"/>
  <c r="BR2508" i="7"/>
  <c r="BR2509" i="7"/>
  <c r="BR2510" i="7"/>
  <c r="BR2511" i="7"/>
  <c r="BR2512" i="7"/>
  <c r="BR2513" i="7"/>
  <c r="BR2514" i="7"/>
  <c r="BR2515" i="7"/>
  <c r="BR2516" i="7"/>
  <c r="BR2517" i="7"/>
  <c r="BR2518" i="7"/>
  <c r="BR2519" i="7"/>
  <c r="BR2520" i="7"/>
  <c r="BR2521" i="7"/>
  <c r="BR2522" i="7"/>
  <c r="BR2523" i="7"/>
  <c r="BR2524" i="7"/>
  <c r="BR2525" i="7"/>
  <c r="BR2526" i="7"/>
  <c r="BR2527" i="7"/>
  <c r="BR2528" i="7"/>
  <c r="BR2529" i="7"/>
  <c r="BR2530" i="7"/>
  <c r="BR2531" i="7"/>
  <c r="BR2532" i="7"/>
  <c r="BR2533" i="7"/>
  <c r="BR2534" i="7"/>
  <c r="BR2535" i="7"/>
  <c r="BR2536" i="7"/>
  <c r="BR2537" i="7"/>
  <c r="BR2538" i="7"/>
  <c r="BR2539" i="7"/>
  <c r="BR2540" i="7"/>
  <c r="BR2541" i="7"/>
  <c r="BR2542" i="7"/>
  <c r="BR2543" i="7"/>
  <c r="BR2544" i="7"/>
  <c r="BR2545" i="7"/>
  <c r="BR2546" i="7"/>
  <c r="BR2547" i="7"/>
  <c r="BR2548" i="7"/>
  <c r="BR2549" i="7"/>
  <c r="BR2550" i="7"/>
  <c r="BR2551" i="7"/>
  <c r="BR2552" i="7"/>
  <c r="BR2553" i="7"/>
  <c r="BR2554" i="7"/>
  <c r="BR2555" i="7"/>
  <c r="BR2556" i="7"/>
  <c r="BR2557" i="7"/>
  <c r="BR2558" i="7"/>
  <c r="BR2559" i="7"/>
  <c r="BR2560" i="7"/>
  <c r="BR2561" i="7"/>
  <c r="BR2562" i="7"/>
  <c r="BR2563" i="7"/>
  <c r="BR2564" i="7"/>
  <c r="BR2565" i="7"/>
  <c r="BR2566" i="7"/>
  <c r="BR2567" i="7"/>
  <c r="BR2568" i="7"/>
  <c r="BR2569" i="7"/>
  <c r="BR2570" i="7"/>
  <c r="BR2571" i="7"/>
  <c r="BR2572" i="7"/>
  <c r="BR2573" i="7"/>
  <c r="BR2574" i="7"/>
  <c r="BR2575" i="7"/>
  <c r="BR2576" i="7"/>
  <c r="BR2577" i="7"/>
  <c r="BR2578" i="7"/>
  <c r="BR2579" i="7"/>
  <c r="BR2580" i="7"/>
  <c r="BR2581" i="7"/>
  <c r="BR2582" i="7"/>
  <c r="BR2583" i="7"/>
  <c r="BR2584" i="7"/>
  <c r="BR2585" i="7"/>
  <c r="BR2586" i="7"/>
  <c r="BR2587" i="7"/>
  <c r="BR2588" i="7"/>
  <c r="BR2589" i="7"/>
  <c r="BR2590" i="7"/>
  <c r="BR2591" i="7"/>
  <c r="BR2592" i="7"/>
  <c r="BR2593" i="7"/>
  <c r="BR2594" i="7"/>
  <c r="BR2595" i="7"/>
  <c r="BR2596" i="7"/>
  <c r="BR2597" i="7"/>
  <c r="BR2598" i="7"/>
  <c r="BR2599" i="7"/>
  <c r="BR2600" i="7"/>
  <c r="BR2601" i="7"/>
  <c r="BR2602" i="7"/>
  <c r="BR2603" i="7"/>
  <c r="BR2604" i="7"/>
  <c r="BR2605" i="7"/>
  <c r="BR2606" i="7"/>
  <c r="BR2607" i="7"/>
  <c r="BR2608" i="7"/>
  <c r="BR2609" i="7"/>
  <c r="BR2610" i="7"/>
  <c r="BR2611" i="7"/>
  <c r="BR2612" i="7"/>
  <c r="BR2613" i="7"/>
  <c r="BR2614" i="7"/>
  <c r="BR2615" i="7"/>
  <c r="BR2616" i="7"/>
  <c r="BR2617" i="7"/>
  <c r="BR2618" i="7"/>
  <c r="BR2619" i="7"/>
  <c r="BR2620" i="7"/>
  <c r="BR2621" i="7"/>
  <c r="BR2622" i="7"/>
  <c r="BR2623" i="7"/>
  <c r="BR2624" i="7"/>
  <c r="BR2625" i="7"/>
  <c r="BR2626" i="7"/>
  <c r="BR2627" i="7"/>
  <c r="BR2628" i="7"/>
  <c r="BR2629" i="7"/>
  <c r="BR2630" i="7"/>
  <c r="BR2631" i="7"/>
  <c r="BR2632" i="7"/>
  <c r="BR2633" i="7"/>
  <c r="BR2634" i="7"/>
  <c r="BR2635" i="7"/>
  <c r="BR2636" i="7"/>
  <c r="BR2637" i="7"/>
  <c r="BR2638" i="7"/>
  <c r="BR2639" i="7"/>
  <c r="BR2640" i="7"/>
  <c r="BR2641" i="7"/>
  <c r="BR2642" i="7"/>
  <c r="BR2643" i="7"/>
  <c r="BR2644" i="7"/>
  <c r="BR2645" i="7"/>
  <c r="BR2646" i="7"/>
  <c r="BR2647" i="7"/>
  <c r="BR2648" i="7"/>
  <c r="BR2649" i="7"/>
  <c r="BR2650" i="7"/>
  <c r="BR2651" i="7"/>
  <c r="BR2652" i="7"/>
  <c r="BR2653" i="7"/>
  <c r="BR2654" i="7"/>
  <c r="BR2655" i="7"/>
  <c r="BR2656" i="7"/>
  <c r="BR2657" i="7"/>
  <c r="BR2658" i="7"/>
  <c r="BR2659" i="7"/>
  <c r="BR2660" i="7"/>
  <c r="BR2661" i="7"/>
  <c r="BR2662" i="7"/>
  <c r="BR2663" i="7"/>
  <c r="BR2664" i="7"/>
  <c r="BR2665" i="7"/>
  <c r="BR2666" i="7"/>
  <c r="BR2667" i="7"/>
  <c r="BR2668" i="7"/>
  <c r="BR2669" i="7"/>
  <c r="BR2670" i="7"/>
  <c r="BR2671" i="7"/>
  <c r="BR2672" i="7"/>
  <c r="BR2673" i="7"/>
  <c r="BR2674" i="7"/>
  <c r="BR2675" i="7"/>
  <c r="BR2676" i="7"/>
  <c r="BR2677" i="7"/>
  <c r="BR2678" i="7"/>
  <c r="BR2679" i="7"/>
  <c r="BR2680" i="7"/>
  <c r="BR2681" i="7"/>
  <c r="BR2682" i="7"/>
  <c r="BR2683" i="7"/>
  <c r="BR2684" i="7"/>
  <c r="BR2685" i="7"/>
  <c r="BR2686" i="7"/>
  <c r="BR2687" i="7"/>
  <c r="BR2688" i="7"/>
  <c r="BR2689" i="7"/>
  <c r="BR2690" i="7"/>
  <c r="BR2691" i="7"/>
  <c r="BR2692" i="7"/>
  <c r="BR2693" i="7"/>
  <c r="BR2694" i="7"/>
  <c r="BR2695" i="7"/>
  <c r="BR2696" i="7"/>
  <c r="BR2697" i="7"/>
  <c r="BR2698" i="7"/>
  <c r="BR2699" i="7"/>
  <c r="BR2700" i="7"/>
  <c r="BR2701" i="7"/>
  <c r="BR2702" i="7"/>
  <c r="BR2703" i="7"/>
  <c r="BR2704" i="7"/>
  <c r="BR2705" i="7"/>
  <c r="BR2706" i="7"/>
  <c r="BR2707" i="7"/>
  <c r="BR2708" i="7"/>
  <c r="BR2709" i="7"/>
  <c r="BR2710" i="7"/>
  <c r="BR2711" i="7"/>
  <c r="BR2712" i="7"/>
  <c r="BR2713" i="7"/>
  <c r="BR2714" i="7"/>
  <c r="BR2715" i="7"/>
  <c r="BR2716" i="7"/>
  <c r="BR2717" i="7"/>
  <c r="BR2718" i="7"/>
  <c r="BR2719" i="7"/>
  <c r="BR2720" i="7"/>
  <c r="BR2721" i="7"/>
  <c r="BR2722" i="7"/>
  <c r="BR2723" i="7"/>
  <c r="BR2724" i="7"/>
  <c r="BR2725" i="7"/>
  <c r="BR2726" i="7"/>
  <c r="BR2727" i="7"/>
  <c r="BR2728" i="7"/>
  <c r="BR2729" i="7"/>
  <c r="BR2730" i="7"/>
  <c r="BR2731" i="7"/>
  <c r="BR2732" i="7"/>
  <c r="BR2733" i="7"/>
  <c r="BR2734" i="7"/>
  <c r="BR2735" i="7"/>
  <c r="BR2736" i="7"/>
  <c r="BR2737" i="7"/>
  <c r="BR2738" i="7"/>
  <c r="BR2739" i="7"/>
  <c r="BR2740" i="7"/>
  <c r="BR2741" i="7"/>
  <c r="BR2742" i="7"/>
  <c r="BR2743" i="7"/>
  <c r="BR2744" i="7"/>
  <c r="BR2745" i="7"/>
  <c r="BR2746" i="7"/>
  <c r="BR2747" i="7"/>
  <c r="BR2748" i="7"/>
  <c r="BR2749" i="7"/>
  <c r="BR2750" i="7"/>
  <c r="BR2751" i="7"/>
  <c r="BR2752" i="7"/>
  <c r="BR2753" i="7"/>
  <c r="BR2754" i="7"/>
  <c r="BR2755" i="7"/>
  <c r="BR2756" i="7"/>
  <c r="BR2757" i="7"/>
  <c r="BR2758" i="7"/>
  <c r="BR2759" i="7"/>
  <c r="BR2760" i="7"/>
  <c r="BR2761" i="7"/>
  <c r="BR2762" i="7"/>
  <c r="BR2763" i="7"/>
  <c r="BR2764" i="7"/>
  <c r="BR2765" i="7"/>
  <c r="BR2766" i="7"/>
  <c r="BR2767" i="7"/>
  <c r="BR2768" i="7"/>
  <c r="BR2769" i="7"/>
  <c r="BR2770" i="7"/>
  <c r="BR2771" i="7"/>
  <c r="BR2772" i="7"/>
  <c r="BR2773" i="7"/>
  <c r="BR2774" i="7"/>
  <c r="BR2775" i="7"/>
  <c r="BR2776" i="7"/>
  <c r="BR2777" i="7"/>
  <c r="BR2778" i="7"/>
  <c r="BR2779" i="7"/>
  <c r="BR2780" i="7"/>
  <c r="BR2781" i="7"/>
  <c r="BR2782" i="7"/>
  <c r="BR2783" i="7"/>
  <c r="BR2784" i="7"/>
  <c r="BR2785" i="7"/>
  <c r="BR2786" i="7"/>
  <c r="BR2787" i="7"/>
  <c r="BR2788" i="7"/>
  <c r="BR2789" i="7"/>
  <c r="BR2790" i="7"/>
  <c r="BR2791" i="7"/>
  <c r="BR2792" i="7"/>
  <c r="BR2793" i="7"/>
  <c r="BR2794" i="7"/>
  <c r="BR2795" i="7"/>
  <c r="BR2796" i="7"/>
  <c r="BR2797" i="7"/>
  <c r="BR2798" i="7"/>
  <c r="BR2799" i="7"/>
  <c r="BR2800" i="7"/>
  <c r="BR2801" i="7"/>
  <c r="BR2802" i="7"/>
  <c r="BR2803" i="7"/>
  <c r="BR2804" i="7"/>
  <c r="BR2805" i="7"/>
  <c r="BR2806" i="7"/>
  <c r="BR2807" i="7"/>
  <c r="BR2808" i="7"/>
  <c r="BR2809" i="7"/>
  <c r="BR2810" i="7"/>
  <c r="BR2811" i="7"/>
  <c r="BR2812" i="7"/>
  <c r="BR2813" i="7"/>
  <c r="BR2814" i="7"/>
  <c r="BR2815" i="7"/>
  <c r="BR2816" i="7"/>
  <c r="BR2817" i="7"/>
  <c r="BR2818" i="7"/>
  <c r="BR2819" i="7"/>
  <c r="BR2820" i="7"/>
  <c r="BR2821" i="7"/>
  <c r="BR2822" i="7"/>
  <c r="BR2823" i="7"/>
  <c r="BR2824" i="7"/>
  <c r="BR2825" i="7"/>
  <c r="BR2826" i="7"/>
  <c r="BR2827" i="7"/>
  <c r="BR2828" i="7"/>
  <c r="BR2829" i="7"/>
  <c r="BR2830" i="7"/>
  <c r="BR2831" i="7"/>
  <c r="BR2832" i="7"/>
  <c r="BR2833" i="7"/>
  <c r="BR2834" i="7"/>
  <c r="BR2835" i="7"/>
  <c r="BR2836" i="7"/>
  <c r="BR2837" i="7"/>
  <c r="BR2838" i="7"/>
  <c r="BR2839" i="7"/>
  <c r="BR2840" i="7"/>
  <c r="BR2841" i="7"/>
  <c r="BR2842" i="7"/>
  <c r="BR2843" i="7"/>
  <c r="BR2844" i="7"/>
  <c r="BR2845" i="7"/>
  <c r="BR2846" i="7"/>
  <c r="BR2847" i="7"/>
  <c r="BR2848" i="7"/>
  <c r="BR2849" i="7"/>
  <c r="BR2850" i="7"/>
  <c r="BR2851" i="7"/>
  <c r="BR2852" i="7"/>
  <c r="BR2853" i="7"/>
  <c r="BR2854" i="7"/>
  <c r="BR2855" i="7"/>
  <c r="BR2856" i="7"/>
  <c r="BR2857" i="7"/>
  <c r="BR2858" i="7"/>
  <c r="BR2859" i="7"/>
  <c r="BR2860" i="7"/>
  <c r="BR2861" i="7"/>
  <c r="BR2862" i="7"/>
  <c r="BR2863" i="7"/>
  <c r="BR2864" i="7"/>
  <c r="BR2865" i="7"/>
  <c r="BR2866" i="7"/>
  <c r="BR2867" i="7"/>
  <c r="BR2868" i="7"/>
  <c r="BR2869" i="7"/>
  <c r="BR2870" i="7"/>
  <c r="BR2871" i="7"/>
  <c r="BR2872" i="7"/>
  <c r="BR2873" i="7"/>
  <c r="BR2874" i="7"/>
  <c r="BR2875" i="7"/>
  <c r="BR2876" i="7"/>
  <c r="BR2877" i="7"/>
  <c r="BR2878" i="7"/>
  <c r="BR2879" i="7"/>
  <c r="BR2880" i="7"/>
  <c r="BR2881" i="7"/>
  <c r="BR2882" i="7"/>
  <c r="BR2883" i="7"/>
  <c r="BR2884" i="7"/>
  <c r="BR2885" i="7"/>
  <c r="BR2886" i="7"/>
  <c r="BR2887" i="7"/>
  <c r="BR2888" i="7"/>
  <c r="BR2889" i="7"/>
  <c r="BR2890" i="7"/>
  <c r="BR2891" i="7"/>
  <c r="BR2892" i="7"/>
  <c r="BR2893" i="7"/>
  <c r="BR2894" i="7"/>
  <c r="BR2895" i="7"/>
  <c r="BR2896" i="7"/>
  <c r="BR2897" i="7"/>
  <c r="BR2898" i="7"/>
  <c r="BR2899" i="7"/>
  <c r="BR2900" i="7"/>
  <c r="BR2901" i="7"/>
  <c r="BR2902" i="7"/>
  <c r="BR2903" i="7"/>
  <c r="BR2904" i="7"/>
  <c r="BR2905" i="7"/>
  <c r="BR2906" i="7"/>
  <c r="BR2907" i="7"/>
  <c r="BR2908" i="7"/>
  <c r="BR2909" i="7"/>
  <c r="BR2910" i="7"/>
  <c r="BR2911" i="7"/>
  <c r="BR2912" i="7"/>
  <c r="BR2913" i="7"/>
  <c r="BR2914" i="7"/>
  <c r="BR2915" i="7"/>
  <c r="BR2916" i="7"/>
  <c r="BR2917" i="7"/>
  <c r="BR2918" i="7"/>
  <c r="BR2919" i="7"/>
  <c r="BR2920" i="7"/>
  <c r="BR2921" i="7"/>
  <c r="BR2922" i="7"/>
  <c r="BR2923" i="7"/>
  <c r="BR2924" i="7"/>
  <c r="BR2925" i="7"/>
  <c r="BR2926" i="7"/>
  <c r="BR2927" i="7"/>
  <c r="BR2928" i="7"/>
  <c r="BR2929" i="7"/>
  <c r="BR2930" i="7"/>
  <c r="BR2931" i="7"/>
  <c r="BR2932" i="7"/>
  <c r="BR2933" i="7"/>
  <c r="BR2934" i="7"/>
  <c r="BR2935" i="7"/>
  <c r="BR2936" i="7"/>
  <c r="BR2937" i="7"/>
  <c r="BR2938" i="7"/>
  <c r="BR2939" i="7"/>
  <c r="BR2940" i="7"/>
  <c r="BR2941" i="7"/>
  <c r="BR2942" i="7"/>
  <c r="BR2943" i="7"/>
  <c r="BR2944" i="7"/>
  <c r="BR2945" i="7"/>
  <c r="BR2946" i="7"/>
  <c r="BR2947" i="7"/>
  <c r="BR2948" i="7"/>
  <c r="BR2949" i="7"/>
  <c r="BR2950" i="7"/>
  <c r="BR2951" i="7"/>
  <c r="BR2952" i="7"/>
  <c r="BR2953" i="7"/>
  <c r="BR2954" i="7"/>
  <c r="BR2955" i="7"/>
  <c r="BR2956" i="7"/>
  <c r="BR2957" i="7"/>
  <c r="BR2958" i="7"/>
  <c r="BR2959" i="7"/>
  <c r="BR2960" i="7"/>
  <c r="BR2961" i="7"/>
  <c r="BR2962" i="7"/>
  <c r="BR2963" i="7"/>
  <c r="BR2964" i="7"/>
  <c r="BR2965" i="7"/>
  <c r="BR2966" i="7"/>
  <c r="BR2967" i="7"/>
  <c r="BR2968" i="7"/>
  <c r="BR2969" i="7"/>
  <c r="BR2970" i="7"/>
  <c r="BR2971" i="7"/>
  <c r="BR2972" i="7"/>
  <c r="BR2973" i="7"/>
  <c r="BR2974" i="7"/>
  <c r="BR2975" i="7"/>
  <c r="BR2976" i="7"/>
  <c r="BR2977" i="7"/>
  <c r="BR2978" i="7"/>
  <c r="BR2979" i="7"/>
  <c r="BR2980" i="7"/>
  <c r="BR2981" i="7"/>
  <c r="BR2982" i="7"/>
  <c r="BR2983" i="7"/>
  <c r="BR2984" i="7"/>
  <c r="BR2985" i="7"/>
  <c r="BR2986" i="7"/>
  <c r="BR2987" i="7"/>
  <c r="BR2988" i="7"/>
  <c r="BR2989" i="7"/>
  <c r="BR2990" i="7"/>
  <c r="BR2991" i="7"/>
  <c r="BR2992" i="7"/>
  <c r="BR2993" i="7"/>
  <c r="BR2994" i="7"/>
  <c r="BR2995" i="7"/>
  <c r="BR2996" i="7"/>
  <c r="BR2997" i="7"/>
  <c r="BR2998" i="7"/>
  <c r="BR2999" i="7"/>
  <c r="BR3000" i="7"/>
  <c r="BR3001" i="7"/>
  <c r="BR3002" i="7"/>
  <c r="BQ2" i="7"/>
  <c r="BQ3" i="7"/>
  <c r="BQ4" i="7"/>
  <c r="BQ5" i="7"/>
  <c r="BQ6" i="7"/>
  <c r="BQ7" i="7"/>
  <c r="BQ8" i="7"/>
  <c r="BQ9" i="7"/>
  <c r="BQ10" i="7"/>
  <c r="BQ11" i="7"/>
  <c r="BQ12" i="7"/>
  <c r="BQ13" i="7"/>
  <c r="BQ14" i="7"/>
  <c r="BQ15" i="7"/>
  <c r="BQ16" i="7"/>
  <c r="BQ17" i="7"/>
  <c r="BQ18" i="7"/>
  <c r="BQ19" i="7"/>
  <c r="BQ20" i="7"/>
  <c r="BQ21" i="7"/>
  <c r="BQ22" i="7"/>
  <c r="BQ23" i="7"/>
  <c r="BQ24" i="7"/>
  <c r="BQ25" i="7"/>
  <c r="BQ26" i="7"/>
  <c r="BQ27" i="7"/>
  <c r="BQ28" i="7"/>
  <c r="BQ29" i="7"/>
  <c r="BQ30" i="7"/>
  <c r="BQ31" i="7"/>
  <c r="BQ32" i="7"/>
  <c r="BQ33" i="7"/>
  <c r="BQ34" i="7"/>
  <c r="BQ35" i="7"/>
  <c r="BQ36" i="7"/>
  <c r="BQ37" i="7"/>
  <c r="BQ38" i="7"/>
  <c r="BQ39" i="7"/>
  <c r="BQ40" i="7"/>
  <c r="BQ41" i="7"/>
  <c r="BQ42" i="7"/>
  <c r="BQ43" i="7"/>
  <c r="BQ44" i="7"/>
  <c r="BQ45" i="7"/>
  <c r="BQ46" i="7"/>
  <c r="BQ47" i="7"/>
  <c r="BQ48" i="7"/>
  <c r="BQ49" i="7"/>
  <c r="BQ50" i="7"/>
  <c r="BQ51" i="7"/>
  <c r="BQ52" i="7"/>
  <c r="BQ53" i="7"/>
  <c r="BQ54" i="7"/>
  <c r="BQ55" i="7"/>
  <c r="BQ56" i="7"/>
  <c r="BQ57" i="7"/>
  <c r="BQ58" i="7"/>
  <c r="BQ59" i="7"/>
  <c r="BQ60" i="7"/>
  <c r="BQ61" i="7"/>
  <c r="BQ62" i="7"/>
  <c r="BQ63" i="7"/>
  <c r="BQ64" i="7"/>
  <c r="BQ65" i="7"/>
  <c r="BQ66" i="7"/>
  <c r="BQ67" i="7"/>
  <c r="BQ68" i="7"/>
  <c r="BQ69" i="7"/>
  <c r="BQ70" i="7"/>
  <c r="BQ71" i="7"/>
  <c r="BQ72" i="7"/>
  <c r="BQ73" i="7"/>
  <c r="BQ74" i="7"/>
  <c r="BQ75" i="7"/>
  <c r="BQ76" i="7"/>
  <c r="BQ77" i="7"/>
  <c r="BQ78" i="7"/>
  <c r="BQ79" i="7"/>
  <c r="BQ80" i="7"/>
  <c r="BQ81" i="7"/>
  <c r="BQ82" i="7"/>
  <c r="BQ83" i="7"/>
  <c r="BQ84" i="7"/>
  <c r="BQ85" i="7"/>
  <c r="BQ86" i="7"/>
  <c r="BQ87" i="7"/>
  <c r="BQ88" i="7"/>
  <c r="BQ89" i="7"/>
  <c r="BQ90" i="7"/>
  <c r="BQ91" i="7"/>
  <c r="BQ92" i="7"/>
  <c r="BQ93" i="7"/>
  <c r="BQ94" i="7"/>
  <c r="BQ95" i="7"/>
  <c r="BQ96" i="7"/>
  <c r="BQ97" i="7"/>
  <c r="BQ98" i="7"/>
  <c r="BQ99" i="7"/>
  <c r="BQ100" i="7"/>
  <c r="BQ101" i="7"/>
  <c r="BQ102" i="7"/>
  <c r="BQ103" i="7"/>
  <c r="BQ104" i="7"/>
  <c r="BQ105" i="7"/>
  <c r="BQ106" i="7"/>
  <c r="BQ107" i="7"/>
  <c r="BQ108" i="7"/>
  <c r="BQ109" i="7"/>
  <c r="BQ110" i="7"/>
  <c r="BQ111" i="7"/>
  <c r="BQ112" i="7"/>
  <c r="BQ113" i="7"/>
  <c r="BQ114" i="7"/>
  <c r="BQ115" i="7"/>
  <c r="BQ116" i="7"/>
  <c r="BQ117" i="7"/>
  <c r="BQ118" i="7"/>
  <c r="BQ119" i="7"/>
  <c r="BQ120" i="7"/>
  <c r="BQ121" i="7"/>
  <c r="BQ122" i="7"/>
  <c r="BQ123" i="7"/>
  <c r="BQ124" i="7"/>
  <c r="BQ125" i="7"/>
  <c r="BQ126" i="7"/>
  <c r="BQ127" i="7"/>
  <c r="BQ128" i="7"/>
  <c r="BQ129" i="7"/>
  <c r="BQ130" i="7"/>
  <c r="BQ131" i="7"/>
  <c r="BQ132" i="7"/>
  <c r="BQ133" i="7"/>
  <c r="BQ134" i="7"/>
  <c r="BQ135" i="7"/>
  <c r="BQ136" i="7"/>
  <c r="BQ137" i="7"/>
  <c r="BQ138" i="7"/>
  <c r="BQ139" i="7"/>
  <c r="BQ140" i="7"/>
  <c r="BQ141" i="7"/>
  <c r="BQ142" i="7"/>
  <c r="BQ143" i="7"/>
  <c r="BQ144" i="7"/>
  <c r="BQ145" i="7"/>
  <c r="BQ146" i="7"/>
  <c r="BQ147" i="7"/>
  <c r="BQ148" i="7"/>
  <c r="BQ149" i="7"/>
  <c r="BQ150" i="7"/>
  <c r="BQ151" i="7"/>
  <c r="BQ152" i="7"/>
  <c r="BQ153" i="7"/>
  <c r="BQ154" i="7"/>
  <c r="BQ155" i="7"/>
  <c r="BQ156" i="7"/>
  <c r="BQ157" i="7"/>
  <c r="BQ158" i="7"/>
  <c r="BQ159" i="7"/>
  <c r="BQ160" i="7"/>
  <c r="BQ161" i="7"/>
  <c r="BQ162" i="7"/>
  <c r="BQ163" i="7"/>
  <c r="BQ164" i="7"/>
  <c r="BQ165" i="7"/>
  <c r="BQ166" i="7"/>
  <c r="BQ167" i="7"/>
  <c r="BQ168" i="7"/>
  <c r="BQ169" i="7"/>
  <c r="BQ170" i="7"/>
  <c r="BQ171" i="7"/>
  <c r="BQ172" i="7"/>
  <c r="BQ173" i="7"/>
  <c r="BQ174" i="7"/>
  <c r="BQ175" i="7"/>
  <c r="BQ176" i="7"/>
  <c r="BQ177" i="7"/>
  <c r="BQ178" i="7"/>
  <c r="BQ179" i="7"/>
  <c r="BQ180" i="7"/>
  <c r="BQ181" i="7"/>
  <c r="BQ182" i="7"/>
  <c r="BQ183" i="7"/>
  <c r="BQ184" i="7"/>
  <c r="BQ185" i="7"/>
  <c r="BQ186" i="7"/>
  <c r="BQ187" i="7"/>
  <c r="BQ188" i="7"/>
  <c r="BQ189" i="7"/>
  <c r="BQ190" i="7"/>
  <c r="BQ191" i="7"/>
  <c r="BQ192" i="7"/>
  <c r="BQ193" i="7"/>
  <c r="BQ194" i="7"/>
  <c r="BQ195" i="7"/>
  <c r="BQ196" i="7"/>
  <c r="BQ197" i="7"/>
  <c r="BQ198" i="7"/>
  <c r="BQ199" i="7"/>
  <c r="BQ200" i="7"/>
  <c r="BQ201" i="7"/>
  <c r="BQ202" i="7"/>
  <c r="BQ203" i="7"/>
  <c r="BQ204" i="7"/>
  <c r="BQ205" i="7"/>
  <c r="BQ206" i="7"/>
  <c r="BQ207" i="7"/>
  <c r="BQ208" i="7"/>
  <c r="BQ209" i="7"/>
  <c r="BQ210" i="7"/>
  <c r="BQ211" i="7"/>
  <c r="BQ212" i="7"/>
  <c r="BQ213" i="7"/>
  <c r="BQ214" i="7"/>
  <c r="BQ215" i="7"/>
  <c r="BQ216" i="7"/>
  <c r="BQ217" i="7"/>
  <c r="BQ218" i="7"/>
  <c r="BQ219" i="7"/>
  <c r="BQ220" i="7"/>
  <c r="BQ221" i="7"/>
  <c r="BQ222" i="7"/>
  <c r="BQ223" i="7"/>
  <c r="BQ224" i="7"/>
  <c r="BQ225" i="7"/>
  <c r="BQ226" i="7"/>
  <c r="BQ227" i="7"/>
  <c r="BQ228" i="7"/>
  <c r="BQ229" i="7"/>
  <c r="BQ230" i="7"/>
  <c r="BQ231" i="7"/>
  <c r="BQ232" i="7"/>
  <c r="BQ233" i="7"/>
  <c r="BQ234" i="7"/>
  <c r="BQ235" i="7"/>
  <c r="BQ236" i="7"/>
  <c r="BQ237" i="7"/>
  <c r="BQ238" i="7"/>
  <c r="BQ239" i="7"/>
  <c r="BQ240" i="7"/>
  <c r="BQ241" i="7"/>
  <c r="BQ242" i="7"/>
  <c r="BQ243" i="7"/>
  <c r="BQ244" i="7"/>
  <c r="BQ245" i="7"/>
  <c r="BQ246" i="7"/>
  <c r="BQ247" i="7"/>
  <c r="BQ248" i="7"/>
  <c r="BQ249" i="7"/>
  <c r="BQ250" i="7"/>
  <c r="BQ251" i="7"/>
  <c r="BQ252" i="7"/>
  <c r="BQ253" i="7"/>
  <c r="BQ254" i="7"/>
  <c r="BQ255" i="7"/>
  <c r="BQ256" i="7"/>
  <c r="BQ257" i="7"/>
  <c r="BQ258" i="7"/>
  <c r="BQ259" i="7"/>
  <c r="BQ260" i="7"/>
  <c r="BQ261" i="7"/>
  <c r="BQ262" i="7"/>
  <c r="BQ263" i="7"/>
  <c r="BQ264" i="7"/>
  <c r="BQ265" i="7"/>
  <c r="BQ266" i="7"/>
  <c r="BQ267" i="7"/>
  <c r="BQ268" i="7"/>
  <c r="BQ269" i="7"/>
  <c r="BQ270" i="7"/>
  <c r="BQ271" i="7"/>
  <c r="BQ272" i="7"/>
  <c r="BQ273" i="7"/>
  <c r="BQ274" i="7"/>
  <c r="BQ275" i="7"/>
  <c r="BQ276" i="7"/>
  <c r="BQ277" i="7"/>
  <c r="BQ278" i="7"/>
  <c r="BQ279" i="7"/>
  <c r="BQ280" i="7"/>
  <c r="BQ281" i="7"/>
  <c r="BQ282" i="7"/>
  <c r="BQ283" i="7"/>
  <c r="BQ284" i="7"/>
  <c r="BQ285" i="7"/>
  <c r="BQ286" i="7"/>
  <c r="BQ287" i="7"/>
  <c r="BQ288" i="7"/>
  <c r="BQ289" i="7"/>
  <c r="BQ290" i="7"/>
  <c r="BQ291" i="7"/>
  <c r="BQ292" i="7"/>
  <c r="BQ293" i="7"/>
  <c r="BQ294" i="7"/>
  <c r="BQ295" i="7"/>
  <c r="BQ296" i="7"/>
  <c r="BQ297" i="7"/>
  <c r="BQ298" i="7"/>
  <c r="BQ299" i="7"/>
  <c r="BQ300" i="7"/>
  <c r="BQ301" i="7"/>
  <c r="BQ302" i="7"/>
  <c r="BQ303" i="7"/>
  <c r="BQ304" i="7"/>
  <c r="BQ305" i="7"/>
  <c r="BQ306" i="7"/>
  <c r="BQ307" i="7"/>
  <c r="BQ308" i="7"/>
  <c r="BQ309" i="7"/>
  <c r="BQ310" i="7"/>
  <c r="BQ311" i="7"/>
  <c r="BQ312" i="7"/>
  <c r="BQ313" i="7"/>
  <c r="BQ314" i="7"/>
  <c r="BQ315" i="7"/>
  <c r="BQ316" i="7"/>
  <c r="BQ317" i="7"/>
  <c r="BQ318" i="7"/>
  <c r="BQ319" i="7"/>
  <c r="BQ320" i="7"/>
  <c r="BQ321" i="7"/>
  <c r="BQ322" i="7"/>
  <c r="BQ323" i="7"/>
  <c r="BQ324" i="7"/>
  <c r="BQ325" i="7"/>
  <c r="BQ326" i="7"/>
  <c r="BQ327" i="7"/>
  <c r="BQ328" i="7"/>
  <c r="BQ329" i="7"/>
  <c r="BQ330" i="7"/>
  <c r="BQ331" i="7"/>
  <c r="BQ332" i="7"/>
  <c r="BQ333" i="7"/>
  <c r="BQ334" i="7"/>
  <c r="BQ335" i="7"/>
  <c r="BQ336" i="7"/>
  <c r="BQ337" i="7"/>
  <c r="BQ338" i="7"/>
  <c r="BQ339" i="7"/>
  <c r="BQ340" i="7"/>
  <c r="BQ341" i="7"/>
  <c r="BQ342" i="7"/>
  <c r="BQ343" i="7"/>
  <c r="BQ344" i="7"/>
  <c r="BQ345" i="7"/>
  <c r="BQ346" i="7"/>
  <c r="BQ347" i="7"/>
  <c r="BQ348" i="7"/>
  <c r="BQ349" i="7"/>
  <c r="BQ350" i="7"/>
  <c r="BQ351" i="7"/>
  <c r="BQ352" i="7"/>
  <c r="BQ353" i="7"/>
  <c r="BQ354" i="7"/>
  <c r="BQ355" i="7"/>
  <c r="BQ356" i="7"/>
  <c r="BQ357" i="7"/>
  <c r="BQ358" i="7"/>
  <c r="BQ359" i="7"/>
  <c r="BQ360" i="7"/>
  <c r="BQ361" i="7"/>
  <c r="BQ362" i="7"/>
  <c r="BQ363" i="7"/>
  <c r="BQ364" i="7"/>
  <c r="BQ365" i="7"/>
  <c r="BQ366" i="7"/>
  <c r="BQ367" i="7"/>
  <c r="BQ368" i="7"/>
  <c r="BQ369" i="7"/>
  <c r="BQ370" i="7"/>
  <c r="BQ371" i="7"/>
  <c r="BQ372" i="7"/>
  <c r="BQ373" i="7"/>
  <c r="BQ374" i="7"/>
  <c r="BQ375" i="7"/>
  <c r="BQ376" i="7"/>
  <c r="BQ377" i="7"/>
  <c r="BQ378" i="7"/>
  <c r="BQ379" i="7"/>
  <c r="BQ380" i="7"/>
  <c r="BQ381" i="7"/>
  <c r="BQ382" i="7"/>
  <c r="BQ383" i="7"/>
  <c r="BQ384" i="7"/>
  <c r="BQ385" i="7"/>
  <c r="BQ386" i="7"/>
  <c r="BQ387" i="7"/>
  <c r="BQ388" i="7"/>
  <c r="BQ389" i="7"/>
  <c r="BQ390" i="7"/>
  <c r="BQ391" i="7"/>
  <c r="BQ392" i="7"/>
  <c r="BQ393" i="7"/>
  <c r="BQ394" i="7"/>
  <c r="BQ395" i="7"/>
  <c r="BQ396" i="7"/>
  <c r="BQ397" i="7"/>
  <c r="BQ398" i="7"/>
  <c r="BQ399" i="7"/>
  <c r="BQ400" i="7"/>
  <c r="BQ401" i="7"/>
  <c r="BQ402" i="7"/>
  <c r="BQ403" i="7"/>
  <c r="BQ404" i="7"/>
  <c r="BQ405" i="7"/>
  <c r="BQ406" i="7"/>
  <c r="BQ407" i="7"/>
  <c r="BQ408" i="7"/>
  <c r="BQ409" i="7"/>
  <c r="BQ410" i="7"/>
  <c r="BQ411" i="7"/>
  <c r="BQ412" i="7"/>
  <c r="BQ413" i="7"/>
  <c r="BQ414" i="7"/>
  <c r="BQ415" i="7"/>
  <c r="BQ416" i="7"/>
  <c r="BQ417" i="7"/>
  <c r="BQ418" i="7"/>
  <c r="BQ419" i="7"/>
  <c r="BQ420" i="7"/>
  <c r="BQ421" i="7"/>
  <c r="BQ422" i="7"/>
  <c r="BQ423" i="7"/>
  <c r="BQ424" i="7"/>
  <c r="BQ425" i="7"/>
  <c r="BQ426" i="7"/>
  <c r="BQ427" i="7"/>
  <c r="BQ428" i="7"/>
  <c r="BQ429" i="7"/>
  <c r="BQ430" i="7"/>
  <c r="BQ431" i="7"/>
  <c r="BQ432" i="7"/>
  <c r="BQ433" i="7"/>
  <c r="BQ434" i="7"/>
  <c r="BQ435" i="7"/>
  <c r="BQ436" i="7"/>
  <c r="BQ437" i="7"/>
  <c r="BQ438" i="7"/>
  <c r="BQ439" i="7"/>
  <c r="BQ440" i="7"/>
  <c r="BQ441" i="7"/>
  <c r="BQ442" i="7"/>
  <c r="BQ443" i="7"/>
  <c r="BQ444" i="7"/>
  <c r="BQ445" i="7"/>
  <c r="BQ446" i="7"/>
  <c r="BQ447" i="7"/>
  <c r="BQ448" i="7"/>
  <c r="BQ449" i="7"/>
  <c r="BQ450" i="7"/>
  <c r="BQ451" i="7"/>
  <c r="BQ452" i="7"/>
  <c r="BQ453" i="7"/>
  <c r="BQ454" i="7"/>
  <c r="BQ455" i="7"/>
  <c r="BQ456" i="7"/>
  <c r="BQ457" i="7"/>
  <c r="BQ458" i="7"/>
  <c r="BQ459" i="7"/>
  <c r="BQ460" i="7"/>
  <c r="BQ461" i="7"/>
  <c r="BQ462" i="7"/>
  <c r="BQ463" i="7"/>
  <c r="BQ464" i="7"/>
  <c r="BQ465" i="7"/>
  <c r="BQ466" i="7"/>
  <c r="BQ467" i="7"/>
  <c r="BQ468" i="7"/>
  <c r="BQ469" i="7"/>
  <c r="BQ470" i="7"/>
  <c r="BQ471" i="7"/>
  <c r="BQ472" i="7"/>
  <c r="BQ473" i="7"/>
  <c r="BQ474" i="7"/>
  <c r="BQ475" i="7"/>
  <c r="BQ476" i="7"/>
  <c r="BQ477" i="7"/>
  <c r="BQ478" i="7"/>
  <c r="BQ479" i="7"/>
  <c r="BQ480" i="7"/>
  <c r="BQ481" i="7"/>
  <c r="BQ482" i="7"/>
  <c r="BQ483" i="7"/>
  <c r="BQ484" i="7"/>
  <c r="BQ485" i="7"/>
  <c r="BQ486" i="7"/>
  <c r="BQ487" i="7"/>
  <c r="BQ488" i="7"/>
  <c r="BQ489" i="7"/>
  <c r="BQ490" i="7"/>
  <c r="BQ491" i="7"/>
  <c r="BQ492" i="7"/>
  <c r="BQ493" i="7"/>
  <c r="BQ494" i="7"/>
  <c r="BQ495" i="7"/>
  <c r="BQ496" i="7"/>
  <c r="BQ497" i="7"/>
  <c r="BQ498" i="7"/>
  <c r="BQ499" i="7"/>
  <c r="BQ500" i="7"/>
  <c r="BQ501" i="7"/>
  <c r="BQ502" i="7"/>
  <c r="BQ503" i="7"/>
  <c r="BQ504" i="7"/>
  <c r="BQ505" i="7"/>
  <c r="BQ506" i="7"/>
  <c r="BQ507" i="7"/>
  <c r="BQ508" i="7"/>
  <c r="BQ509" i="7"/>
  <c r="BQ510" i="7"/>
  <c r="BQ511" i="7"/>
  <c r="BQ512" i="7"/>
  <c r="BQ513" i="7"/>
  <c r="BQ514" i="7"/>
  <c r="BQ515" i="7"/>
  <c r="BQ516" i="7"/>
  <c r="BQ517" i="7"/>
  <c r="BQ518" i="7"/>
  <c r="BQ519" i="7"/>
  <c r="BQ520" i="7"/>
  <c r="BQ521" i="7"/>
  <c r="BQ522" i="7"/>
  <c r="BQ523" i="7"/>
  <c r="BQ524" i="7"/>
  <c r="BQ525" i="7"/>
  <c r="BQ526" i="7"/>
  <c r="BQ527" i="7"/>
  <c r="BQ528" i="7"/>
  <c r="BQ529" i="7"/>
  <c r="BQ530" i="7"/>
  <c r="BQ531" i="7"/>
  <c r="BQ532" i="7"/>
  <c r="BQ533" i="7"/>
  <c r="BQ534" i="7"/>
  <c r="BQ535" i="7"/>
  <c r="BQ536" i="7"/>
  <c r="BQ537" i="7"/>
  <c r="BQ538" i="7"/>
  <c r="BQ539" i="7"/>
  <c r="BQ540" i="7"/>
  <c r="BQ541" i="7"/>
  <c r="BQ542" i="7"/>
  <c r="BQ543" i="7"/>
  <c r="BQ544" i="7"/>
  <c r="BQ545" i="7"/>
  <c r="BQ546" i="7"/>
  <c r="BQ547" i="7"/>
  <c r="BQ548" i="7"/>
  <c r="BQ549" i="7"/>
  <c r="BQ550" i="7"/>
  <c r="BQ551" i="7"/>
  <c r="BQ552" i="7"/>
  <c r="BQ553" i="7"/>
  <c r="BQ554" i="7"/>
  <c r="BQ555" i="7"/>
  <c r="BQ556" i="7"/>
  <c r="BQ557" i="7"/>
  <c r="BQ558" i="7"/>
  <c r="BQ559" i="7"/>
  <c r="BQ560" i="7"/>
  <c r="BQ561" i="7"/>
  <c r="BQ562" i="7"/>
  <c r="BQ563" i="7"/>
  <c r="BQ564" i="7"/>
  <c r="BQ565" i="7"/>
  <c r="BQ566" i="7"/>
  <c r="BQ567" i="7"/>
  <c r="BQ568" i="7"/>
  <c r="BQ569" i="7"/>
  <c r="BQ570" i="7"/>
  <c r="BQ571" i="7"/>
  <c r="BQ572" i="7"/>
  <c r="BQ573" i="7"/>
  <c r="BQ574" i="7"/>
  <c r="BQ575" i="7"/>
  <c r="BQ576" i="7"/>
  <c r="BQ577" i="7"/>
  <c r="BQ578" i="7"/>
  <c r="BQ579" i="7"/>
  <c r="BQ580" i="7"/>
  <c r="BQ581" i="7"/>
  <c r="BQ582" i="7"/>
  <c r="BQ583" i="7"/>
  <c r="BQ584" i="7"/>
  <c r="BQ585" i="7"/>
  <c r="BQ586" i="7"/>
  <c r="BQ587" i="7"/>
  <c r="BQ588" i="7"/>
  <c r="BQ589" i="7"/>
  <c r="BQ590" i="7"/>
  <c r="BQ591" i="7"/>
  <c r="BQ592" i="7"/>
  <c r="BQ593" i="7"/>
  <c r="BQ594" i="7"/>
  <c r="BQ595" i="7"/>
  <c r="BQ596" i="7"/>
  <c r="BQ597" i="7"/>
  <c r="BQ598" i="7"/>
  <c r="BQ599" i="7"/>
  <c r="BQ600" i="7"/>
  <c r="BQ601" i="7"/>
  <c r="BQ602" i="7"/>
  <c r="BQ603" i="7"/>
  <c r="BQ604" i="7"/>
  <c r="BQ605" i="7"/>
  <c r="BQ606" i="7"/>
  <c r="BQ607" i="7"/>
  <c r="BQ608" i="7"/>
  <c r="BQ609" i="7"/>
  <c r="BQ610" i="7"/>
  <c r="BQ611" i="7"/>
  <c r="BQ612" i="7"/>
  <c r="BQ613" i="7"/>
  <c r="BQ614" i="7"/>
  <c r="BQ615" i="7"/>
  <c r="BQ616" i="7"/>
  <c r="BQ617" i="7"/>
  <c r="BQ618" i="7"/>
  <c r="BQ619" i="7"/>
  <c r="BQ620" i="7"/>
  <c r="BQ621" i="7"/>
  <c r="BQ622" i="7"/>
  <c r="BQ623" i="7"/>
  <c r="BQ624" i="7"/>
  <c r="BQ625" i="7"/>
  <c r="BQ626" i="7"/>
  <c r="BQ627" i="7"/>
  <c r="BQ628" i="7"/>
  <c r="BQ629" i="7"/>
  <c r="BQ630" i="7"/>
  <c r="BQ631" i="7"/>
  <c r="BQ632" i="7"/>
  <c r="BQ633" i="7"/>
  <c r="BQ634" i="7"/>
  <c r="BQ635" i="7"/>
  <c r="BQ636" i="7"/>
  <c r="BQ637" i="7"/>
  <c r="BQ638" i="7"/>
  <c r="BQ639" i="7"/>
  <c r="BQ640" i="7"/>
  <c r="BQ641" i="7"/>
  <c r="BQ642" i="7"/>
  <c r="BQ643" i="7"/>
  <c r="BQ644" i="7"/>
  <c r="BQ645" i="7"/>
  <c r="BQ646" i="7"/>
  <c r="BQ647" i="7"/>
  <c r="BQ648" i="7"/>
  <c r="BQ649" i="7"/>
  <c r="BQ650" i="7"/>
  <c r="BQ651" i="7"/>
  <c r="BQ652" i="7"/>
  <c r="BQ653" i="7"/>
  <c r="BQ654" i="7"/>
  <c r="BQ655" i="7"/>
  <c r="BQ656" i="7"/>
  <c r="BQ657" i="7"/>
  <c r="BQ658" i="7"/>
  <c r="BQ659" i="7"/>
  <c r="BQ660" i="7"/>
  <c r="BQ661" i="7"/>
  <c r="BQ662" i="7"/>
  <c r="BQ663" i="7"/>
  <c r="BQ664" i="7"/>
  <c r="BQ665" i="7"/>
  <c r="BQ666" i="7"/>
  <c r="BQ667" i="7"/>
  <c r="BQ668" i="7"/>
  <c r="BQ669" i="7"/>
  <c r="BQ670" i="7"/>
  <c r="BQ671" i="7"/>
  <c r="BQ672" i="7"/>
  <c r="BQ673" i="7"/>
  <c r="BQ674" i="7"/>
  <c r="BQ675" i="7"/>
  <c r="BQ676" i="7"/>
  <c r="BQ677" i="7"/>
  <c r="BQ678" i="7"/>
  <c r="BQ679" i="7"/>
  <c r="BQ680" i="7"/>
  <c r="BQ681" i="7"/>
  <c r="BQ682" i="7"/>
  <c r="BQ683" i="7"/>
  <c r="BQ684" i="7"/>
  <c r="BQ685" i="7"/>
  <c r="BQ686" i="7"/>
  <c r="BQ687" i="7"/>
  <c r="BQ688" i="7"/>
  <c r="BQ689" i="7"/>
  <c r="BQ690" i="7"/>
  <c r="BQ691" i="7"/>
  <c r="BQ692" i="7"/>
  <c r="BQ693" i="7"/>
  <c r="BQ694" i="7"/>
  <c r="BQ695" i="7"/>
  <c r="BQ696" i="7"/>
  <c r="BQ697" i="7"/>
  <c r="BQ698" i="7"/>
  <c r="BQ699" i="7"/>
  <c r="BQ700" i="7"/>
  <c r="BQ701" i="7"/>
  <c r="BQ702" i="7"/>
  <c r="BQ703" i="7"/>
  <c r="BQ704" i="7"/>
  <c r="BQ705" i="7"/>
  <c r="BQ706" i="7"/>
  <c r="BQ707" i="7"/>
  <c r="BQ708" i="7"/>
  <c r="BQ709" i="7"/>
  <c r="BQ710" i="7"/>
  <c r="BQ711" i="7"/>
  <c r="BQ712" i="7"/>
  <c r="BQ713" i="7"/>
  <c r="BQ714" i="7"/>
  <c r="BQ715" i="7"/>
  <c r="BQ716" i="7"/>
  <c r="BQ717" i="7"/>
  <c r="BQ718" i="7"/>
  <c r="BQ719" i="7"/>
  <c r="BQ720" i="7"/>
  <c r="BQ721" i="7"/>
  <c r="BQ722" i="7"/>
  <c r="BQ723" i="7"/>
  <c r="BQ724" i="7"/>
  <c r="BQ725" i="7"/>
  <c r="BQ726" i="7"/>
  <c r="BQ727" i="7"/>
  <c r="BQ728" i="7"/>
  <c r="BQ729" i="7"/>
  <c r="BQ730" i="7"/>
  <c r="BQ731" i="7"/>
  <c r="BQ732" i="7"/>
  <c r="BQ733" i="7"/>
  <c r="BQ734" i="7"/>
  <c r="BQ735" i="7"/>
  <c r="BQ736" i="7"/>
  <c r="BQ737" i="7"/>
  <c r="BQ738" i="7"/>
  <c r="BQ739" i="7"/>
  <c r="BQ740" i="7"/>
  <c r="BQ741" i="7"/>
  <c r="BQ742" i="7"/>
  <c r="BQ743" i="7"/>
  <c r="BQ744" i="7"/>
  <c r="BQ745" i="7"/>
  <c r="BQ746" i="7"/>
  <c r="BQ747" i="7"/>
  <c r="BQ748" i="7"/>
  <c r="BQ749" i="7"/>
  <c r="BQ750" i="7"/>
  <c r="BQ751" i="7"/>
  <c r="BQ752" i="7"/>
  <c r="BQ753" i="7"/>
  <c r="BQ754" i="7"/>
  <c r="BQ755" i="7"/>
  <c r="BQ756" i="7"/>
  <c r="BQ757" i="7"/>
  <c r="BQ758" i="7"/>
  <c r="BQ759" i="7"/>
  <c r="BQ760" i="7"/>
  <c r="BQ761" i="7"/>
  <c r="BQ762" i="7"/>
  <c r="BQ763" i="7"/>
  <c r="BQ764" i="7"/>
  <c r="BQ765" i="7"/>
  <c r="BQ766" i="7"/>
  <c r="BQ767" i="7"/>
  <c r="BQ768" i="7"/>
  <c r="BQ769" i="7"/>
  <c r="BQ770" i="7"/>
  <c r="BQ771" i="7"/>
  <c r="BQ772" i="7"/>
  <c r="BQ773" i="7"/>
  <c r="BQ774" i="7"/>
  <c r="BQ775" i="7"/>
  <c r="BQ776" i="7"/>
  <c r="BQ777" i="7"/>
  <c r="BQ778" i="7"/>
  <c r="BQ779" i="7"/>
  <c r="BQ780" i="7"/>
  <c r="BQ781" i="7"/>
  <c r="BQ782" i="7"/>
  <c r="BQ783" i="7"/>
  <c r="BQ784" i="7"/>
  <c r="BQ785" i="7"/>
  <c r="BQ786" i="7"/>
  <c r="BQ787" i="7"/>
  <c r="BQ788" i="7"/>
  <c r="BQ789" i="7"/>
  <c r="BQ790" i="7"/>
  <c r="BQ791" i="7"/>
  <c r="BQ792" i="7"/>
  <c r="BQ793" i="7"/>
  <c r="BQ794" i="7"/>
  <c r="BQ795" i="7"/>
  <c r="BQ796" i="7"/>
  <c r="BQ797" i="7"/>
  <c r="BQ798" i="7"/>
  <c r="BQ799" i="7"/>
  <c r="BQ800" i="7"/>
  <c r="BQ801" i="7"/>
  <c r="BQ802" i="7"/>
  <c r="BQ803" i="7"/>
  <c r="BQ804" i="7"/>
  <c r="BQ805" i="7"/>
  <c r="BQ806" i="7"/>
  <c r="BQ807" i="7"/>
  <c r="BQ808" i="7"/>
  <c r="BQ809" i="7"/>
  <c r="BQ810" i="7"/>
  <c r="BQ811" i="7"/>
  <c r="BQ812" i="7"/>
  <c r="BQ813" i="7"/>
  <c r="BQ814" i="7"/>
  <c r="BQ815" i="7"/>
  <c r="BQ816" i="7"/>
  <c r="BQ817" i="7"/>
  <c r="BQ818" i="7"/>
  <c r="BQ819" i="7"/>
  <c r="BQ820" i="7"/>
  <c r="BQ821" i="7"/>
  <c r="BQ822" i="7"/>
  <c r="BQ823" i="7"/>
  <c r="BQ824" i="7"/>
  <c r="BQ825" i="7"/>
  <c r="BQ826" i="7"/>
  <c r="BQ827" i="7"/>
  <c r="BQ828" i="7"/>
  <c r="BQ829" i="7"/>
  <c r="BQ830" i="7"/>
  <c r="BQ831" i="7"/>
  <c r="BQ832" i="7"/>
  <c r="BQ833" i="7"/>
  <c r="BQ834" i="7"/>
  <c r="BQ835" i="7"/>
  <c r="BQ836" i="7"/>
  <c r="BQ837" i="7"/>
  <c r="BQ838" i="7"/>
  <c r="BQ839" i="7"/>
  <c r="BQ840" i="7"/>
  <c r="BQ841" i="7"/>
  <c r="BQ842" i="7"/>
  <c r="BQ843" i="7"/>
  <c r="BQ844" i="7"/>
  <c r="BQ845" i="7"/>
  <c r="BQ846" i="7"/>
  <c r="BQ847" i="7"/>
  <c r="BQ848" i="7"/>
  <c r="BQ849" i="7"/>
  <c r="BQ850" i="7"/>
  <c r="BQ851" i="7"/>
  <c r="BQ852" i="7"/>
  <c r="BQ853" i="7"/>
  <c r="BQ854" i="7"/>
  <c r="BQ855" i="7"/>
  <c r="BQ856" i="7"/>
  <c r="BQ857" i="7"/>
  <c r="BQ858" i="7"/>
  <c r="BQ859" i="7"/>
  <c r="BQ860" i="7"/>
  <c r="BQ861" i="7"/>
  <c r="BQ862" i="7"/>
  <c r="BQ863" i="7"/>
  <c r="BQ864" i="7"/>
  <c r="BQ865" i="7"/>
  <c r="BQ866" i="7"/>
  <c r="BQ867" i="7"/>
  <c r="BQ868" i="7"/>
  <c r="BQ869" i="7"/>
  <c r="BQ870" i="7"/>
  <c r="BQ871" i="7"/>
  <c r="BQ872" i="7"/>
  <c r="BQ873" i="7"/>
  <c r="BQ874" i="7"/>
  <c r="BQ875" i="7"/>
  <c r="BQ876" i="7"/>
  <c r="BQ877" i="7"/>
  <c r="BQ878" i="7"/>
  <c r="BQ879" i="7"/>
  <c r="BQ880" i="7"/>
  <c r="BQ881" i="7"/>
  <c r="BQ882" i="7"/>
  <c r="BQ883" i="7"/>
  <c r="BQ884" i="7"/>
  <c r="BQ885" i="7"/>
  <c r="BQ886" i="7"/>
  <c r="BQ887" i="7"/>
  <c r="BQ888" i="7"/>
  <c r="BQ889" i="7"/>
  <c r="BQ890" i="7"/>
  <c r="BQ891" i="7"/>
  <c r="BQ892" i="7"/>
  <c r="BQ893" i="7"/>
  <c r="BQ894" i="7"/>
  <c r="BQ895" i="7"/>
  <c r="BQ896" i="7"/>
  <c r="BQ897" i="7"/>
  <c r="BQ898" i="7"/>
  <c r="BQ899" i="7"/>
  <c r="BQ900" i="7"/>
  <c r="BQ901" i="7"/>
  <c r="BQ902" i="7"/>
  <c r="BQ903" i="7"/>
  <c r="BQ904" i="7"/>
  <c r="BQ905" i="7"/>
  <c r="BQ906" i="7"/>
  <c r="BQ907" i="7"/>
  <c r="BQ908" i="7"/>
  <c r="BQ909" i="7"/>
  <c r="BQ910" i="7"/>
  <c r="BQ911" i="7"/>
  <c r="BQ912" i="7"/>
  <c r="BQ913" i="7"/>
  <c r="BQ914" i="7"/>
  <c r="BQ915" i="7"/>
  <c r="BQ916" i="7"/>
  <c r="BQ917" i="7"/>
  <c r="BQ918" i="7"/>
  <c r="BQ919" i="7"/>
  <c r="BQ920" i="7"/>
  <c r="BQ921" i="7"/>
  <c r="BQ922" i="7"/>
  <c r="BQ923" i="7"/>
  <c r="BQ924" i="7"/>
  <c r="BQ925" i="7"/>
  <c r="BQ926" i="7"/>
  <c r="BQ927" i="7"/>
  <c r="BQ928" i="7"/>
  <c r="BQ929" i="7"/>
  <c r="BQ930" i="7"/>
  <c r="BQ931" i="7"/>
  <c r="BQ932" i="7"/>
  <c r="BQ933" i="7"/>
  <c r="BQ934" i="7"/>
  <c r="BQ935" i="7"/>
  <c r="BQ936" i="7"/>
  <c r="BQ937" i="7"/>
  <c r="BQ938" i="7"/>
  <c r="BQ939" i="7"/>
  <c r="BQ940" i="7"/>
  <c r="BQ941" i="7"/>
  <c r="BQ942" i="7"/>
  <c r="BQ943" i="7"/>
  <c r="BQ944" i="7"/>
  <c r="BQ945" i="7"/>
  <c r="BQ946" i="7"/>
  <c r="BQ947" i="7"/>
  <c r="BQ948" i="7"/>
  <c r="BQ949" i="7"/>
  <c r="BQ950" i="7"/>
  <c r="BQ951" i="7"/>
  <c r="BQ952" i="7"/>
  <c r="BQ953" i="7"/>
  <c r="BQ954" i="7"/>
  <c r="BQ955" i="7"/>
  <c r="BQ956" i="7"/>
  <c r="BQ957" i="7"/>
  <c r="BQ958" i="7"/>
  <c r="BQ959" i="7"/>
  <c r="BQ960" i="7"/>
  <c r="BQ961" i="7"/>
  <c r="BQ962" i="7"/>
  <c r="BQ963" i="7"/>
  <c r="BQ964" i="7"/>
  <c r="BQ965" i="7"/>
  <c r="BQ966" i="7"/>
  <c r="BQ967" i="7"/>
  <c r="BQ968" i="7"/>
  <c r="BQ969" i="7"/>
  <c r="BQ970" i="7"/>
  <c r="BQ971" i="7"/>
  <c r="BQ972" i="7"/>
  <c r="BQ973" i="7"/>
  <c r="BQ974" i="7"/>
  <c r="BQ975" i="7"/>
  <c r="BQ976" i="7"/>
  <c r="BQ977" i="7"/>
  <c r="BQ978" i="7"/>
  <c r="BQ979" i="7"/>
  <c r="BQ980" i="7"/>
  <c r="BQ981" i="7"/>
  <c r="BQ982" i="7"/>
  <c r="BQ983" i="7"/>
  <c r="BQ984" i="7"/>
  <c r="BQ985" i="7"/>
  <c r="BQ986" i="7"/>
  <c r="BQ987" i="7"/>
  <c r="BQ988" i="7"/>
  <c r="BQ989" i="7"/>
  <c r="BQ990" i="7"/>
  <c r="BQ991" i="7"/>
  <c r="BQ992" i="7"/>
  <c r="BQ993" i="7"/>
  <c r="BQ994" i="7"/>
  <c r="BQ995" i="7"/>
  <c r="BQ996" i="7"/>
  <c r="BQ997" i="7"/>
  <c r="BQ998" i="7"/>
  <c r="BQ999" i="7"/>
  <c r="BQ1000" i="7"/>
  <c r="BQ1001" i="7"/>
  <c r="BQ1002" i="7"/>
  <c r="BQ1003" i="7"/>
  <c r="BQ1004" i="7"/>
  <c r="BQ1005" i="7"/>
  <c r="BQ1006" i="7"/>
  <c r="BQ1007" i="7"/>
  <c r="BQ1008" i="7"/>
  <c r="BQ1009" i="7"/>
  <c r="BQ1010" i="7"/>
  <c r="BQ1011" i="7"/>
  <c r="BQ1012" i="7"/>
  <c r="BQ1013" i="7"/>
  <c r="BQ1014" i="7"/>
  <c r="BQ1015" i="7"/>
  <c r="BQ1016" i="7"/>
  <c r="BQ1017" i="7"/>
  <c r="BQ1018" i="7"/>
  <c r="BQ1019" i="7"/>
  <c r="BQ1020" i="7"/>
  <c r="BQ1021" i="7"/>
  <c r="BQ1022" i="7"/>
  <c r="BQ1023" i="7"/>
  <c r="BQ1024" i="7"/>
  <c r="BQ1025" i="7"/>
  <c r="BQ1026" i="7"/>
  <c r="BQ1027" i="7"/>
  <c r="BQ1028" i="7"/>
  <c r="BQ1029" i="7"/>
  <c r="BQ1030" i="7"/>
  <c r="BQ1031" i="7"/>
  <c r="BQ1032" i="7"/>
  <c r="BQ1033" i="7"/>
  <c r="BQ1034" i="7"/>
  <c r="BQ1035" i="7"/>
  <c r="BQ1036" i="7"/>
  <c r="BQ1037" i="7"/>
  <c r="BQ1038" i="7"/>
  <c r="BQ1039" i="7"/>
  <c r="BQ1040" i="7"/>
  <c r="BQ1041" i="7"/>
  <c r="BQ1042" i="7"/>
  <c r="BQ1043" i="7"/>
  <c r="BQ1044" i="7"/>
  <c r="BQ1045" i="7"/>
  <c r="BQ1046" i="7"/>
  <c r="BQ1047" i="7"/>
  <c r="BQ1048" i="7"/>
  <c r="BQ1049" i="7"/>
  <c r="BQ1050" i="7"/>
  <c r="BQ1051" i="7"/>
  <c r="BQ1052" i="7"/>
  <c r="BQ1053" i="7"/>
  <c r="BQ1054" i="7"/>
  <c r="BQ1055" i="7"/>
  <c r="BQ1056" i="7"/>
  <c r="BQ1057" i="7"/>
  <c r="BQ1058" i="7"/>
  <c r="BQ1059" i="7"/>
  <c r="BQ1060" i="7"/>
  <c r="BQ1061" i="7"/>
  <c r="BQ1062" i="7"/>
  <c r="BQ1063" i="7"/>
  <c r="BQ1064" i="7"/>
  <c r="BQ1065" i="7"/>
  <c r="BQ1066" i="7"/>
  <c r="BQ1067" i="7"/>
  <c r="BQ1068" i="7"/>
  <c r="BQ1069" i="7"/>
  <c r="BQ1070" i="7"/>
  <c r="BQ1071" i="7"/>
  <c r="BQ1072" i="7"/>
  <c r="BQ1073" i="7"/>
  <c r="BQ1074" i="7"/>
  <c r="BQ1075" i="7"/>
  <c r="BQ1076" i="7"/>
  <c r="BQ1077" i="7"/>
  <c r="BQ1078" i="7"/>
  <c r="BQ1079" i="7"/>
  <c r="BQ1080" i="7"/>
  <c r="BQ1081" i="7"/>
  <c r="BQ1082" i="7"/>
  <c r="BQ1083" i="7"/>
  <c r="BQ1084" i="7"/>
  <c r="BQ1085" i="7"/>
  <c r="BQ1086" i="7"/>
  <c r="BQ1087" i="7"/>
  <c r="BQ1088" i="7"/>
  <c r="BQ1089" i="7"/>
  <c r="BQ1090" i="7"/>
  <c r="BQ1091" i="7"/>
  <c r="BQ1092" i="7"/>
  <c r="BQ1093" i="7"/>
  <c r="BQ1094" i="7"/>
  <c r="BQ1095" i="7"/>
  <c r="BQ1096" i="7"/>
  <c r="BQ1097" i="7"/>
  <c r="BQ1098" i="7"/>
  <c r="BQ1099" i="7"/>
  <c r="BQ1100" i="7"/>
  <c r="BQ1101" i="7"/>
  <c r="BQ1102" i="7"/>
  <c r="BQ1103" i="7"/>
  <c r="BQ1104" i="7"/>
  <c r="BQ1105" i="7"/>
  <c r="BQ1106" i="7"/>
  <c r="BQ1107" i="7"/>
  <c r="BQ1108" i="7"/>
  <c r="BQ1109" i="7"/>
  <c r="BQ1110" i="7"/>
  <c r="BQ1111" i="7"/>
  <c r="BQ1112" i="7"/>
  <c r="BQ1113" i="7"/>
  <c r="BQ1114" i="7"/>
  <c r="BQ1115" i="7"/>
  <c r="BQ1116" i="7"/>
  <c r="BQ1117" i="7"/>
  <c r="BQ1118" i="7"/>
  <c r="BQ1119" i="7"/>
  <c r="BQ1120" i="7"/>
  <c r="BQ1121" i="7"/>
  <c r="BQ1122" i="7"/>
  <c r="BQ1123" i="7"/>
  <c r="BQ1124" i="7"/>
  <c r="BQ1125" i="7"/>
  <c r="BQ1126" i="7"/>
  <c r="BQ1127" i="7"/>
  <c r="BQ1128" i="7"/>
  <c r="BQ1129" i="7"/>
  <c r="BQ1130" i="7"/>
  <c r="BQ1131" i="7"/>
  <c r="BQ1132" i="7"/>
  <c r="BQ1133" i="7"/>
  <c r="BQ1134" i="7"/>
  <c r="BQ1135" i="7"/>
  <c r="BQ1136" i="7"/>
  <c r="BQ1137" i="7"/>
  <c r="BQ1138" i="7"/>
  <c r="BQ1139" i="7"/>
  <c r="BQ1140" i="7"/>
  <c r="BQ1141" i="7"/>
  <c r="BQ1142" i="7"/>
  <c r="BQ1143" i="7"/>
  <c r="BQ1144" i="7"/>
  <c r="BQ1145" i="7"/>
  <c r="BQ1146" i="7"/>
  <c r="BQ1147" i="7"/>
  <c r="BQ1148" i="7"/>
  <c r="BQ1149" i="7"/>
  <c r="BQ1150" i="7"/>
  <c r="BQ1151" i="7"/>
  <c r="BQ1152" i="7"/>
  <c r="BQ1153" i="7"/>
  <c r="BQ1154" i="7"/>
  <c r="BQ1155" i="7"/>
  <c r="BQ1156" i="7"/>
  <c r="BQ1157" i="7"/>
  <c r="BQ1158" i="7"/>
  <c r="BQ1159" i="7"/>
  <c r="BQ1160" i="7"/>
  <c r="BQ1161" i="7"/>
  <c r="BQ1162" i="7"/>
  <c r="BQ1163" i="7"/>
  <c r="BQ1164" i="7"/>
  <c r="BQ1165" i="7"/>
  <c r="BQ1166" i="7"/>
  <c r="BQ1167" i="7"/>
  <c r="BQ1168" i="7"/>
  <c r="BQ1169" i="7"/>
  <c r="BQ1170" i="7"/>
  <c r="BQ1171" i="7"/>
  <c r="BQ1172" i="7"/>
  <c r="BQ1173" i="7"/>
  <c r="BQ1174" i="7"/>
  <c r="BQ1175" i="7"/>
  <c r="BQ1176" i="7"/>
  <c r="BQ1177" i="7"/>
  <c r="BQ1178" i="7"/>
  <c r="BQ1179" i="7"/>
  <c r="BQ1180" i="7"/>
  <c r="BQ1181" i="7"/>
  <c r="BQ1182" i="7"/>
  <c r="BQ1183" i="7"/>
  <c r="BQ1184" i="7"/>
  <c r="BQ1185" i="7"/>
  <c r="BQ1186" i="7"/>
  <c r="BQ1187" i="7"/>
  <c r="BQ1188" i="7"/>
  <c r="BQ1189" i="7"/>
  <c r="BQ1190" i="7"/>
  <c r="BQ1191" i="7"/>
  <c r="BQ1192" i="7"/>
  <c r="BQ1193" i="7"/>
  <c r="BQ1194" i="7"/>
  <c r="BQ1195" i="7"/>
  <c r="BQ1196" i="7"/>
  <c r="BQ1197" i="7"/>
  <c r="BQ1198" i="7"/>
  <c r="BQ1199" i="7"/>
  <c r="BQ1200" i="7"/>
  <c r="BQ1201" i="7"/>
  <c r="BQ1202" i="7"/>
  <c r="BQ1203" i="7"/>
  <c r="BQ1204" i="7"/>
  <c r="BQ1205" i="7"/>
  <c r="BQ1206" i="7"/>
  <c r="BQ1207" i="7"/>
  <c r="BQ1208" i="7"/>
  <c r="BQ1209" i="7"/>
  <c r="BQ1210" i="7"/>
  <c r="BQ1211" i="7"/>
  <c r="BQ1212" i="7"/>
  <c r="BQ1213" i="7"/>
  <c r="BQ1214" i="7"/>
  <c r="BQ1215" i="7"/>
  <c r="BQ1216" i="7"/>
  <c r="BQ1217" i="7"/>
  <c r="BQ1218" i="7"/>
  <c r="BQ1219" i="7"/>
  <c r="BQ1220" i="7"/>
  <c r="BQ1221" i="7"/>
  <c r="BQ1222" i="7"/>
  <c r="BQ1223" i="7"/>
  <c r="BQ1224" i="7"/>
  <c r="BQ1225" i="7"/>
  <c r="BQ1226" i="7"/>
  <c r="BQ1227" i="7"/>
  <c r="BQ1228" i="7"/>
  <c r="BQ1229" i="7"/>
  <c r="BQ1230" i="7"/>
  <c r="BQ1231" i="7"/>
  <c r="BQ1232" i="7"/>
  <c r="BQ1233" i="7"/>
  <c r="BQ1234" i="7"/>
  <c r="BQ1235" i="7"/>
  <c r="BQ1236" i="7"/>
  <c r="BQ1237" i="7"/>
  <c r="BQ1238" i="7"/>
  <c r="BQ1239" i="7"/>
  <c r="BQ1240" i="7"/>
  <c r="BQ1241" i="7"/>
  <c r="BQ1242" i="7"/>
  <c r="BQ1243" i="7"/>
  <c r="BQ1244" i="7"/>
  <c r="BQ1245" i="7"/>
  <c r="BQ1246" i="7"/>
  <c r="BQ1247" i="7"/>
  <c r="BQ1248" i="7"/>
  <c r="BQ1249" i="7"/>
  <c r="BQ1250" i="7"/>
  <c r="BQ1251" i="7"/>
  <c r="BQ1252" i="7"/>
  <c r="BQ1253" i="7"/>
  <c r="BQ1254" i="7"/>
  <c r="BQ1255" i="7"/>
  <c r="BQ1256" i="7"/>
  <c r="BQ1257" i="7"/>
  <c r="BQ1258" i="7"/>
  <c r="BQ1259" i="7"/>
  <c r="BQ1260" i="7"/>
  <c r="BQ1261" i="7"/>
  <c r="BQ1262" i="7"/>
  <c r="BQ1263" i="7"/>
  <c r="BQ1264" i="7"/>
  <c r="BQ1265" i="7"/>
  <c r="BQ1266" i="7"/>
  <c r="BQ1267" i="7"/>
  <c r="BQ1268" i="7"/>
  <c r="BQ1269" i="7"/>
  <c r="BQ1270" i="7"/>
  <c r="BQ1271" i="7"/>
  <c r="BQ1272" i="7"/>
  <c r="BQ1273" i="7"/>
  <c r="BQ1274" i="7"/>
  <c r="BQ1275" i="7"/>
  <c r="BQ1276" i="7"/>
  <c r="BQ1277" i="7"/>
  <c r="BQ1278" i="7"/>
  <c r="BQ1279" i="7"/>
  <c r="BQ1280" i="7"/>
  <c r="BQ1281" i="7"/>
  <c r="BQ1282" i="7"/>
  <c r="BQ1283" i="7"/>
  <c r="BQ1284" i="7"/>
  <c r="BQ1285" i="7"/>
  <c r="BQ1286" i="7"/>
  <c r="BQ1287" i="7"/>
  <c r="BQ1288" i="7"/>
  <c r="BQ1289" i="7"/>
  <c r="BQ1290" i="7"/>
  <c r="BQ1291" i="7"/>
  <c r="BQ1292" i="7"/>
  <c r="BQ1293" i="7"/>
  <c r="BQ1294" i="7"/>
  <c r="BQ1295" i="7"/>
  <c r="BQ1296" i="7"/>
  <c r="BQ1297" i="7"/>
  <c r="BQ1298" i="7"/>
  <c r="BQ1299" i="7"/>
  <c r="BQ1300" i="7"/>
  <c r="BQ1301" i="7"/>
  <c r="BQ1302" i="7"/>
  <c r="BQ1303" i="7"/>
  <c r="BQ1304" i="7"/>
  <c r="BQ1305" i="7"/>
  <c r="BQ1306" i="7"/>
  <c r="BQ1307" i="7"/>
  <c r="BQ1308" i="7"/>
  <c r="BQ1309" i="7"/>
  <c r="BQ1310" i="7"/>
  <c r="BQ1311" i="7"/>
  <c r="BQ1312" i="7"/>
  <c r="BQ1313" i="7"/>
  <c r="BQ1314" i="7"/>
  <c r="BQ1315" i="7"/>
  <c r="BQ1316" i="7"/>
  <c r="BQ1317" i="7"/>
  <c r="BQ1318" i="7"/>
  <c r="BQ1319" i="7"/>
  <c r="BQ1320" i="7"/>
  <c r="BQ1321" i="7"/>
  <c r="BQ1322" i="7"/>
  <c r="BQ1323" i="7"/>
  <c r="BQ1324" i="7"/>
  <c r="BQ1325" i="7"/>
  <c r="BQ1326" i="7"/>
  <c r="BQ1327" i="7"/>
  <c r="BQ1328" i="7"/>
  <c r="BQ1329" i="7"/>
  <c r="BQ1330" i="7"/>
  <c r="BQ1331" i="7"/>
  <c r="BQ1332" i="7"/>
  <c r="BQ1333" i="7"/>
  <c r="BQ1334" i="7"/>
  <c r="BQ1335" i="7"/>
  <c r="BQ1336" i="7"/>
  <c r="BQ1337" i="7"/>
  <c r="BQ1338" i="7"/>
  <c r="BQ1339" i="7"/>
  <c r="BQ1340" i="7"/>
  <c r="BQ1341" i="7"/>
  <c r="BQ1342" i="7"/>
  <c r="BQ1343" i="7"/>
  <c r="BQ1344" i="7"/>
  <c r="BQ1345" i="7"/>
  <c r="BQ1346" i="7"/>
  <c r="BQ1347" i="7"/>
  <c r="BQ1348" i="7"/>
  <c r="BQ1349" i="7"/>
  <c r="BQ1350" i="7"/>
  <c r="BQ1351" i="7"/>
  <c r="BQ1352" i="7"/>
  <c r="BQ1353" i="7"/>
  <c r="BQ1354" i="7"/>
  <c r="BQ1355" i="7"/>
  <c r="BQ1356" i="7"/>
  <c r="BQ1357" i="7"/>
  <c r="BQ1358" i="7"/>
  <c r="BQ1359" i="7"/>
  <c r="BQ1360" i="7"/>
  <c r="BQ1361" i="7"/>
  <c r="BQ1362" i="7"/>
  <c r="BQ1363" i="7"/>
  <c r="BQ1364" i="7"/>
  <c r="BQ1365" i="7"/>
  <c r="BQ1366" i="7"/>
  <c r="BQ1367" i="7"/>
  <c r="BQ1368" i="7"/>
  <c r="BQ1369" i="7"/>
  <c r="BQ1370" i="7"/>
  <c r="BQ1371" i="7"/>
  <c r="BQ1372" i="7"/>
  <c r="BQ1373" i="7"/>
  <c r="BQ1374" i="7"/>
  <c r="BQ1375" i="7"/>
  <c r="BQ1376" i="7"/>
  <c r="BQ1377" i="7"/>
  <c r="BQ1378" i="7"/>
  <c r="BQ1379" i="7"/>
  <c r="BQ1380" i="7"/>
  <c r="BQ1381" i="7"/>
  <c r="BQ1382" i="7"/>
  <c r="BQ1383" i="7"/>
  <c r="BQ1384" i="7"/>
  <c r="BQ1385" i="7"/>
  <c r="BQ1386" i="7"/>
  <c r="BQ1387" i="7"/>
  <c r="BQ1388" i="7"/>
  <c r="BQ1389" i="7"/>
  <c r="BQ1390" i="7"/>
  <c r="BQ1391" i="7"/>
  <c r="BQ1392" i="7"/>
  <c r="BQ1393" i="7"/>
  <c r="BQ1394" i="7"/>
  <c r="BQ1395" i="7"/>
  <c r="BQ1396" i="7"/>
  <c r="BQ1397" i="7"/>
  <c r="BQ1398" i="7"/>
  <c r="BQ1399" i="7"/>
  <c r="BQ1400" i="7"/>
  <c r="BQ1401" i="7"/>
  <c r="BQ1402" i="7"/>
  <c r="BQ1403" i="7"/>
  <c r="BQ1404" i="7"/>
  <c r="BQ1405" i="7"/>
  <c r="BQ1406" i="7"/>
  <c r="BQ1407" i="7"/>
  <c r="BQ1408" i="7"/>
  <c r="BQ1409" i="7"/>
  <c r="BQ1410" i="7"/>
  <c r="BQ1411" i="7"/>
  <c r="BQ1412" i="7"/>
  <c r="BQ1413" i="7"/>
  <c r="BQ1414" i="7"/>
  <c r="BQ1415" i="7"/>
  <c r="BQ1416" i="7"/>
  <c r="BQ1417" i="7"/>
  <c r="BQ1418" i="7"/>
  <c r="BQ1419" i="7"/>
  <c r="BQ1420" i="7"/>
  <c r="BQ1421" i="7"/>
  <c r="BQ1422" i="7"/>
  <c r="BQ1423" i="7"/>
  <c r="BQ1424" i="7"/>
  <c r="BQ1425" i="7"/>
  <c r="BQ1426" i="7"/>
  <c r="BQ1427" i="7"/>
  <c r="BQ1428" i="7"/>
  <c r="BQ1429" i="7"/>
  <c r="BQ1430" i="7"/>
  <c r="BQ1431" i="7"/>
  <c r="BQ1432" i="7"/>
  <c r="BQ1433" i="7"/>
  <c r="BQ1434" i="7"/>
  <c r="BQ1435" i="7"/>
  <c r="BQ1436" i="7"/>
  <c r="BQ1437" i="7"/>
  <c r="BQ1438" i="7"/>
  <c r="BQ1439" i="7"/>
  <c r="BQ1440" i="7"/>
  <c r="BQ1441" i="7"/>
  <c r="BQ1442" i="7"/>
  <c r="BQ1443" i="7"/>
  <c r="BQ1444" i="7"/>
  <c r="BQ1445" i="7"/>
  <c r="BQ1446" i="7"/>
  <c r="BQ1447" i="7"/>
  <c r="BQ1448" i="7"/>
  <c r="BQ1449" i="7"/>
  <c r="BQ1450" i="7"/>
  <c r="BQ1451" i="7"/>
  <c r="BQ1452" i="7"/>
  <c r="BQ1453" i="7"/>
  <c r="BQ1454" i="7"/>
  <c r="BQ1455" i="7"/>
  <c r="BQ1456" i="7"/>
  <c r="BQ1457" i="7"/>
  <c r="BQ1458" i="7"/>
  <c r="BQ1459" i="7"/>
  <c r="BQ1460" i="7"/>
  <c r="BQ1461" i="7"/>
  <c r="BQ1462" i="7"/>
  <c r="BQ1463" i="7"/>
  <c r="BQ1464" i="7"/>
  <c r="BQ1465" i="7"/>
  <c r="BQ1466" i="7"/>
  <c r="BQ1467" i="7"/>
  <c r="BQ1468" i="7"/>
  <c r="BQ1469" i="7"/>
  <c r="BQ1470" i="7"/>
  <c r="BQ1471" i="7"/>
  <c r="BQ1472" i="7"/>
  <c r="BQ1473" i="7"/>
  <c r="BQ1474" i="7"/>
  <c r="BQ1475" i="7"/>
  <c r="BQ1476" i="7"/>
  <c r="BQ1477" i="7"/>
  <c r="BQ1478" i="7"/>
  <c r="BQ1479" i="7"/>
  <c r="BQ1480" i="7"/>
  <c r="BQ1481" i="7"/>
  <c r="BQ1482" i="7"/>
  <c r="BQ1483" i="7"/>
  <c r="BQ1484" i="7"/>
  <c r="BQ1485" i="7"/>
  <c r="BQ1486" i="7"/>
  <c r="BQ1487" i="7"/>
  <c r="BQ1488" i="7"/>
  <c r="BQ1489" i="7"/>
  <c r="BQ1490" i="7"/>
  <c r="BQ1491" i="7"/>
  <c r="BQ1492" i="7"/>
  <c r="BQ1493" i="7"/>
  <c r="BQ1494" i="7"/>
  <c r="BQ1495" i="7"/>
  <c r="BQ1496" i="7"/>
  <c r="BQ1497" i="7"/>
  <c r="BQ1498" i="7"/>
  <c r="BQ1499" i="7"/>
  <c r="BQ1500" i="7"/>
  <c r="BQ1501" i="7"/>
  <c r="BQ1502" i="7"/>
  <c r="BQ1503" i="7"/>
  <c r="BQ1504" i="7"/>
  <c r="BQ1505" i="7"/>
  <c r="BQ1506" i="7"/>
  <c r="BQ1507" i="7"/>
  <c r="BQ1508" i="7"/>
  <c r="BQ1509" i="7"/>
  <c r="BQ1510" i="7"/>
  <c r="BQ1511" i="7"/>
  <c r="BQ1512" i="7"/>
  <c r="BQ1513" i="7"/>
  <c r="BQ1514" i="7"/>
  <c r="BQ1515" i="7"/>
  <c r="BQ1516" i="7"/>
  <c r="BQ1517" i="7"/>
  <c r="BQ1518" i="7"/>
  <c r="BQ1519" i="7"/>
  <c r="BQ1520" i="7"/>
  <c r="BQ1521" i="7"/>
  <c r="BQ1522" i="7"/>
  <c r="BQ1523" i="7"/>
  <c r="BQ1524" i="7"/>
  <c r="BQ1525" i="7"/>
  <c r="BQ1526" i="7"/>
  <c r="BQ1527" i="7"/>
  <c r="BQ1528" i="7"/>
  <c r="BQ1529" i="7"/>
  <c r="BQ1530" i="7"/>
  <c r="BQ1531" i="7"/>
  <c r="BQ1532" i="7"/>
  <c r="BQ1533" i="7"/>
  <c r="BQ1534" i="7"/>
  <c r="BQ1535" i="7"/>
  <c r="BQ1536" i="7"/>
  <c r="BQ1537" i="7"/>
  <c r="BQ1538" i="7"/>
  <c r="BQ1539" i="7"/>
  <c r="BQ1540" i="7"/>
  <c r="BQ1541" i="7"/>
  <c r="BQ1542" i="7"/>
  <c r="BQ1543" i="7"/>
  <c r="BQ1544" i="7"/>
  <c r="BQ1545" i="7"/>
  <c r="BQ1546" i="7"/>
  <c r="BQ1547" i="7"/>
  <c r="BQ1548" i="7"/>
  <c r="BQ1549" i="7"/>
  <c r="BQ1550" i="7"/>
  <c r="BQ1551" i="7"/>
  <c r="BQ1552" i="7"/>
  <c r="BQ1553" i="7"/>
  <c r="BQ1554" i="7"/>
  <c r="BQ1555" i="7"/>
  <c r="BQ1556" i="7"/>
  <c r="BQ1557" i="7"/>
  <c r="BQ1558" i="7"/>
  <c r="BQ1559" i="7"/>
  <c r="BQ1560" i="7"/>
  <c r="BQ1561" i="7"/>
  <c r="BQ1562" i="7"/>
  <c r="BQ1563" i="7"/>
  <c r="BQ1564" i="7"/>
  <c r="BQ1565" i="7"/>
  <c r="BQ1566" i="7"/>
  <c r="BQ1567" i="7"/>
  <c r="BQ1568" i="7"/>
  <c r="BQ1569" i="7"/>
  <c r="BQ1570" i="7"/>
  <c r="BQ1571" i="7"/>
  <c r="BQ1572" i="7"/>
  <c r="BQ1573" i="7"/>
  <c r="BQ1574" i="7"/>
  <c r="BQ1575" i="7"/>
  <c r="BQ1576" i="7"/>
  <c r="BQ1577" i="7"/>
  <c r="BQ1578" i="7"/>
  <c r="BQ1579" i="7"/>
  <c r="BQ1580" i="7"/>
  <c r="BQ1581" i="7"/>
  <c r="BQ1582" i="7"/>
  <c r="BQ1583" i="7"/>
  <c r="BQ1584" i="7"/>
  <c r="BQ1585" i="7"/>
  <c r="BQ1586" i="7"/>
  <c r="BQ1587" i="7"/>
  <c r="BQ1588" i="7"/>
  <c r="BQ1589" i="7"/>
  <c r="BQ1590" i="7"/>
  <c r="BQ1591" i="7"/>
  <c r="BQ1592" i="7"/>
  <c r="BQ1593" i="7"/>
  <c r="BQ1594" i="7"/>
  <c r="BQ1595" i="7"/>
  <c r="BQ1596" i="7"/>
  <c r="BQ1597" i="7"/>
  <c r="BQ1598" i="7"/>
  <c r="BQ1599" i="7"/>
  <c r="BQ1600" i="7"/>
  <c r="BQ1601" i="7"/>
  <c r="BQ1602" i="7"/>
  <c r="BQ1603" i="7"/>
  <c r="BQ1604" i="7"/>
  <c r="BQ1605" i="7"/>
  <c r="BQ1606" i="7"/>
  <c r="BQ1607" i="7"/>
  <c r="BQ1608" i="7"/>
  <c r="BQ1609" i="7"/>
  <c r="BQ1610" i="7"/>
  <c r="BQ1611" i="7"/>
  <c r="BQ1612" i="7"/>
  <c r="BQ1613" i="7"/>
  <c r="BQ1614" i="7"/>
  <c r="BQ1615" i="7"/>
  <c r="BQ1616" i="7"/>
  <c r="BQ1617" i="7"/>
  <c r="BQ1618" i="7"/>
  <c r="BQ1619" i="7"/>
  <c r="BQ1620" i="7"/>
  <c r="BQ1621" i="7"/>
  <c r="BQ1622" i="7"/>
  <c r="BQ1623" i="7"/>
  <c r="BQ1624" i="7"/>
  <c r="BQ1625" i="7"/>
  <c r="BQ1626" i="7"/>
  <c r="BQ1627" i="7"/>
  <c r="BQ1628" i="7"/>
  <c r="BQ1629" i="7"/>
  <c r="BQ1630" i="7"/>
  <c r="BQ1631" i="7"/>
  <c r="BQ1632" i="7"/>
  <c r="BQ1633" i="7"/>
  <c r="BQ1634" i="7"/>
  <c r="BQ1635" i="7"/>
  <c r="BQ1636" i="7"/>
  <c r="BQ1637" i="7"/>
  <c r="BQ1638" i="7"/>
  <c r="BQ1639" i="7"/>
  <c r="BQ1640" i="7"/>
  <c r="BQ1641" i="7"/>
  <c r="BQ1642" i="7"/>
  <c r="BQ1643" i="7"/>
  <c r="BQ1644" i="7"/>
  <c r="BQ1645" i="7"/>
  <c r="BQ1646" i="7"/>
  <c r="BQ1647" i="7"/>
  <c r="BQ1648" i="7"/>
  <c r="BQ1649" i="7"/>
  <c r="BQ1650" i="7"/>
  <c r="BQ1651" i="7"/>
  <c r="BQ1652" i="7"/>
  <c r="BQ1653" i="7"/>
  <c r="BQ1654" i="7"/>
  <c r="BQ1655" i="7"/>
  <c r="BQ1656" i="7"/>
  <c r="BQ1657" i="7"/>
  <c r="BQ1658" i="7"/>
  <c r="BQ1659" i="7"/>
  <c r="BQ1660" i="7"/>
  <c r="BQ1661" i="7"/>
  <c r="BQ1662" i="7"/>
  <c r="BQ1663" i="7"/>
  <c r="BQ1664" i="7"/>
  <c r="BQ1665" i="7"/>
  <c r="BQ1666" i="7"/>
  <c r="BQ1667" i="7"/>
  <c r="BQ1668" i="7"/>
  <c r="BQ1669" i="7"/>
  <c r="BQ1670" i="7"/>
  <c r="BQ1671" i="7"/>
  <c r="BQ1672" i="7"/>
  <c r="BQ1673" i="7"/>
  <c r="BQ1674" i="7"/>
  <c r="BQ1675" i="7"/>
  <c r="BQ1676" i="7"/>
  <c r="BQ1677" i="7"/>
  <c r="BQ1678" i="7"/>
  <c r="BQ1679" i="7"/>
  <c r="BQ1680" i="7"/>
  <c r="BQ1681" i="7"/>
  <c r="BQ1682" i="7"/>
  <c r="BQ1683" i="7"/>
  <c r="BQ1684" i="7"/>
  <c r="BQ1685" i="7"/>
  <c r="BQ1686" i="7"/>
  <c r="BQ1687" i="7"/>
  <c r="BQ1688" i="7"/>
  <c r="BQ1689" i="7"/>
  <c r="BQ1690" i="7"/>
  <c r="BQ1691" i="7"/>
  <c r="BQ1692" i="7"/>
  <c r="BQ1693" i="7"/>
  <c r="BQ1694" i="7"/>
  <c r="BQ1695" i="7"/>
  <c r="BQ1696" i="7"/>
  <c r="BQ1697" i="7"/>
  <c r="BQ1698" i="7"/>
  <c r="BQ1699" i="7"/>
  <c r="BQ1700" i="7"/>
  <c r="BQ1701" i="7"/>
  <c r="BQ1702" i="7"/>
  <c r="BQ1703" i="7"/>
  <c r="BQ1704" i="7"/>
  <c r="BQ1705" i="7"/>
  <c r="BQ1706" i="7"/>
  <c r="BQ1707" i="7"/>
  <c r="BQ1708" i="7"/>
  <c r="BQ1709" i="7"/>
  <c r="BQ1710" i="7"/>
  <c r="BQ1711" i="7"/>
  <c r="BQ1712" i="7"/>
  <c r="BQ1713" i="7"/>
  <c r="BQ1714" i="7"/>
  <c r="BQ1715" i="7"/>
  <c r="BQ1716" i="7"/>
  <c r="BQ1717" i="7"/>
  <c r="BQ1718" i="7"/>
  <c r="BQ1719" i="7"/>
  <c r="BQ1720" i="7"/>
  <c r="BQ1721" i="7"/>
  <c r="BQ1722" i="7"/>
  <c r="BQ1723" i="7"/>
  <c r="BQ1724" i="7"/>
  <c r="BQ1725" i="7"/>
  <c r="BQ1726" i="7"/>
  <c r="BQ1727" i="7"/>
  <c r="BQ1728" i="7"/>
  <c r="BQ1729" i="7"/>
  <c r="BQ1730" i="7"/>
  <c r="BQ1731" i="7"/>
  <c r="BQ1732" i="7"/>
  <c r="BQ1733" i="7"/>
  <c r="BQ1734" i="7"/>
  <c r="BQ1735" i="7"/>
  <c r="BQ1736" i="7"/>
  <c r="BQ1737" i="7"/>
  <c r="BQ1738" i="7"/>
  <c r="BQ1739" i="7"/>
  <c r="BQ1740" i="7"/>
  <c r="BQ1741" i="7"/>
  <c r="BQ1742" i="7"/>
  <c r="BQ1743" i="7"/>
  <c r="BQ1744" i="7"/>
  <c r="BQ1745" i="7"/>
  <c r="BQ1746" i="7"/>
  <c r="BQ1747" i="7"/>
  <c r="BQ1748" i="7"/>
  <c r="BQ1749" i="7"/>
  <c r="BQ1750" i="7"/>
  <c r="BQ1751" i="7"/>
  <c r="BQ1752" i="7"/>
  <c r="BQ1753" i="7"/>
  <c r="BQ1754" i="7"/>
  <c r="BQ1755" i="7"/>
  <c r="BQ1756" i="7"/>
  <c r="BQ1757" i="7"/>
  <c r="BQ1758" i="7"/>
  <c r="BQ1759" i="7"/>
  <c r="BQ1760" i="7"/>
  <c r="BQ1761" i="7"/>
  <c r="BQ1762" i="7"/>
  <c r="BQ1763" i="7"/>
  <c r="BQ1764" i="7"/>
  <c r="BQ1765" i="7"/>
  <c r="BQ1766" i="7"/>
  <c r="BQ1767" i="7"/>
  <c r="BQ1768" i="7"/>
  <c r="BQ1769" i="7"/>
  <c r="BQ1770" i="7"/>
  <c r="BQ1771" i="7"/>
  <c r="BQ1772" i="7"/>
  <c r="BQ1773" i="7"/>
  <c r="BQ1774" i="7"/>
  <c r="BQ1775" i="7"/>
  <c r="BQ1776" i="7"/>
  <c r="BQ1777" i="7"/>
  <c r="BQ1778" i="7"/>
  <c r="BQ1779" i="7"/>
  <c r="BQ1780" i="7"/>
  <c r="BQ1781" i="7"/>
  <c r="BQ1782" i="7"/>
  <c r="BQ1783" i="7"/>
  <c r="BQ1784" i="7"/>
  <c r="BQ1785" i="7"/>
  <c r="BQ1786" i="7"/>
  <c r="BQ1787" i="7"/>
  <c r="BQ1788" i="7"/>
  <c r="BQ1789" i="7"/>
  <c r="BQ1790" i="7"/>
  <c r="BQ1791" i="7"/>
  <c r="BQ1792" i="7"/>
  <c r="BQ1793" i="7"/>
  <c r="BQ1794" i="7"/>
  <c r="BQ1795" i="7"/>
  <c r="BQ1796" i="7"/>
  <c r="BQ1797" i="7"/>
  <c r="BQ1798" i="7"/>
  <c r="BQ1799" i="7"/>
  <c r="BQ1800" i="7"/>
  <c r="BQ1801" i="7"/>
  <c r="BQ1802" i="7"/>
  <c r="BQ1803" i="7"/>
  <c r="BQ1804" i="7"/>
  <c r="BQ1805" i="7"/>
  <c r="BQ1806" i="7"/>
  <c r="BQ1807" i="7"/>
  <c r="BQ1808" i="7"/>
  <c r="BQ1809" i="7"/>
  <c r="BQ1810" i="7"/>
  <c r="BQ1811" i="7"/>
  <c r="BQ1812" i="7"/>
  <c r="BQ1813" i="7"/>
  <c r="BQ1814" i="7"/>
  <c r="BQ1815" i="7"/>
  <c r="BQ1816" i="7"/>
  <c r="BQ1817" i="7"/>
  <c r="BQ1818" i="7"/>
  <c r="BQ1819" i="7"/>
  <c r="BQ1820" i="7"/>
  <c r="BQ1821" i="7"/>
  <c r="BQ1822" i="7"/>
  <c r="BQ1823" i="7"/>
  <c r="BQ1824" i="7"/>
  <c r="BQ1825" i="7"/>
  <c r="BQ1826" i="7"/>
  <c r="BQ1827" i="7"/>
  <c r="BQ1828" i="7"/>
  <c r="BQ1829" i="7"/>
  <c r="BQ1830" i="7"/>
  <c r="BQ1831" i="7"/>
  <c r="BQ1832" i="7"/>
  <c r="BQ1833" i="7"/>
  <c r="BQ1834" i="7"/>
  <c r="BQ1835" i="7"/>
  <c r="BQ1836" i="7"/>
  <c r="BQ1837" i="7"/>
  <c r="BQ1838" i="7"/>
  <c r="BQ1839" i="7"/>
  <c r="BQ1840" i="7"/>
  <c r="BQ1841" i="7"/>
  <c r="BQ1842" i="7"/>
  <c r="BQ1843" i="7"/>
  <c r="BQ1844" i="7"/>
  <c r="BQ1845" i="7"/>
  <c r="BQ1846" i="7"/>
  <c r="BQ1847" i="7"/>
  <c r="BQ1848" i="7"/>
  <c r="BQ1849" i="7"/>
  <c r="BQ1850" i="7"/>
  <c r="BQ1851" i="7"/>
  <c r="BQ1852" i="7"/>
  <c r="BQ1853" i="7"/>
  <c r="BQ1854" i="7"/>
  <c r="BQ1855" i="7"/>
  <c r="BQ1856" i="7"/>
  <c r="BQ1857" i="7"/>
  <c r="BQ1858" i="7"/>
  <c r="BQ1859" i="7"/>
  <c r="BQ1860" i="7"/>
  <c r="BQ1861" i="7"/>
  <c r="BQ1862" i="7"/>
  <c r="BQ1863" i="7"/>
  <c r="BQ1864" i="7"/>
  <c r="BQ1865" i="7"/>
  <c r="BQ1866" i="7"/>
  <c r="BQ1867" i="7"/>
  <c r="BQ1868" i="7"/>
  <c r="BQ1869" i="7"/>
  <c r="BQ1870" i="7"/>
  <c r="BQ1871" i="7"/>
  <c r="BQ1872" i="7"/>
  <c r="BQ1873" i="7"/>
  <c r="BQ1874" i="7"/>
  <c r="BQ1875" i="7"/>
  <c r="BQ1876" i="7"/>
  <c r="BQ1877" i="7"/>
  <c r="BQ1878" i="7"/>
  <c r="BQ1879" i="7"/>
  <c r="BQ1880" i="7"/>
  <c r="BQ1881" i="7"/>
  <c r="BQ1882" i="7"/>
  <c r="BQ1883" i="7"/>
  <c r="BQ1884" i="7"/>
  <c r="BQ1885" i="7"/>
  <c r="BQ1886" i="7"/>
  <c r="BQ1887" i="7"/>
  <c r="BQ1888" i="7"/>
  <c r="BQ1889" i="7"/>
  <c r="BQ1890" i="7"/>
  <c r="BQ1891" i="7"/>
  <c r="BQ1892" i="7"/>
  <c r="BQ1893" i="7"/>
  <c r="BQ1894" i="7"/>
  <c r="BQ1895" i="7"/>
  <c r="BQ1896" i="7"/>
  <c r="BQ1897" i="7"/>
  <c r="BQ1898" i="7"/>
  <c r="BQ1899" i="7"/>
  <c r="BQ1900" i="7"/>
  <c r="BQ1901" i="7"/>
  <c r="BQ1902" i="7"/>
  <c r="BQ1903" i="7"/>
  <c r="BQ1904" i="7"/>
  <c r="BQ1905" i="7"/>
  <c r="BQ1906" i="7"/>
  <c r="BQ1907" i="7"/>
  <c r="BQ1908" i="7"/>
  <c r="BQ1909" i="7"/>
  <c r="BQ1910" i="7"/>
  <c r="BQ1911" i="7"/>
  <c r="BQ1912" i="7"/>
  <c r="BQ1913" i="7"/>
  <c r="BQ1914" i="7"/>
  <c r="BQ1915" i="7"/>
  <c r="BQ1916" i="7"/>
  <c r="BQ1917" i="7"/>
  <c r="BQ1918" i="7"/>
  <c r="BQ1919" i="7"/>
  <c r="BQ1920" i="7"/>
  <c r="BQ1921" i="7"/>
  <c r="BQ1922" i="7"/>
  <c r="BQ1923" i="7"/>
  <c r="BQ1924" i="7"/>
  <c r="BQ1925" i="7"/>
  <c r="BQ1926" i="7"/>
  <c r="BQ1927" i="7"/>
  <c r="BQ1928" i="7"/>
  <c r="BQ1929" i="7"/>
  <c r="BQ1930" i="7"/>
  <c r="BQ1931" i="7"/>
  <c r="BQ1932" i="7"/>
  <c r="BQ1933" i="7"/>
  <c r="BQ1934" i="7"/>
  <c r="BQ1935" i="7"/>
  <c r="BQ1936" i="7"/>
  <c r="BQ1937" i="7"/>
  <c r="BQ1938" i="7"/>
  <c r="BQ1939" i="7"/>
  <c r="BQ1940" i="7"/>
  <c r="BQ1941" i="7"/>
  <c r="BQ1942" i="7"/>
  <c r="BQ1943" i="7"/>
  <c r="BQ1944" i="7"/>
  <c r="BQ1945" i="7"/>
  <c r="BQ1946" i="7"/>
  <c r="BQ1947" i="7"/>
  <c r="BQ1948" i="7"/>
  <c r="BQ1949" i="7"/>
  <c r="BQ1950" i="7"/>
  <c r="BQ1951" i="7"/>
  <c r="BQ1952" i="7"/>
  <c r="BQ1953" i="7"/>
  <c r="BQ1954" i="7"/>
  <c r="BQ1955" i="7"/>
  <c r="BQ1956" i="7"/>
  <c r="BQ1957" i="7"/>
  <c r="BQ1958" i="7"/>
  <c r="BQ1959" i="7"/>
  <c r="BQ1960" i="7"/>
  <c r="BQ1961" i="7"/>
  <c r="BQ1962" i="7"/>
  <c r="BQ1963" i="7"/>
  <c r="BQ1964" i="7"/>
  <c r="BQ1965" i="7"/>
  <c r="BQ1966" i="7"/>
  <c r="BQ1967" i="7"/>
  <c r="BQ1968" i="7"/>
  <c r="BQ1969" i="7"/>
  <c r="BQ1970" i="7"/>
  <c r="BQ1971" i="7"/>
  <c r="BQ1972" i="7"/>
  <c r="BQ1973" i="7"/>
  <c r="BQ1974" i="7"/>
  <c r="BQ1975" i="7"/>
  <c r="BQ1976" i="7"/>
  <c r="BQ1977" i="7"/>
  <c r="BQ1978" i="7"/>
  <c r="BQ1979" i="7"/>
  <c r="BQ1980" i="7"/>
  <c r="BQ1981" i="7"/>
  <c r="BQ1982" i="7"/>
  <c r="BQ1983" i="7"/>
  <c r="BQ1984" i="7"/>
  <c r="BQ1985" i="7"/>
  <c r="BQ1986" i="7"/>
  <c r="BQ1987" i="7"/>
  <c r="BQ1988" i="7"/>
  <c r="BQ1989" i="7"/>
  <c r="BQ1990" i="7"/>
  <c r="BQ1991" i="7"/>
  <c r="BQ1992" i="7"/>
  <c r="BQ1993" i="7"/>
  <c r="BQ1994" i="7"/>
  <c r="BQ1995" i="7"/>
  <c r="BQ1996" i="7"/>
  <c r="BQ1997" i="7"/>
  <c r="BQ1998" i="7"/>
  <c r="BQ1999" i="7"/>
  <c r="BQ2000" i="7"/>
  <c r="BQ2001" i="7"/>
  <c r="BQ2002" i="7"/>
  <c r="BQ2003" i="7"/>
  <c r="BQ2004" i="7"/>
  <c r="BQ2005" i="7"/>
  <c r="BQ2006" i="7"/>
  <c r="BQ2007" i="7"/>
  <c r="BQ2008" i="7"/>
  <c r="BQ2009" i="7"/>
  <c r="BQ2010" i="7"/>
  <c r="BQ2011" i="7"/>
  <c r="BQ2012" i="7"/>
  <c r="BQ2013" i="7"/>
  <c r="BQ2014" i="7"/>
  <c r="BQ2015" i="7"/>
  <c r="BQ2016" i="7"/>
  <c r="BQ2017" i="7"/>
  <c r="BQ2018" i="7"/>
  <c r="BQ2019" i="7"/>
  <c r="BQ2020" i="7"/>
  <c r="BQ2021" i="7"/>
  <c r="BQ2022" i="7"/>
  <c r="BQ2023" i="7"/>
  <c r="BQ2024" i="7"/>
  <c r="BQ2025" i="7"/>
  <c r="BQ2026" i="7"/>
  <c r="BQ2027" i="7"/>
  <c r="BQ2028" i="7"/>
  <c r="BQ2029" i="7"/>
  <c r="BQ2030" i="7"/>
  <c r="BQ2031" i="7"/>
  <c r="BQ2032" i="7"/>
  <c r="BQ2033" i="7"/>
  <c r="BQ2034" i="7"/>
  <c r="BQ2035" i="7"/>
  <c r="BQ2036" i="7"/>
  <c r="BQ2037" i="7"/>
  <c r="BQ2038" i="7"/>
  <c r="BQ2039" i="7"/>
  <c r="BQ2040" i="7"/>
  <c r="BQ2041" i="7"/>
  <c r="BQ2042" i="7"/>
  <c r="BQ2043" i="7"/>
  <c r="BQ2044" i="7"/>
  <c r="BQ2045" i="7"/>
  <c r="BQ2046" i="7"/>
  <c r="BQ2047" i="7"/>
  <c r="BQ2048" i="7"/>
  <c r="BQ2049" i="7"/>
  <c r="BQ2050" i="7"/>
  <c r="BQ2051" i="7"/>
  <c r="BQ2052" i="7"/>
  <c r="BQ2053" i="7"/>
  <c r="BQ2054" i="7"/>
  <c r="BQ2055" i="7"/>
  <c r="BQ2056" i="7"/>
  <c r="BQ2057" i="7"/>
  <c r="BQ2058" i="7"/>
  <c r="BQ2059" i="7"/>
  <c r="BQ2060" i="7"/>
  <c r="BQ2061" i="7"/>
  <c r="BQ2062" i="7"/>
  <c r="BQ2063" i="7"/>
  <c r="BQ2064" i="7"/>
  <c r="BQ2065" i="7"/>
  <c r="BQ2066" i="7"/>
  <c r="BQ2067" i="7"/>
  <c r="BQ2068" i="7"/>
  <c r="BQ2069" i="7"/>
  <c r="BQ2070" i="7"/>
  <c r="BQ2071" i="7"/>
  <c r="BQ2072" i="7"/>
  <c r="BQ2073" i="7"/>
  <c r="BQ2074" i="7"/>
  <c r="BQ2075" i="7"/>
  <c r="BQ2076" i="7"/>
  <c r="BQ2077" i="7"/>
  <c r="BQ2078" i="7"/>
  <c r="BQ2079" i="7"/>
  <c r="BQ2080" i="7"/>
  <c r="BQ2081" i="7"/>
  <c r="BQ2082" i="7"/>
  <c r="BQ2083" i="7"/>
  <c r="BQ2084" i="7"/>
  <c r="BQ2085" i="7"/>
  <c r="BQ2086" i="7"/>
  <c r="BQ2087" i="7"/>
  <c r="BQ2088" i="7"/>
  <c r="BQ2089" i="7"/>
  <c r="BQ2090" i="7"/>
  <c r="BQ2091" i="7"/>
  <c r="BQ2092" i="7"/>
  <c r="BQ2093" i="7"/>
  <c r="BQ2094" i="7"/>
  <c r="BQ2095" i="7"/>
  <c r="BQ2096" i="7"/>
  <c r="BQ2097" i="7"/>
  <c r="BQ2098" i="7"/>
  <c r="BQ2099" i="7"/>
  <c r="BQ2100" i="7"/>
  <c r="BQ2101" i="7"/>
  <c r="BQ2102" i="7"/>
  <c r="BQ2103" i="7"/>
  <c r="BQ2104" i="7"/>
  <c r="BQ2105" i="7"/>
  <c r="BQ2106" i="7"/>
  <c r="BQ2107" i="7"/>
  <c r="BQ2108" i="7"/>
  <c r="BQ2109" i="7"/>
  <c r="BQ2110" i="7"/>
  <c r="BQ2111" i="7"/>
  <c r="BQ2112" i="7"/>
  <c r="BQ2113" i="7"/>
  <c r="BQ2114" i="7"/>
  <c r="BQ2115" i="7"/>
  <c r="BQ2116" i="7"/>
  <c r="BQ2117" i="7"/>
  <c r="BQ2118" i="7"/>
  <c r="BQ2119" i="7"/>
  <c r="BQ2120" i="7"/>
  <c r="BQ2121" i="7"/>
  <c r="BQ2122" i="7"/>
  <c r="BQ2123" i="7"/>
  <c r="BQ2124" i="7"/>
  <c r="BQ2125" i="7"/>
  <c r="BQ2126" i="7"/>
  <c r="BQ2127" i="7"/>
  <c r="BQ2128" i="7"/>
  <c r="BQ2129" i="7"/>
  <c r="BQ2130" i="7"/>
  <c r="BQ2131" i="7"/>
  <c r="BQ2132" i="7"/>
  <c r="BQ2133" i="7"/>
  <c r="BQ2134" i="7"/>
  <c r="BQ2135" i="7"/>
  <c r="BQ2136" i="7"/>
  <c r="BQ2137" i="7"/>
  <c r="BQ2138" i="7"/>
  <c r="BQ2139" i="7"/>
  <c r="BQ2140" i="7"/>
  <c r="BQ2141" i="7"/>
  <c r="BQ2142" i="7"/>
  <c r="BQ2143" i="7"/>
  <c r="BQ2144" i="7"/>
  <c r="BQ2145" i="7"/>
  <c r="BQ2146" i="7"/>
  <c r="BQ2147" i="7"/>
  <c r="BQ2148" i="7"/>
  <c r="BQ2149" i="7"/>
  <c r="BQ2150" i="7"/>
  <c r="BQ2151" i="7"/>
  <c r="BQ2152" i="7"/>
  <c r="BQ2153" i="7"/>
  <c r="BQ2154" i="7"/>
  <c r="BQ2155" i="7"/>
  <c r="BQ2156" i="7"/>
  <c r="BQ2157" i="7"/>
  <c r="BQ2158" i="7"/>
  <c r="BQ2159" i="7"/>
  <c r="BQ2160" i="7"/>
  <c r="BQ2161" i="7"/>
  <c r="BQ2162" i="7"/>
  <c r="BQ2163" i="7"/>
  <c r="BQ2164" i="7"/>
  <c r="BQ2165" i="7"/>
  <c r="BQ2166" i="7"/>
  <c r="BQ2167" i="7"/>
  <c r="BQ2168" i="7"/>
  <c r="BQ2169" i="7"/>
  <c r="BQ2170" i="7"/>
  <c r="BQ2171" i="7"/>
  <c r="BQ2172" i="7"/>
  <c r="BQ2173" i="7"/>
  <c r="BQ2174" i="7"/>
  <c r="BQ2175" i="7"/>
  <c r="BQ2176" i="7"/>
  <c r="BQ2177" i="7"/>
  <c r="BQ2178" i="7"/>
  <c r="BQ2179" i="7"/>
  <c r="BQ2180" i="7"/>
  <c r="BQ2181" i="7"/>
  <c r="BQ2182" i="7"/>
  <c r="BQ2183" i="7"/>
  <c r="BQ2184" i="7"/>
  <c r="BQ2185" i="7"/>
  <c r="BQ2186" i="7"/>
  <c r="BQ2187" i="7"/>
  <c r="BQ2188" i="7"/>
  <c r="BQ2189" i="7"/>
  <c r="BQ2190" i="7"/>
  <c r="BQ2191" i="7"/>
  <c r="BQ2192" i="7"/>
  <c r="BQ2193" i="7"/>
  <c r="BQ2194" i="7"/>
  <c r="BQ2195" i="7"/>
  <c r="BQ2196" i="7"/>
  <c r="BQ2197" i="7"/>
  <c r="BQ2198" i="7"/>
  <c r="BQ2199" i="7"/>
  <c r="BQ2200" i="7"/>
  <c r="BQ2201" i="7"/>
  <c r="BQ2202" i="7"/>
  <c r="BQ2203" i="7"/>
  <c r="BQ2204" i="7"/>
  <c r="BQ2205" i="7"/>
  <c r="BQ2206" i="7"/>
  <c r="BQ2207" i="7"/>
  <c r="BQ2208" i="7"/>
  <c r="BQ2209" i="7"/>
  <c r="BQ2210" i="7"/>
  <c r="BQ2211" i="7"/>
  <c r="BQ2212" i="7"/>
  <c r="BQ2213" i="7"/>
  <c r="BQ2214" i="7"/>
  <c r="BQ2215" i="7"/>
  <c r="BQ2216" i="7"/>
  <c r="BQ2217" i="7"/>
  <c r="BQ2218" i="7"/>
  <c r="BQ2219" i="7"/>
  <c r="BQ2220" i="7"/>
  <c r="BQ2221" i="7"/>
  <c r="BQ2222" i="7"/>
  <c r="BQ2223" i="7"/>
  <c r="BQ2224" i="7"/>
  <c r="BQ2225" i="7"/>
  <c r="BQ2226" i="7"/>
  <c r="BQ2227" i="7"/>
  <c r="BQ2228" i="7"/>
  <c r="BQ2229" i="7"/>
  <c r="BQ2230" i="7"/>
  <c r="BQ2231" i="7"/>
  <c r="BQ2232" i="7"/>
  <c r="BQ2233" i="7"/>
  <c r="BQ2234" i="7"/>
  <c r="BQ2235" i="7"/>
  <c r="BQ2236" i="7"/>
  <c r="BQ2237" i="7"/>
  <c r="BQ2238" i="7"/>
  <c r="BQ2239" i="7"/>
  <c r="BQ2240" i="7"/>
  <c r="BQ2241" i="7"/>
  <c r="BQ2242" i="7"/>
  <c r="BQ2243" i="7"/>
  <c r="BQ2244" i="7"/>
  <c r="BQ2245" i="7"/>
  <c r="BQ2246" i="7"/>
  <c r="BQ2247" i="7"/>
  <c r="BQ2248" i="7"/>
  <c r="BQ2249" i="7"/>
  <c r="BQ2250" i="7"/>
  <c r="BQ2251" i="7"/>
  <c r="BQ2252" i="7"/>
  <c r="BQ2253" i="7"/>
  <c r="BQ2254" i="7"/>
  <c r="BQ2255" i="7"/>
  <c r="BQ2256" i="7"/>
  <c r="BQ2257" i="7"/>
  <c r="BQ2258" i="7"/>
  <c r="BQ2259" i="7"/>
  <c r="BQ2260" i="7"/>
  <c r="BQ2261" i="7"/>
  <c r="BQ2262" i="7"/>
  <c r="BQ2263" i="7"/>
  <c r="BQ2264" i="7"/>
  <c r="BQ2265" i="7"/>
  <c r="BQ2266" i="7"/>
  <c r="BQ2267" i="7"/>
  <c r="BQ2268" i="7"/>
  <c r="BQ2269" i="7"/>
  <c r="BQ2270" i="7"/>
  <c r="BQ2271" i="7"/>
  <c r="BQ2272" i="7"/>
  <c r="BQ2273" i="7"/>
  <c r="BQ2274" i="7"/>
  <c r="BQ2275" i="7"/>
  <c r="BQ2276" i="7"/>
  <c r="BQ2277" i="7"/>
  <c r="BQ2278" i="7"/>
  <c r="BQ2279" i="7"/>
  <c r="BQ2280" i="7"/>
  <c r="BQ2281" i="7"/>
  <c r="BQ2282" i="7"/>
  <c r="BQ2283" i="7"/>
  <c r="BQ2284" i="7"/>
  <c r="BQ2285" i="7"/>
  <c r="BQ2286" i="7"/>
  <c r="BQ2287" i="7"/>
  <c r="BQ2288" i="7"/>
  <c r="BQ2289" i="7"/>
  <c r="BQ2290" i="7"/>
  <c r="BQ2291" i="7"/>
  <c r="BQ2292" i="7"/>
  <c r="BQ2293" i="7"/>
  <c r="BQ2294" i="7"/>
  <c r="BQ2295" i="7"/>
  <c r="BQ2296" i="7"/>
  <c r="BQ2297" i="7"/>
  <c r="BQ2298" i="7"/>
  <c r="BQ2299" i="7"/>
  <c r="BQ2300" i="7"/>
  <c r="BQ2301" i="7"/>
  <c r="BQ2302" i="7"/>
  <c r="BQ2303" i="7"/>
  <c r="BQ2304" i="7"/>
  <c r="BQ2305" i="7"/>
  <c r="BQ2306" i="7"/>
  <c r="BQ2307" i="7"/>
  <c r="BQ2308" i="7"/>
  <c r="BQ2309" i="7"/>
  <c r="BQ2310" i="7"/>
  <c r="BQ2311" i="7"/>
  <c r="BQ2312" i="7"/>
  <c r="BQ2313" i="7"/>
  <c r="BQ2314" i="7"/>
  <c r="BQ2315" i="7"/>
  <c r="BQ2316" i="7"/>
  <c r="BQ2317" i="7"/>
  <c r="BQ2318" i="7"/>
  <c r="BQ2319" i="7"/>
  <c r="BQ2320" i="7"/>
  <c r="BQ2321" i="7"/>
  <c r="BQ2322" i="7"/>
  <c r="BQ2323" i="7"/>
  <c r="BQ2324" i="7"/>
  <c r="BQ2325" i="7"/>
  <c r="BQ2326" i="7"/>
  <c r="BQ2327" i="7"/>
  <c r="BQ2328" i="7"/>
  <c r="BQ2329" i="7"/>
  <c r="BQ2330" i="7"/>
  <c r="BQ2331" i="7"/>
  <c r="BQ2332" i="7"/>
  <c r="BQ2333" i="7"/>
  <c r="BQ2334" i="7"/>
  <c r="BQ2335" i="7"/>
  <c r="BQ2336" i="7"/>
  <c r="BQ2337" i="7"/>
  <c r="BQ2338" i="7"/>
  <c r="BQ2339" i="7"/>
  <c r="BQ2340" i="7"/>
  <c r="BQ2341" i="7"/>
  <c r="BQ2342" i="7"/>
  <c r="BQ2343" i="7"/>
  <c r="BQ2344" i="7"/>
  <c r="BQ2345" i="7"/>
  <c r="BQ2346" i="7"/>
  <c r="BQ2347" i="7"/>
  <c r="BQ2348" i="7"/>
  <c r="BQ2349" i="7"/>
  <c r="BQ2350" i="7"/>
  <c r="BQ2351" i="7"/>
  <c r="BQ2352" i="7"/>
  <c r="BQ2353" i="7"/>
  <c r="BQ2354" i="7"/>
  <c r="BQ2355" i="7"/>
  <c r="BQ2356" i="7"/>
  <c r="BQ2357" i="7"/>
  <c r="BQ2358" i="7"/>
  <c r="BQ2359" i="7"/>
  <c r="BQ2360" i="7"/>
  <c r="BQ2361" i="7"/>
  <c r="BQ2362" i="7"/>
  <c r="BQ2363" i="7"/>
  <c r="BQ2364" i="7"/>
  <c r="BQ2365" i="7"/>
  <c r="BQ2366" i="7"/>
  <c r="BQ2367" i="7"/>
  <c r="BQ2368" i="7"/>
  <c r="BQ2369" i="7"/>
  <c r="BQ2370" i="7"/>
  <c r="BQ2371" i="7"/>
  <c r="BQ2372" i="7"/>
  <c r="BQ2373" i="7"/>
  <c r="BQ2374" i="7"/>
  <c r="BQ2375" i="7"/>
  <c r="BQ2376" i="7"/>
  <c r="BQ2377" i="7"/>
  <c r="BQ2378" i="7"/>
  <c r="BQ2379" i="7"/>
  <c r="BQ2380" i="7"/>
  <c r="BQ2381" i="7"/>
  <c r="BQ2382" i="7"/>
  <c r="BQ2383" i="7"/>
  <c r="BQ2384" i="7"/>
  <c r="BQ2385" i="7"/>
  <c r="BQ2386" i="7"/>
  <c r="BQ2387" i="7"/>
  <c r="BQ2388" i="7"/>
  <c r="BQ2389" i="7"/>
  <c r="BQ2390" i="7"/>
  <c r="BQ2391" i="7"/>
  <c r="BQ2392" i="7"/>
  <c r="BQ2393" i="7"/>
  <c r="BQ2394" i="7"/>
  <c r="BQ2395" i="7"/>
  <c r="BQ2396" i="7"/>
  <c r="BQ2397" i="7"/>
  <c r="BQ2398" i="7"/>
  <c r="BQ2399" i="7"/>
  <c r="BQ2400" i="7"/>
  <c r="BQ2401" i="7"/>
  <c r="BQ2402" i="7"/>
  <c r="BQ2403" i="7"/>
  <c r="BQ2404" i="7"/>
  <c r="BQ2405" i="7"/>
  <c r="BQ2406" i="7"/>
  <c r="BQ2407" i="7"/>
  <c r="BQ2408" i="7"/>
  <c r="BQ2409" i="7"/>
  <c r="BQ2410" i="7"/>
  <c r="BQ2411" i="7"/>
  <c r="BQ2412" i="7"/>
  <c r="BQ2413" i="7"/>
  <c r="BQ2414" i="7"/>
  <c r="BQ2415" i="7"/>
  <c r="BQ2416" i="7"/>
  <c r="BQ2417" i="7"/>
  <c r="BQ2418" i="7"/>
  <c r="BQ2419" i="7"/>
  <c r="BQ2420" i="7"/>
  <c r="BQ2421" i="7"/>
  <c r="BQ2422" i="7"/>
  <c r="BQ2423" i="7"/>
  <c r="BQ2424" i="7"/>
  <c r="BQ2425" i="7"/>
  <c r="BQ2426" i="7"/>
  <c r="BQ2427" i="7"/>
  <c r="BQ2428" i="7"/>
  <c r="BQ2429" i="7"/>
  <c r="BQ2430" i="7"/>
  <c r="BQ2431" i="7"/>
  <c r="BQ2432" i="7"/>
  <c r="BQ2433" i="7"/>
  <c r="BQ2434" i="7"/>
  <c r="BQ2435" i="7"/>
  <c r="BQ2436" i="7"/>
  <c r="BQ2437" i="7"/>
  <c r="BQ2438" i="7"/>
  <c r="BQ2439" i="7"/>
  <c r="BQ2440" i="7"/>
  <c r="BQ2441" i="7"/>
  <c r="BQ2442" i="7"/>
  <c r="BQ2443" i="7"/>
  <c r="BQ2444" i="7"/>
  <c r="BQ2445" i="7"/>
  <c r="BQ2446" i="7"/>
  <c r="BQ2447" i="7"/>
  <c r="BQ2448" i="7"/>
  <c r="BQ2449" i="7"/>
  <c r="BQ2450" i="7"/>
  <c r="BQ2451" i="7"/>
  <c r="BQ2452" i="7"/>
  <c r="BQ2453" i="7"/>
  <c r="BQ2454" i="7"/>
  <c r="BQ2455" i="7"/>
  <c r="BQ2456" i="7"/>
  <c r="BQ2457" i="7"/>
  <c r="BQ2458" i="7"/>
  <c r="BQ2459" i="7"/>
  <c r="BQ2460" i="7"/>
  <c r="BQ2461" i="7"/>
  <c r="BQ2462" i="7"/>
  <c r="BQ2463" i="7"/>
  <c r="BQ2464" i="7"/>
  <c r="BQ2465" i="7"/>
  <c r="BQ2466" i="7"/>
  <c r="BQ2467" i="7"/>
  <c r="BQ2468" i="7"/>
  <c r="BQ2469" i="7"/>
  <c r="BQ2470" i="7"/>
  <c r="BQ2471" i="7"/>
  <c r="BQ2472" i="7"/>
  <c r="BQ2473" i="7"/>
  <c r="BQ2474" i="7"/>
  <c r="BQ2475" i="7"/>
  <c r="BQ2476" i="7"/>
  <c r="BQ2477" i="7"/>
  <c r="BQ2478" i="7"/>
  <c r="BQ2479" i="7"/>
  <c r="BQ2480" i="7"/>
  <c r="BQ2481" i="7"/>
  <c r="BQ2482" i="7"/>
  <c r="BQ2483" i="7"/>
  <c r="BQ2484" i="7"/>
  <c r="BQ2485" i="7"/>
  <c r="BQ2486" i="7"/>
  <c r="BQ2487" i="7"/>
  <c r="BQ2488" i="7"/>
  <c r="BQ2489" i="7"/>
  <c r="BQ2490" i="7"/>
  <c r="BQ2491" i="7"/>
  <c r="BQ2492" i="7"/>
  <c r="BQ2493" i="7"/>
  <c r="BQ2494" i="7"/>
  <c r="BQ2495" i="7"/>
  <c r="BQ2496" i="7"/>
  <c r="BQ2497" i="7"/>
  <c r="BQ2498" i="7"/>
  <c r="BQ2499" i="7"/>
  <c r="BQ2500" i="7"/>
  <c r="BQ2501" i="7"/>
  <c r="BQ2502" i="7"/>
  <c r="BQ2503" i="7"/>
  <c r="BQ2504" i="7"/>
  <c r="BQ2505" i="7"/>
  <c r="BQ2506" i="7"/>
  <c r="BQ2507" i="7"/>
  <c r="BQ2508" i="7"/>
  <c r="BQ2509" i="7"/>
  <c r="BQ2510" i="7"/>
  <c r="BQ2511" i="7"/>
  <c r="BQ2512" i="7"/>
  <c r="BQ2513" i="7"/>
  <c r="BQ2514" i="7"/>
  <c r="BQ2515" i="7"/>
  <c r="BQ2516" i="7"/>
  <c r="BQ2517" i="7"/>
  <c r="BQ2518" i="7"/>
  <c r="BQ2519" i="7"/>
  <c r="BQ2520" i="7"/>
  <c r="BQ2521" i="7"/>
  <c r="BQ2522" i="7"/>
  <c r="BQ2523" i="7"/>
  <c r="BQ2524" i="7"/>
  <c r="BQ2525" i="7"/>
  <c r="BQ2526" i="7"/>
  <c r="BQ2527" i="7"/>
  <c r="BQ2528" i="7"/>
  <c r="BQ2529" i="7"/>
  <c r="BQ2530" i="7"/>
  <c r="BQ2531" i="7"/>
  <c r="BQ2532" i="7"/>
  <c r="BQ2533" i="7"/>
  <c r="BQ2534" i="7"/>
  <c r="BQ2535" i="7"/>
  <c r="BQ2536" i="7"/>
  <c r="BQ2537" i="7"/>
  <c r="BQ2538" i="7"/>
  <c r="BQ2539" i="7"/>
  <c r="BQ2540" i="7"/>
  <c r="BQ2541" i="7"/>
  <c r="BQ2542" i="7"/>
  <c r="BQ2543" i="7"/>
  <c r="BQ2544" i="7"/>
  <c r="BQ2545" i="7"/>
  <c r="BQ2546" i="7"/>
  <c r="BQ2547" i="7"/>
  <c r="BQ2548" i="7"/>
  <c r="BQ2549" i="7"/>
  <c r="BQ2550" i="7"/>
  <c r="BQ2551" i="7"/>
  <c r="BQ2552" i="7"/>
  <c r="BQ2553" i="7"/>
  <c r="BQ2554" i="7"/>
  <c r="BQ2555" i="7"/>
  <c r="BQ2556" i="7"/>
  <c r="BQ2557" i="7"/>
  <c r="BQ2558" i="7"/>
  <c r="BQ2559" i="7"/>
  <c r="BQ2560" i="7"/>
  <c r="BQ2561" i="7"/>
  <c r="BQ2562" i="7"/>
  <c r="BQ2563" i="7"/>
  <c r="BQ2564" i="7"/>
  <c r="BQ2565" i="7"/>
  <c r="BQ2566" i="7"/>
  <c r="BQ2567" i="7"/>
  <c r="BQ2568" i="7"/>
  <c r="BQ2569" i="7"/>
  <c r="BQ2570" i="7"/>
  <c r="BQ2571" i="7"/>
  <c r="BQ2572" i="7"/>
  <c r="BQ2573" i="7"/>
  <c r="BQ2574" i="7"/>
  <c r="BQ2575" i="7"/>
  <c r="BQ2576" i="7"/>
  <c r="BQ2577" i="7"/>
  <c r="BQ2578" i="7"/>
  <c r="BQ2579" i="7"/>
  <c r="BQ2580" i="7"/>
  <c r="BQ2581" i="7"/>
  <c r="BQ2582" i="7"/>
  <c r="BQ2583" i="7"/>
  <c r="BQ2584" i="7"/>
  <c r="BQ2585" i="7"/>
  <c r="BQ2586" i="7"/>
  <c r="BQ2587" i="7"/>
  <c r="BQ2588" i="7"/>
  <c r="BQ2589" i="7"/>
  <c r="BQ2590" i="7"/>
  <c r="BQ2591" i="7"/>
  <c r="BQ2592" i="7"/>
  <c r="BQ2593" i="7"/>
  <c r="BQ2594" i="7"/>
  <c r="BQ2595" i="7"/>
  <c r="BQ2596" i="7"/>
  <c r="BQ2597" i="7"/>
  <c r="BQ2598" i="7"/>
  <c r="BQ2599" i="7"/>
  <c r="BQ2600" i="7"/>
  <c r="BQ2601" i="7"/>
  <c r="BQ2602" i="7"/>
  <c r="BQ2603" i="7"/>
  <c r="BQ2604" i="7"/>
  <c r="BQ2605" i="7"/>
  <c r="BQ2606" i="7"/>
  <c r="BQ2607" i="7"/>
  <c r="BQ2608" i="7"/>
  <c r="BQ2609" i="7"/>
  <c r="BQ2610" i="7"/>
  <c r="BQ2611" i="7"/>
  <c r="BQ2612" i="7"/>
  <c r="BQ2613" i="7"/>
  <c r="BQ2614" i="7"/>
  <c r="BQ2615" i="7"/>
  <c r="BQ2616" i="7"/>
  <c r="BQ2617" i="7"/>
  <c r="BQ2618" i="7"/>
  <c r="BQ2619" i="7"/>
  <c r="BQ2620" i="7"/>
  <c r="BQ2621" i="7"/>
  <c r="BQ2622" i="7"/>
  <c r="BQ2623" i="7"/>
  <c r="BQ2624" i="7"/>
  <c r="BQ2625" i="7"/>
  <c r="BQ2626" i="7"/>
  <c r="BQ2627" i="7"/>
  <c r="BQ2628" i="7"/>
  <c r="BQ2629" i="7"/>
  <c r="BQ2630" i="7"/>
  <c r="BQ2631" i="7"/>
  <c r="BQ2632" i="7"/>
  <c r="BQ2633" i="7"/>
  <c r="BQ2634" i="7"/>
  <c r="BQ2635" i="7"/>
  <c r="BQ2636" i="7"/>
  <c r="BQ2637" i="7"/>
  <c r="BQ2638" i="7"/>
  <c r="BQ2639" i="7"/>
  <c r="BQ2640" i="7"/>
  <c r="BQ2641" i="7"/>
  <c r="BQ2642" i="7"/>
  <c r="BQ2643" i="7"/>
  <c r="BQ2644" i="7"/>
  <c r="BQ2645" i="7"/>
  <c r="BQ2646" i="7"/>
  <c r="BQ2647" i="7"/>
  <c r="BQ2648" i="7"/>
  <c r="BQ2649" i="7"/>
  <c r="BQ2650" i="7"/>
  <c r="BQ2651" i="7"/>
  <c r="BQ2652" i="7"/>
  <c r="BQ2653" i="7"/>
  <c r="BQ2654" i="7"/>
  <c r="BQ2655" i="7"/>
  <c r="BQ2656" i="7"/>
  <c r="BQ2657" i="7"/>
  <c r="BQ2658" i="7"/>
  <c r="BQ2659" i="7"/>
  <c r="BQ2660" i="7"/>
  <c r="BQ2661" i="7"/>
  <c r="BQ2662" i="7"/>
  <c r="BQ2663" i="7"/>
  <c r="BQ2664" i="7"/>
  <c r="BQ2665" i="7"/>
  <c r="BQ2666" i="7"/>
  <c r="BQ2667" i="7"/>
  <c r="BQ2668" i="7"/>
  <c r="BQ2669" i="7"/>
  <c r="BQ2670" i="7"/>
  <c r="BQ2671" i="7"/>
  <c r="BQ2672" i="7"/>
  <c r="BQ2673" i="7"/>
  <c r="BQ2674" i="7"/>
  <c r="BQ2675" i="7"/>
  <c r="BQ2676" i="7"/>
  <c r="BQ2677" i="7"/>
  <c r="BQ2678" i="7"/>
  <c r="BQ2679" i="7"/>
  <c r="BQ2680" i="7"/>
  <c r="BQ2681" i="7"/>
  <c r="BQ2682" i="7"/>
  <c r="BQ2683" i="7"/>
  <c r="BQ2684" i="7"/>
  <c r="BQ2685" i="7"/>
  <c r="BQ2686" i="7"/>
  <c r="BQ2687" i="7"/>
  <c r="BQ2688" i="7"/>
  <c r="BQ2689" i="7"/>
  <c r="BQ2690" i="7"/>
  <c r="BQ2691" i="7"/>
  <c r="BQ2692" i="7"/>
  <c r="BQ2693" i="7"/>
  <c r="BQ2694" i="7"/>
  <c r="BQ2695" i="7"/>
  <c r="BQ2696" i="7"/>
  <c r="BQ2697" i="7"/>
  <c r="BQ2698" i="7"/>
  <c r="BQ2699" i="7"/>
  <c r="BQ2700" i="7"/>
  <c r="BQ2701" i="7"/>
  <c r="BQ2702" i="7"/>
  <c r="BQ2703" i="7"/>
  <c r="BQ2704" i="7"/>
  <c r="BQ2705" i="7"/>
  <c r="BQ2706" i="7"/>
  <c r="BQ2707" i="7"/>
  <c r="BQ2708" i="7"/>
  <c r="BQ2709" i="7"/>
  <c r="BQ2710" i="7"/>
  <c r="BQ2711" i="7"/>
  <c r="BQ2712" i="7"/>
  <c r="BQ2713" i="7"/>
  <c r="BQ2714" i="7"/>
  <c r="BQ2715" i="7"/>
  <c r="BQ2716" i="7"/>
  <c r="BQ2717" i="7"/>
  <c r="BQ2718" i="7"/>
  <c r="BQ2719" i="7"/>
  <c r="BQ2720" i="7"/>
  <c r="BQ2721" i="7"/>
  <c r="BQ2722" i="7"/>
  <c r="BQ2723" i="7"/>
  <c r="BQ2724" i="7"/>
  <c r="BQ2725" i="7"/>
  <c r="BQ2726" i="7"/>
  <c r="BQ2727" i="7"/>
  <c r="BQ2728" i="7"/>
  <c r="BQ2729" i="7"/>
  <c r="BQ2730" i="7"/>
  <c r="BQ2731" i="7"/>
  <c r="BQ2732" i="7"/>
  <c r="BQ2733" i="7"/>
  <c r="BQ2734" i="7"/>
  <c r="BQ2735" i="7"/>
  <c r="BQ2736" i="7"/>
  <c r="BQ2737" i="7"/>
  <c r="BQ2738" i="7"/>
  <c r="BQ2739" i="7"/>
  <c r="BQ2740" i="7"/>
  <c r="BQ2741" i="7"/>
  <c r="BQ2742" i="7"/>
  <c r="BQ2743" i="7"/>
  <c r="BQ2744" i="7"/>
  <c r="BQ2745" i="7"/>
  <c r="BQ2746" i="7"/>
  <c r="BQ2747" i="7"/>
  <c r="BQ2748" i="7"/>
  <c r="BQ2749" i="7"/>
  <c r="BQ2750" i="7"/>
  <c r="BQ2751" i="7"/>
  <c r="BQ2752" i="7"/>
  <c r="BQ2753" i="7"/>
  <c r="BQ2754" i="7"/>
  <c r="BQ2755" i="7"/>
  <c r="BQ2756" i="7"/>
  <c r="BQ2757" i="7"/>
  <c r="BQ2758" i="7"/>
  <c r="BQ2759" i="7"/>
  <c r="BQ2760" i="7"/>
  <c r="BQ2761" i="7"/>
  <c r="BQ2762" i="7"/>
  <c r="BQ2763" i="7"/>
  <c r="BQ2764" i="7"/>
  <c r="BQ2765" i="7"/>
  <c r="BQ2766" i="7"/>
  <c r="BQ2767" i="7"/>
  <c r="BQ2768" i="7"/>
  <c r="BQ2769" i="7"/>
  <c r="BQ2770" i="7"/>
  <c r="BQ2771" i="7"/>
  <c r="BQ2772" i="7"/>
  <c r="BQ2773" i="7"/>
  <c r="BQ2774" i="7"/>
  <c r="BQ2775" i="7"/>
  <c r="BQ2776" i="7"/>
  <c r="BQ2777" i="7"/>
  <c r="BQ2778" i="7"/>
  <c r="BQ2779" i="7"/>
  <c r="BQ2780" i="7"/>
  <c r="BQ2781" i="7"/>
  <c r="BQ2782" i="7"/>
  <c r="BQ2783" i="7"/>
  <c r="BQ2784" i="7"/>
  <c r="BQ2785" i="7"/>
  <c r="BQ2786" i="7"/>
  <c r="BQ2787" i="7"/>
  <c r="BQ2788" i="7"/>
  <c r="BQ2789" i="7"/>
  <c r="BQ2790" i="7"/>
  <c r="BQ2791" i="7"/>
  <c r="BQ2792" i="7"/>
  <c r="BQ2793" i="7"/>
  <c r="BQ2794" i="7"/>
  <c r="BQ2795" i="7"/>
  <c r="BQ2796" i="7"/>
  <c r="BQ2797" i="7"/>
  <c r="BQ2798" i="7"/>
  <c r="BQ2799" i="7"/>
  <c r="BQ2800" i="7"/>
  <c r="BQ2801" i="7"/>
  <c r="BQ2802" i="7"/>
  <c r="BQ2803" i="7"/>
  <c r="BQ2804" i="7"/>
  <c r="BQ2805" i="7"/>
  <c r="BQ2806" i="7"/>
  <c r="BQ2807" i="7"/>
  <c r="BQ2808" i="7"/>
  <c r="BQ2809" i="7"/>
  <c r="BQ2810" i="7"/>
  <c r="BQ2811" i="7"/>
  <c r="BQ2812" i="7"/>
  <c r="BQ2813" i="7"/>
  <c r="BQ2814" i="7"/>
  <c r="BQ2815" i="7"/>
  <c r="BQ2816" i="7"/>
  <c r="BQ2817" i="7"/>
  <c r="BQ2818" i="7"/>
  <c r="BQ2819" i="7"/>
  <c r="BQ2820" i="7"/>
  <c r="BQ2821" i="7"/>
  <c r="BQ2822" i="7"/>
  <c r="BQ2823" i="7"/>
  <c r="BQ2824" i="7"/>
  <c r="BQ2825" i="7"/>
  <c r="BQ2826" i="7"/>
  <c r="BQ2827" i="7"/>
  <c r="BQ2828" i="7"/>
  <c r="BQ2829" i="7"/>
  <c r="BQ2830" i="7"/>
  <c r="BQ2831" i="7"/>
  <c r="BQ2832" i="7"/>
  <c r="BQ2833" i="7"/>
  <c r="BQ2834" i="7"/>
  <c r="BQ2835" i="7"/>
  <c r="BQ2836" i="7"/>
  <c r="BQ2837" i="7"/>
  <c r="BQ2838" i="7"/>
  <c r="BQ2839" i="7"/>
  <c r="BQ2840" i="7"/>
  <c r="BQ2841" i="7"/>
  <c r="BQ2842" i="7"/>
  <c r="BQ2843" i="7"/>
  <c r="BQ2844" i="7"/>
  <c r="BQ2845" i="7"/>
  <c r="BQ2846" i="7"/>
  <c r="BQ2847" i="7"/>
  <c r="BQ2848" i="7"/>
  <c r="BQ2849" i="7"/>
  <c r="BQ2850" i="7"/>
  <c r="BQ2851" i="7"/>
  <c r="BQ2852" i="7"/>
  <c r="BQ2853" i="7"/>
  <c r="BQ2854" i="7"/>
  <c r="BQ2855" i="7"/>
  <c r="BQ2856" i="7"/>
  <c r="BQ2857" i="7"/>
  <c r="BQ2858" i="7"/>
  <c r="BQ2859" i="7"/>
  <c r="BQ2860" i="7"/>
  <c r="BQ2861" i="7"/>
  <c r="BQ2862" i="7"/>
  <c r="BQ2863" i="7"/>
  <c r="BQ2864" i="7"/>
  <c r="BQ2865" i="7"/>
  <c r="BQ2866" i="7"/>
  <c r="BQ2867" i="7"/>
  <c r="BQ2868" i="7"/>
  <c r="BQ2869" i="7"/>
  <c r="BQ2870" i="7"/>
  <c r="BQ2871" i="7"/>
  <c r="BQ2872" i="7"/>
  <c r="BQ2873" i="7"/>
  <c r="BQ2874" i="7"/>
  <c r="BQ2875" i="7"/>
  <c r="BQ2876" i="7"/>
  <c r="BQ2877" i="7"/>
  <c r="BQ2878" i="7"/>
  <c r="BQ2879" i="7"/>
  <c r="BQ2880" i="7"/>
  <c r="BQ2881" i="7"/>
  <c r="BQ2882" i="7"/>
  <c r="BQ2883" i="7"/>
  <c r="BQ2884" i="7"/>
  <c r="BQ2885" i="7"/>
  <c r="BQ2886" i="7"/>
  <c r="BQ2887" i="7"/>
  <c r="BQ2888" i="7"/>
  <c r="BQ2889" i="7"/>
  <c r="BQ2890" i="7"/>
  <c r="BQ2891" i="7"/>
  <c r="BQ2892" i="7"/>
  <c r="BQ2893" i="7"/>
  <c r="BQ2894" i="7"/>
  <c r="BQ2895" i="7"/>
  <c r="BQ2896" i="7"/>
  <c r="BQ2897" i="7"/>
  <c r="BQ2898" i="7"/>
  <c r="BQ2899" i="7"/>
  <c r="BQ2900" i="7"/>
  <c r="BQ2901" i="7"/>
  <c r="BQ2902" i="7"/>
  <c r="BQ2903" i="7"/>
  <c r="BQ2904" i="7"/>
  <c r="BQ2905" i="7"/>
  <c r="BQ2906" i="7"/>
  <c r="BQ2907" i="7"/>
  <c r="BQ2908" i="7"/>
  <c r="BQ2909" i="7"/>
  <c r="BQ2910" i="7"/>
  <c r="BQ2911" i="7"/>
  <c r="BQ2912" i="7"/>
  <c r="BQ2913" i="7"/>
  <c r="BQ2914" i="7"/>
  <c r="BQ2915" i="7"/>
  <c r="BQ2916" i="7"/>
  <c r="BQ2917" i="7"/>
  <c r="BQ2918" i="7"/>
  <c r="BQ2919" i="7"/>
  <c r="BQ2920" i="7"/>
  <c r="BQ2921" i="7"/>
  <c r="BQ2922" i="7"/>
  <c r="BQ2923" i="7"/>
  <c r="BQ2924" i="7"/>
  <c r="BQ2925" i="7"/>
  <c r="BQ2926" i="7"/>
  <c r="BQ2927" i="7"/>
  <c r="BQ2928" i="7"/>
  <c r="BQ2929" i="7"/>
  <c r="BQ2930" i="7"/>
  <c r="BQ2931" i="7"/>
  <c r="BQ2932" i="7"/>
  <c r="BQ2933" i="7"/>
  <c r="BQ2934" i="7"/>
  <c r="BQ2935" i="7"/>
  <c r="BQ2936" i="7"/>
  <c r="BQ2937" i="7"/>
  <c r="BQ2938" i="7"/>
  <c r="BQ2939" i="7"/>
  <c r="BQ2940" i="7"/>
  <c r="BQ2941" i="7"/>
  <c r="BQ2942" i="7"/>
  <c r="BQ2943" i="7"/>
  <c r="BQ2944" i="7"/>
  <c r="BQ2945" i="7"/>
  <c r="BQ2946" i="7"/>
  <c r="BQ2947" i="7"/>
  <c r="BQ2948" i="7"/>
  <c r="BQ2949" i="7"/>
  <c r="BQ2950" i="7"/>
  <c r="BQ2951" i="7"/>
  <c r="BQ2952" i="7"/>
  <c r="BQ2953" i="7"/>
  <c r="BQ2954" i="7"/>
  <c r="BQ2955" i="7"/>
  <c r="BQ2956" i="7"/>
  <c r="BQ2957" i="7"/>
  <c r="BQ2958" i="7"/>
  <c r="BQ2959" i="7"/>
  <c r="BQ2960" i="7"/>
  <c r="BQ2961" i="7"/>
  <c r="BQ2962" i="7"/>
  <c r="BQ2963" i="7"/>
  <c r="BQ2964" i="7"/>
  <c r="BQ2965" i="7"/>
  <c r="BQ2966" i="7"/>
  <c r="BQ2967" i="7"/>
  <c r="BQ2968" i="7"/>
  <c r="BQ2969" i="7"/>
  <c r="BQ2970" i="7"/>
  <c r="BQ2971" i="7"/>
  <c r="BQ2972" i="7"/>
  <c r="BQ2973" i="7"/>
  <c r="BQ2974" i="7"/>
  <c r="BQ2975" i="7"/>
  <c r="BQ2976" i="7"/>
  <c r="BQ2977" i="7"/>
  <c r="BQ2978" i="7"/>
  <c r="BQ2979" i="7"/>
  <c r="BQ2980" i="7"/>
  <c r="BQ2981" i="7"/>
  <c r="BQ2982" i="7"/>
  <c r="BQ2983" i="7"/>
  <c r="BQ2984" i="7"/>
  <c r="BQ2985" i="7"/>
  <c r="BQ2986" i="7"/>
  <c r="BQ2987" i="7"/>
  <c r="BQ2988" i="7"/>
  <c r="BQ2989" i="7"/>
  <c r="BQ2990" i="7"/>
  <c r="BQ2991" i="7"/>
  <c r="BQ2992" i="7"/>
  <c r="BQ2993" i="7"/>
  <c r="BQ2994" i="7"/>
  <c r="BQ2995" i="7"/>
  <c r="BQ2996" i="7"/>
  <c r="BQ2997" i="7"/>
  <c r="BQ2998" i="7"/>
  <c r="BQ2999" i="7"/>
  <c r="BQ3000" i="7"/>
  <c r="BQ3001" i="7"/>
  <c r="BQ3002" i="7"/>
  <c r="BP2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42" i="7"/>
  <c r="BP43" i="7"/>
  <c r="BP44" i="7"/>
  <c r="BP45" i="7"/>
  <c r="BP46" i="7"/>
  <c r="BP47" i="7"/>
  <c r="BP48" i="7"/>
  <c r="BP49" i="7"/>
  <c r="BP50" i="7"/>
  <c r="BP51" i="7"/>
  <c r="BP52" i="7"/>
  <c r="BP53" i="7"/>
  <c r="BP54" i="7"/>
  <c r="BP55" i="7"/>
  <c r="BP56" i="7"/>
  <c r="BP57" i="7"/>
  <c r="BP58" i="7"/>
  <c r="BP59" i="7"/>
  <c r="BP60" i="7"/>
  <c r="BP61" i="7"/>
  <c r="BP62" i="7"/>
  <c r="BP63" i="7"/>
  <c r="BP64" i="7"/>
  <c r="BP65" i="7"/>
  <c r="BP66" i="7"/>
  <c r="BP67" i="7"/>
  <c r="BP68" i="7"/>
  <c r="BP69" i="7"/>
  <c r="BP70" i="7"/>
  <c r="BP71" i="7"/>
  <c r="BP72" i="7"/>
  <c r="BP73" i="7"/>
  <c r="BP74" i="7"/>
  <c r="BP75" i="7"/>
  <c r="BP76" i="7"/>
  <c r="BP77" i="7"/>
  <c r="BP78" i="7"/>
  <c r="BP79" i="7"/>
  <c r="BP80" i="7"/>
  <c r="BP81" i="7"/>
  <c r="BP82" i="7"/>
  <c r="BP83" i="7"/>
  <c r="BP84" i="7"/>
  <c r="BP85" i="7"/>
  <c r="BP86" i="7"/>
  <c r="BP87" i="7"/>
  <c r="BP88" i="7"/>
  <c r="BP89" i="7"/>
  <c r="BP90" i="7"/>
  <c r="BP91" i="7"/>
  <c r="BP92" i="7"/>
  <c r="BP93" i="7"/>
  <c r="BP94" i="7"/>
  <c r="BP95" i="7"/>
  <c r="BP96" i="7"/>
  <c r="BP97" i="7"/>
  <c r="BP98" i="7"/>
  <c r="BP99" i="7"/>
  <c r="BP100" i="7"/>
  <c r="BP101" i="7"/>
  <c r="BP102" i="7"/>
  <c r="BP103" i="7"/>
  <c r="BP104" i="7"/>
  <c r="BP105" i="7"/>
  <c r="BP106" i="7"/>
  <c r="BP107" i="7"/>
  <c r="BP108" i="7"/>
  <c r="BP109" i="7"/>
  <c r="BP110" i="7"/>
  <c r="BP111" i="7"/>
  <c r="BP112" i="7"/>
  <c r="BP113" i="7"/>
  <c r="BP114" i="7"/>
  <c r="BP115" i="7"/>
  <c r="BP116" i="7"/>
  <c r="BP117" i="7"/>
  <c r="BP118" i="7"/>
  <c r="BP119" i="7"/>
  <c r="BP120" i="7"/>
  <c r="BP121" i="7"/>
  <c r="BP122" i="7"/>
  <c r="BP123" i="7"/>
  <c r="BP124" i="7"/>
  <c r="BP125" i="7"/>
  <c r="BP126" i="7"/>
  <c r="BP127" i="7"/>
  <c r="BP128" i="7"/>
  <c r="BP129" i="7"/>
  <c r="BP130" i="7"/>
  <c r="BP131" i="7"/>
  <c r="BP132" i="7"/>
  <c r="BP133" i="7"/>
  <c r="BP134" i="7"/>
  <c r="BP135" i="7"/>
  <c r="BP136" i="7"/>
  <c r="BP137" i="7"/>
  <c r="BP138" i="7"/>
  <c r="BP139" i="7"/>
  <c r="BP140" i="7"/>
  <c r="BP141" i="7"/>
  <c r="BP142" i="7"/>
  <c r="BP143" i="7"/>
  <c r="BP144" i="7"/>
  <c r="BP145" i="7"/>
  <c r="BP146" i="7"/>
  <c r="BP147" i="7"/>
  <c r="BP148" i="7"/>
  <c r="BP149" i="7"/>
  <c r="BP150" i="7"/>
  <c r="BP151" i="7"/>
  <c r="BP152" i="7"/>
  <c r="BP153" i="7"/>
  <c r="BP154" i="7"/>
  <c r="BP155" i="7"/>
  <c r="BP156" i="7"/>
  <c r="BP157" i="7"/>
  <c r="BP158" i="7"/>
  <c r="BP159" i="7"/>
  <c r="BP160" i="7"/>
  <c r="BP161" i="7"/>
  <c r="BP162" i="7"/>
  <c r="BP163" i="7"/>
  <c r="BP164" i="7"/>
  <c r="BP165" i="7"/>
  <c r="BP166" i="7"/>
  <c r="BP167" i="7"/>
  <c r="BP168" i="7"/>
  <c r="BP169" i="7"/>
  <c r="BP170" i="7"/>
  <c r="BP171" i="7"/>
  <c r="BP172" i="7"/>
  <c r="BP173" i="7"/>
  <c r="BP174" i="7"/>
  <c r="BP175" i="7"/>
  <c r="BP176" i="7"/>
  <c r="BP177" i="7"/>
  <c r="BP178" i="7"/>
  <c r="BP179" i="7"/>
  <c r="BP180" i="7"/>
  <c r="BP181" i="7"/>
  <c r="BP182" i="7"/>
  <c r="BP183" i="7"/>
  <c r="BP184" i="7"/>
  <c r="BP185" i="7"/>
  <c r="BP186" i="7"/>
  <c r="BP187" i="7"/>
  <c r="BP188" i="7"/>
  <c r="BP189" i="7"/>
  <c r="BP190" i="7"/>
  <c r="BP191" i="7"/>
  <c r="BP192" i="7"/>
  <c r="BP193" i="7"/>
  <c r="BP194" i="7"/>
  <c r="BP195" i="7"/>
  <c r="BP196" i="7"/>
  <c r="BP197" i="7"/>
  <c r="BP198" i="7"/>
  <c r="BP199" i="7"/>
  <c r="BP200" i="7"/>
  <c r="BP201" i="7"/>
  <c r="BP202" i="7"/>
  <c r="BP203" i="7"/>
  <c r="BP204" i="7"/>
  <c r="BP205" i="7"/>
  <c r="BP206" i="7"/>
  <c r="BP207" i="7"/>
  <c r="BP208" i="7"/>
  <c r="BP209" i="7"/>
  <c r="BP210" i="7"/>
  <c r="BP211" i="7"/>
  <c r="BP212" i="7"/>
  <c r="BP213" i="7"/>
  <c r="BP214" i="7"/>
  <c r="BP215" i="7"/>
  <c r="BP216" i="7"/>
  <c r="BP217" i="7"/>
  <c r="BP218" i="7"/>
  <c r="BP219" i="7"/>
  <c r="BP220" i="7"/>
  <c r="BP221" i="7"/>
  <c r="BP222" i="7"/>
  <c r="BP223" i="7"/>
  <c r="BP224" i="7"/>
  <c r="BP225" i="7"/>
  <c r="BP226" i="7"/>
  <c r="BP227" i="7"/>
  <c r="BP228" i="7"/>
  <c r="BP229" i="7"/>
  <c r="BP230" i="7"/>
  <c r="BP231" i="7"/>
  <c r="BP232" i="7"/>
  <c r="BP233" i="7"/>
  <c r="BP234" i="7"/>
  <c r="BP235" i="7"/>
  <c r="BP236" i="7"/>
  <c r="BP237" i="7"/>
  <c r="BP238" i="7"/>
  <c r="BP239" i="7"/>
  <c r="BP240" i="7"/>
  <c r="BP241" i="7"/>
  <c r="BP242" i="7"/>
  <c r="BP243" i="7"/>
  <c r="BP244" i="7"/>
  <c r="BP245" i="7"/>
  <c r="BP246" i="7"/>
  <c r="BP247" i="7"/>
  <c r="BP248" i="7"/>
  <c r="BP249" i="7"/>
  <c r="BP250" i="7"/>
  <c r="BP251" i="7"/>
  <c r="BP252" i="7"/>
  <c r="BP253" i="7"/>
  <c r="BP254" i="7"/>
  <c r="BP255" i="7"/>
  <c r="BP256" i="7"/>
  <c r="BP257" i="7"/>
  <c r="BP258" i="7"/>
  <c r="BP259" i="7"/>
  <c r="BP260" i="7"/>
  <c r="BP261" i="7"/>
  <c r="BP262" i="7"/>
  <c r="BP263" i="7"/>
  <c r="BP264" i="7"/>
  <c r="BP265" i="7"/>
  <c r="BP266" i="7"/>
  <c r="BP267" i="7"/>
  <c r="BP268" i="7"/>
  <c r="BP269" i="7"/>
  <c r="BP270" i="7"/>
  <c r="BP271" i="7"/>
  <c r="BP272" i="7"/>
  <c r="BP273" i="7"/>
  <c r="BP274" i="7"/>
  <c r="BP275" i="7"/>
  <c r="BP276" i="7"/>
  <c r="BP277" i="7"/>
  <c r="BP278" i="7"/>
  <c r="BP279" i="7"/>
  <c r="BP280" i="7"/>
  <c r="BP281" i="7"/>
  <c r="BP282" i="7"/>
  <c r="BP283" i="7"/>
  <c r="BP284" i="7"/>
  <c r="BP285" i="7"/>
  <c r="BP286" i="7"/>
  <c r="BP287" i="7"/>
  <c r="BP288" i="7"/>
  <c r="BP289" i="7"/>
  <c r="BP290" i="7"/>
  <c r="BP291" i="7"/>
  <c r="BP292" i="7"/>
  <c r="BP293" i="7"/>
  <c r="BP294" i="7"/>
  <c r="BP295" i="7"/>
  <c r="BP296" i="7"/>
  <c r="BP297" i="7"/>
  <c r="BP298" i="7"/>
  <c r="BP299" i="7"/>
  <c r="BP300" i="7"/>
  <c r="BP301" i="7"/>
  <c r="BP302" i="7"/>
  <c r="BP303" i="7"/>
  <c r="BP304" i="7"/>
  <c r="BP305" i="7"/>
  <c r="BP306" i="7"/>
  <c r="BP307" i="7"/>
  <c r="BP308" i="7"/>
  <c r="BP309" i="7"/>
  <c r="BP310" i="7"/>
  <c r="BP311" i="7"/>
  <c r="BP312" i="7"/>
  <c r="BP313" i="7"/>
  <c r="BP314" i="7"/>
  <c r="BP315" i="7"/>
  <c r="BP316" i="7"/>
  <c r="BP317" i="7"/>
  <c r="BP318" i="7"/>
  <c r="BP319" i="7"/>
  <c r="BP320" i="7"/>
  <c r="BP321" i="7"/>
  <c r="BP322" i="7"/>
  <c r="BP323" i="7"/>
  <c r="BP324" i="7"/>
  <c r="BP325" i="7"/>
  <c r="BP326" i="7"/>
  <c r="BP327" i="7"/>
  <c r="BP328" i="7"/>
  <c r="BP329" i="7"/>
  <c r="BP330" i="7"/>
  <c r="BP331" i="7"/>
  <c r="BP332" i="7"/>
  <c r="BP333" i="7"/>
  <c r="BP334" i="7"/>
  <c r="BP335" i="7"/>
  <c r="BP336" i="7"/>
  <c r="BP337" i="7"/>
  <c r="BP338" i="7"/>
  <c r="BP339" i="7"/>
  <c r="BP340" i="7"/>
  <c r="BP341" i="7"/>
  <c r="BP342" i="7"/>
  <c r="BP343" i="7"/>
  <c r="BP344" i="7"/>
  <c r="BP345" i="7"/>
  <c r="BP346" i="7"/>
  <c r="BP347" i="7"/>
  <c r="BP348" i="7"/>
  <c r="BP349" i="7"/>
  <c r="BP350" i="7"/>
  <c r="BP351" i="7"/>
  <c r="BP352" i="7"/>
  <c r="BP353" i="7"/>
  <c r="BP354" i="7"/>
  <c r="BP355" i="7"/>
  <c r="BP356" i="7"/>
  <c r="BP357" i="7"/>
  <c r="BP358" i="7"/>
  <c r="BP359" i="7"/>
  <c r="BP360" i="7"/>
  <c r="BP361" i="7"/>
  <c r="BP362" i="7"/>
  <c r="BP363" i="7"/>
  <c r="BP364" i="7"/>
  <c r="BP365" i="7"/>
  <c r="BP366" i="7"/>
  <c r="BP367" i="7"/>
  <c r="BP368" i="7"/>
  <c r="BP369" i="7"/>
  <c r="BP370" i="7"/>
  <c r="BP371" i="7"/>
  <c r="BP372" i="7"/>
  <c r="BP373" i="7"/>
  <c r="BP374" i="7"/>
  <c r="BP375" i="7"/>
  <c r="BP376" i="7"/>
  <c r="BP377" i="7"/>
  <c r="BP378" i="7"/>
  <c r="BP379" i="7"/>
  <c r="BP380" i="7"/>
  <c r="BP381" i="7"/>
  <c r="BP382" i="7"/>
  <c r="BP383" i="7"/>
  <c r="BP384" i="7"/>
  <c r="BP385" i="7"/>
  <c r="BP386" i="7"/>
  <c r="BP387" i="7"/>
  <c r="BP388" i="7"/>
  <c r="BP389" i="7"/>
  <c r="BP390" i="7"/>
  <c r="BP391" i="7"/>
  <c r="BP392" i="7"/>
  <c r="BP393" i="7"/>
  <c r="BP394" i="7"/>
  <c r="BP395" i="7"/>
  <c r="BP396" i="7"/>
  <c r="BP397" i="7"/>
  <c r="BP398" i="7"/>
  <c r="BP399" i="7"/>
  <c r="BP400" i="7"/>
  <c r="BP401" i="7"/>
  <c r="BP402" i="7"/>
  <c r="BP403" i="7"/>
  <c r="BP404" i="7"/>
  <c r="BP405" i="7"/>
  <c r="BP406" i="7"/>
  <c r="BP407" i="7"/>
  <c r="BP408" i="7"/>
  <c r="BP409" i="7"/>
  <c r="BP410" i="7"/>
  <c r="BP411" i="7"/>
  <c r="BP412" i="7"/>
  <c r="BP413" i="7"/>
  <c r="BP414" i="7"/>
  <c r="BP415" i="7"/>
  <c r="BP416" i="7"/>
  <c r="BP417" i="7"/>
  <c r="BP418" i="7"/>
  <c r="BP419" i="7"/>
  <c r="BP420" i="7"/>
  <c r="BP421" i="7"/>
  <c r="BP422" i="7"/>
  <c r="BP423" i="7"/>
  <c r="BP424" i="7"/>
  <c r="BP425" i="7"/>
  <c r="BP426" i="7"/>
  <c r="BP427" i="7"/>
  <c r="BP428" i="7"/>
  <c r="BP429" i="7"/>
  <c r="BP430" i="7"/>
  <c r="BP431" i="7"/>
  <c r="BP432" i="7"/>
  <c r="BP433" i="7"/>
  <c r="BP434" i="7"/>
  <c r="BP435" i="7"/>
  <c r="BP436" i="7"/>
  <c r="BP437" i="7"/>
  <c r="BP438" i="7"/>
  <c r="BP439" i="7"/>
  <c r="BP440" i="7"/>
  <c r="BP441" i="7"/>
  <c r="BP442" i="7"/>
  <c r="BP443" i="7"/>
  <c r="BP444" i="7"/>
  <c r="BP445" i="7"/>
  <c r="BP446" i="7"/>
  <c r="BP447" i="7"/>
  <c r="BP448" i="7"/>
  <c r="BP449" i="7"/>
  <c r="BP450" i="7"/>
  <c r="BP451" i="7"/>
  <c r="BP452" i="7"/>
  <c r="BP453" i="7"/>
  <c r="BP454" i="7"/>
  <c r="BP455" i="7"/>
  <c r="BP456" i="7"/>
  <c r="BP457" i="7"/>
  <c r="BP458" i="7"/>
  <c r="BP459" i="7"/>
  <c r="BP460" i="7"/>
  <c r="BP461" i="7"/>
  <c r="BP462" i="7"/>
  <c r="BP463" i="7"/>
  <c r="BP464" i="7"/>
  <c r="BP465" i="7"/>
  <c r="BP466" i="7"/>
  <c r="BP467" i="7"/>
  <c r="BP468" i="7"/>
  <c r="BP469" i="7"/>
  <c r="BP470" i="7"/>
  <c r="BP471" i="7"/>
  <c r="BP472" i="7"/>
  <c r="BP473" i="7"/>
  <c r="BP474" i="7"/>
  <c r="BP475" i="7"/>
  <c r="BP476" i="7"/>
  <c r="BP477" i="7"/>
  <c r="BP478" i="7"/>
  <c r="BP479" i="7"/>
  <c r="BP480" i="7"/>
  <c r="BP481" i="7"/>
  <c r="BP482" i="7"/>
  <c r="BP483" i="7"/>
  <c r="BP484" i="7"/>
  <c r="BP485" i="7"/>
  <c r="BP486" i="7"/>
  <c r="BP487" i="7"/>
  <c r="BP488" i="7"/>
  <c r="BP489" i="7"/>
  <c r="BP490" i="7"/>
  <c r="BP491" i="7"/>
  <c r="BP492" i="7"/>
  <c r="BP493" i="7"/>
  <c r="BP494" i="7"/>
  <c r="BP495" i="7"/>
  <c r="BP496" i="7"/>
  <c r="BP497" i="7"/>
  <c r="BP498" i="7"/>
  <c r="BP499" i="7"/>
  <c r="BP500" i="7"/>
  <c r="BP501" i="7"/>
  <c r="BP502" i="7"/>
  <c r="BP503" i="7"/>
  <c r="BP504" i="7"/>
  <c r="BP505" i="7"/>
  <c r="BP506" i="7"/>
  <c r="BP507" i="7"/>
  <c r="BP508" i="7"/>
  <c r="BP509" i="7"/>
  <c r="BP510" i="7"/>
  <c r="BP511" i="7"/>
  <c r="BP512" i="7"/>
  <c r="BP513" i="7"/>
  <c r="BP514" i="7"/>
  <c r="BP515" i="7"/>
  <c r="BP516" i="7"/>
  <c r="BP517" i="7"/>
  <c r="BP518" i="7"/>
  <c r="BP519" i="7"/>
  <c r="BP520" i="7"/>
  <c r="BP521" i="7"/>
  <c r="BP522" i="7"/>
  <c r="BP523" i="7"/>
  <c r="BP524" i="7"/>
  <c r="BP525" i="7"/>
  <c r="BP526" i="7"/>
  <c r="BP527" i="7"/>
  <c r="BP528" i="7"/>
  <c r="BP529" i="7"/>
  <c r="BP530" i="7"/>
  <c r="BP531" i="7"/>
  <c r="BP532" i="7"/>
  <c r="BP533" i="7"/>
  <c r="BP534" i="7"/>
  <c r="BP535" i="7"/>
  <c r="BP536" i="7"/>
  <c r="BP537" i="7"/>
  <c r="BP538" i="7"/>
  <c r="BP539" i="7"/>
  <c r="BP540" i="7"/>
  <c r="BP541" i="7"/>
  <c r="BP542" i="7"/>
  <c r="BP543" i="7"/>
  <c r="BP544" i="7"/>
  <c r="BP545" i="7"/>
  <c r="BP546" i="7"/>
  <c r="BP547" i="7"/>
  <c r="BP548" i="7"/>
  <c r="BP549" i="7"/>
  <c r="BP550" i="7"/>
  <c r="BP551" i="7"/>
  <c r="BP552" i="7"/>
  <c r="BP553" i="7"/>
  <c r="BP554" i="7"/>
  <c r="BP555" i="7"/>
  <c r="BP556" i="7"/>
  <c r="BP557" i="7"/>
  <c r="BP558" i="7"/>
  <c r="BP559" i="7"/>
  <c r="BP560" i="7"/>
  <c r="BP561" i="7"/>
  <c r="BP562" i="7"/>
  <c r="BP563" i="7"/>
  <c r="BP564" i="7"/>
  <c r="BP565" i="7"/>
  <c r="BP566" i="7"/>
  <c r="BP567" i="7"/>
  <c r="BP568" i="7"/>
  <c r="BP569" i="7"/>
  <c r="BP570" i="7"/>
  <c r="BP571" i="7"/>
  <c r="BP572" i="7"/>
  <c r="BP573" i="7"/>
  <c r="BP574" i="7"/>
  <c r="BP575" i="7"/>
  <c r="BP576" i="7"/>
  <c r="BP577" i="7"/>
  <c r="BP578" i="7"/>
  <c r="BP579" i="7"/>
  <c r="BP580" i="7"/>
  <c r="BP581" i="7"/>
  <c r="BP582" i="7"/>
  <c r="BP583" i="7"/>
  <c r="BP584" i="7"/>
  <c r="BP585" i="7"/>
  <c r="BP586" i="7"/>
  <c r="BP587" i="7"/>
  <c r="BP588" i="7"/>
  <c r="BP589" i="7"/>
  <c r="BP590" i="7"/>
  <c r="BP591" i="7"/>
  <c r="BP592" i="7"/>
  <c r="BP593" i="7"/>
  <c r="BP594" i="7"/>
  <c r="BP595" i="7"/>
  <c r="BP596" i="7"/>
  <c r="BP597" i="7"/>
  <c r="BP598" i="7"/>
  <c r="BP599" i="7"/>
  <c r="BP600" i="7"/>
  <c r="BP601" i="7"/>
  <c r="BP602" i="7"/>
  <c r="BP603" i="7"/>
  <c r="BP604" i="7"/>
  <c r="BP605" i="7"/>
  <c r="BP606" i="7"/>
  <c r="BP607" i="7"/>
  <c r="BP608" i="7"/>
  <c r="BP609" i="7"/>
  <c r="BP610" i="7"/>
  <c r="BP611" i="7"/>
  <c r="BP612" i="7"/>
  <c r="BP613" i="7"/>
  <c r="BP614" i="7"/>
  <c r="BP615" i="7"/>
  <c r="BP616" i="7"/>
  <c r="BP617" i="7"/>
  <c r="BP618" i="7"/>
  <c r="BP619" i="7"/>
  <c r="BP620" i="7"/>
  <c r="BP621" i="7"/>
  <c r="BP622" i="7"/>
  <c r="BP623" i="7"/>
  <c r="BP624" i="7"/>
  <c r="BP625" i="7"/>
  <c r="BP626" i="7"/>
  <c r="BP627" i="7"/>
  <c r="BP628" i="7"/>
  <c r="BP629" i="7"/>
  <c r="BP630" i="7"/>
  <c r="BP631" i="7"/>
  <c r="BP632" i="7"/>
  <c r="BP633" i="7"/>
  <c r="BP634" i="7"/>
  <c r="BP635" i="7"/>
  <c r="BP636" i="7"/>
  <c r="BP637" i="7"/>
  <c r="BP638" i="7"/>
  <c r="BP639" i="7"/>
  <c r="BP640" i="7"/>
  <c r="BP641" i="7"/>
  <c r="BP642" i="7"/>
  <c r="BP643" i="7"/>
  <c r="BP644" i="7"/>
  <c r="BP645" i="7"/>
  <c r="BP646" i="7"/>
  <c r="BP647" i="7"/>
  <c r="BP648" i="7"/>
  <c r="BP649" i="7"/>
  <c r="BP650" i="7"/>
  <c r="BP651" i="7"/>
  <c r="BP652" i="7"/>
  <c r="BP653" i="7"/>
  <c r="BP654" i="7"/>
  <c r="BP655" i="7"/>
  <c r="BP656" i="7"/>
  <c r="BP657" i="7"/>
  <c r="BP658" i="7"/>
  <c r="BP659" i="7"/>
  <c r="BP660" i="7"/>
  <c r="BP661" i="7"/>
  <c r="BP662" i="7"/>
  <c r="BP663" i="7"/>
  <c r="BP664" i="7"/>
  <c r="BP665" i="7"/>
  <c r="BP666" i="7"/>
  <c r="BP667" i="7"/>
  <c r="BP668" i="7"/>
  <c r="BP669" i="7"/>
  <c r="BP670" i="7"/>
  <c r="BP671" i="7"/>
  <c r="BP672" i="7"/>
  <c r="BP673" i="7"/>
  <c r="BP674" i="7"/>
  <c r="BP675" i="7"/>
  <c r="BP676" i="7"/>
  <c r="BP677" i="7"/>
  <c r="BP678" i="7"/>
  <c r="BP679" i="7"/>
  <c r="BP680" i="7"/>
  <c r="BP681" i="7"/>
  <c r="BP682" i="7"/>
  <c r="BP683" i="7"/>
  <c r="BP684" i="7"/>
  <c r="BP685" i="7"/>
  <c r="BP686" i="7"/>
  <c r="BP687" i="7"/>
  <c r="BP688" i="7"/>
  <c r="BP689" i="7"/>
  <c r="BP690" i="7"/>
  <c r="BP691" i="7"/>
  <c r="BP692" i="7"/>
  <c r="BP693" i="7"/>
  <c r="BP694" i="7"/>
  <c r="BP695" i="7"/>
  <c r="BP696" i="7"/>
  <c r="BP697" i="7"/>
  <c r="BP698" i="7"/>
  <c r="BP699" i="7"/>
  <c r="BP700" i="7"/>
  <c r="BP701" i="7"/>
  <c r="BP702" i="7"/>
  <c r="BP703" i="7"/>
  <c r="BP704" i="7"/>
  <c r="BP705" i="7"/>
  <c r="BP706" i="7"/>
  <c r="BP707" i="7"/>
  <c r="BP708" i="7"/>
  <c r="BP709" i="7"/>
  <c r="BP710" i="7"/>
  <c r="BP711" i="7"/>
  <c r="BP712" i="7"/>
  <c r="BP713" i="7"/>
  <c r="BP714" i="7"/>
  <c r="BP715" i="7"/>
  <c r="BP716" i="7"/>
  <c r="BP717" i="7"/>
  <c r="BP718" i="7"/>
  <c r="BP719" i="7"/>
  <c r="BP720" i="7"/>
  <c r="BP721" i="7"/>
  <c r="BP722" i="7"/>
  <c r="BP723" i="7"/>
  <c r="BP724" i="7"/>
  <c r="BP725" i="7"/>
  <c r="BP726" i="7"/>
  <c r="BP727" i="7"/>
  <c r="BP728" i="7"/>
  <c r="BP729" i="7"/>
  <c r="BP730" i="7"/>
  <c r="BP731" i="7"/>
  <c r="BP732" i="7"/>
  <c r="BP733" i="7"/>
  <c r="BP734" i="7"/>
  <c r="BP735" i="7"/>
  <c r="BP736" i="7"/>
  <c r="BP737" i="7"/>
  <c r="BP738" i="7"/>
  <c r="BP739" i="7"/>
  <c r="BP740" i="7"/>
  <c r="BP741" i="7"/>
  <c r="BP742" i="7"/>
  <c r="BP743" i="7"/>
  <c r="BP744" i="7"/>
  <c r="BP745" i="7"/>
  <c r="BP746" i="7"/>
  <c r="BP747" i="7"/>
  <c r="BP748" i="7"/>
  <c r="BP749" i="7"/>
  <c r="BP750" i="7"/>
  <c r="BP751" i="7"/>
  <c r="BP752" i="7"/>
  <c r="BP753" i="7"/>
  <c r="BP754" i="7"/>
  <c r="BP755" i="7"/>
  <c r="BP756" i="7"/>
  <c r="BP757" i="7"/>
  <c r="BP758" i="7"/>
  <c r="BP759" i="7"/>
  <c r="BP760" i="7"/>
  <c r="BP761" i="7"/>
  <c r="BP762" i="7"/>
  <c r="BP763" i="7"/>
  <c r="BP764" i="7"/>
  <c r="BP765" i="7"/>
  <c r="BP766" i="7"/>
  <c r="BP767" i="7"/>
  <c r="BP768" i="7"/>
  <c r="BP769" i="7"/>
  <c r="BP770" i="7"/>
  <c r="BP771" i="7"/>
  <c r="BP772" i="7"/>
  <c r="BP773" i="7"/>
  <c r="BP774" i="7"/>
  <c r="BP775" i="7"/>
  <c r="BP776" i="7"/>
  <c r="BP777" i="7"/>
  <c r="BP778" i="7"/>
  <c r="BP779" i="7"/>
  <c r="BP780" i="7"/>
  <c r="BP781" i="7"/>
  <c r="BP782" i="7"/>
  <c r="BP783" i="7"/>
  <c r="BP784" i="7"/>
  <c r="BP785" i="7"/>
  <c r="BP786" i="7"/>
  <c r="BP787" i="7"/>
  <c r="BP788" i="7"/>
  <c r="BP789" i="7"/>
  <c r="BP790" i="7"/>
  <c r="BP791" i="7"/>
  <c r="BP792" i="7"/>
  <c r="BP793" i="7"/>
  <c r="BP794" i="7"/>
  <c r="BP795" i="7"/>
  <c r="BP796" i="7"/>
  <c r="BP797" i="7"/>
  <c r="BP798" i="7"/>
  <c r="BP799" i="7"/>
  <c r="BP800" i="7"/>
  <c r="BP801" i="7"/>
  <c r="BP802" i="7"/>
  <c r="BP803" i="7"/>
  <c r="BP804" i="7"/>
  <c r="BP805" i="7"/>
  <c r="BP806" i="7"/>
  <c r="BP807" i="7"/>
  <c r="BP808" i="7"/>
  <c r="BP809" i="7"/>
  <c r="BP810" i="7"/>
  <c r="BP811" i="7"/>
  <c r="BP812" i="7"/>
  <c r="BP813" i="7"/>
  <c r="BP814" i="7"/>
  <c r="BP815" i="7"/>
  <c r="BP816" i="7"/>
  <c r="BP817" i="7"/>
  <c r="BP818" i="7"/>
  <c r="BP819" i="7"/>
  <c r="BP820" i="7"/>
  <c r="BP821" i="7"/>
  <c r="BP822" i="7"/>
  <c r="BP823" i="7"/>
  <c r="BP824" i="7"/>
  <c r="BP825" i="7"/>
  <c r="BP826" i="7"/>
  <c r="BP827" i="7"/>
  <c r="BP828" i="7"/>
  <c r="BP829" i="7"/>
  <c r="BP830" i="7"/>
  <c r="BP831" i="7"/>
  <c r="BP832" i="7"/>
  <c r="BP833" i="7"/>
  <c r="BP834" i="7"/>
  <c r="BP835" i="7"/>
  <c r="BP836" i="7"/>
  <c r="BP837" i="7"/>
  <c r="BP838" i="7"/>
  <c r="BP839" i="7"/>
  <c r="BP840" i="7"/>
  <c r="BP841" i="7"/>
  <c r="BP842" i="7"/>
  <c r="BP843" i="7"/>
  <c r="BP844" i="7"/>
  <c r="BP845" i="7"/>
  <c r="BP846" i="7"/>
  <c r="BP847" i="7"/>
  <c r="BP848" i="7"/>
  <c r="BP849" i="7"/>
  <c r="BP850" i="7"/>
  <c r="BP851" i="7"/>
  <c r="BP852" i="7"/>
  <c r="BP853" i="7"/>
  <c r="BP854" i="7"/>
  <c r="BP855" i="7"/>
  <c r="BP856" i="7"/>
  <c r="BP857" i="7"/>
  <c r="BP858" i="7"/>
  <c r="BP859" i="7"/>
  <c r="BP860" i="7"/>
  <c r="BP861" i="7"/>
  <c r="BP862" i="7"/>
  <c r="BP863" i="7"/>
  <c r="BP864" i="7"/>
  <c r="BP865" i="7"/>
  <c r="BP866" i="7"/>
  <c r="BP867" i="7"/>
  <c r="BP868" i="7"/>
  <c r="BP869" i="7"/>
  <c r="BP870" i="7"/>
  <c r="BP871" i="7"/>
  <c r="BP872" i="7"/>
  <c r="BP873" i="7"/>
  <c r="BP874" i="7"/>
  <c r="BP875" i="7"/>
  <c r="BP876" i="7"/>
  <c r="BP877" i="7"/>
  <c r="BP878" i="7"/>
  <c r="BP879" i="7"/>
  <c r="BP880" i="7"/>
  <c r="BP881" i="7"/>
  <c r="BP882" i="7"/>
  <c r="BP883" i="7"/>
  <c r="BP884" i="7"/>
  <c r="BP885" i="7"/>
  <c r="BP886" i="7"/>
  <c r="BP887" i="7"/>
  <c r="BP888" i="7"/>
  <c r="BP889" i="7"/>
  <c r="BP890" i="7"/>
  <c r="BP891" i="7"/>
  <c r="BP892" i="7"/>
  <c r="BP893" i="7"/>
  <c r="BP894" i="7"/>
  <c r="BP895" i="7"/>
  <c r="BP896" i="7"/>
  <c r="BP897" i="7"/>
  <c r="BP898" i="7"/>
  <c r="BP899" i="7"/>
  <c r="BP900" i="7"/>
  <c r="BP901" i="7"/>
  <c r="BP902" i="7"/>
  <c r="BP903" i="7"/>
  <c r="BP904" i="7"/>
  <c r="BP905" i="7"/>
  <c r="BP906" i="7"/>
  <c r="BP907" i="7"/>
  <c r="BP908" i="7"/>
  <c r="BP909" i="7"/>
  <c r="BP910" i="7"/>
  <c r="BP911" i="7"/>
  <c r="BP912" i="7"/>
  <c r="BP913" i="7"/>
  <c r="BP914" i="7"/>
  <c r="BP915" i="7"/>
  <c r="BP916" i="7"/>
  <c r="BP917" i="7"/>
  <c r="BP918" i="7"/>
  <c r="BP919" i="7"/>
  <c r="BP920" i="7"/>
  <c r="BP921" i="7"/>
  <c r="BP922" i="7"/>
  <c r="BP923" i="7"/>
  <c r="BP924" i="7"/>
  <c r="BP925" i="7"/>
  <c r="BP926" i="7"/>
  <c r="BP927" i="7"/>
  <c r="BP928" i="7"/>
  <c r="BP929" i="7"/>
  <c r="BP930" i="7"/>
  <c r="BP931" i="7"/>
  <c r="BP932" i="7"/>
  <c r="BP933" i="7"/>
  <c r="BP934" i="7"/>
  <c r="BP935" i="7"/>
  <c r="BP936" i="7"/>
  <c r="BP937" i="7"/>
  <c r="BP938" i="7"/>
  <c r="BP939" i="7"/>
  <c r="BP940" i="7"/>
  <c r="BP941" i="7"/>
  <c r="BP942" i="7"/>
  <c r="BP943" i="7"/>
  <c r="BP944" i="7"/>
  <c r="BP945" i="7"/>
  <c r="BP946" i="7"/>
  <c r="BP947" i="7"/>
  <c r="BP948" i="7"/>
  <c r="BP949" i="7"/>
  <c r="BP950" i="7"/>
  <c r="BP951" i="7"/>
  <c r="BP952" i="7"/>
  <c r="BP953" i="7"/>
  <c r="BP954" i="7"/>
  <c r="BP955" i="7"/>
  <c r="BP956" i="7"/>
  <c r="BP957" i="7"/>
  <c r="BP958" i="7"/>
  <c r="BP959" i="7"/>
  <c r="BP960" i="7"/>
  <c r="BP961" i="7"/>
  <c r="BP962" i="7"/>
  <c r="BP963" i="7"/>
  <c r="BP964" i="7"/>
  <c r="BP965" i="7"/>
  <c r="BP966" i="7"/>
  <c r="BP967" i="7"/>
  <c r="BP968" i="7"/>
  <c r="BP969" i="7"/>
  <c r="BP970" i="7"/>
  <c r="BP971" i="7"/>
  <c r="BP972" i="7"/>
  <c r="BP973" i="7"/>
  <c r="BP974" i="7"/>
  <c r="BP975" i="7"/>
  <c r="BP976" i="7"/>
  <c r="BP977" i="7"/>
  <c r="BP978" i="7"/>
  <c r="BP979" i="7"/>
  <c r="BP980" i="7"/>
  <c r="BP981" i="7"/>
  <c r="BP982" i="7"/>
  <c r="BP983" i="7"/>
  <c r="BP984" i="7"/>
  <c r="BP985" i="7"/>
  <c r="BP986" i="7"/>
  <c r="BP987" i="7"/>
  <c r="BP988" i="7"/>
  <c r="BP989" i="7"/>
  <c r="BP990" i="7"/>
  <c r="BP991" i="7"/>
  <c r="BP992" i="7"/>
  <c r="BP993" i="7"/>
  <c r="BP994" i="7"/>
  <c r="BP995" i="7"/>
  <c r="BP996" i="7"/>
  <c r="BP997" i="7"/>
  <c r="BP998" i="7"/>
  <c r="BP999" i="7"/>
  <c r="BP1000" i="7"/>
  <c r="BP1001" i="7"/>
  <c r="BP1002" i="7"/>
  <c r="BP1003" i="7"/>
  <c r="BP1004" i="7"/>
  <c r="BP1005" i="7"/>
  <c r="BP1006" i="7"/>
  <c r="BP1007" i="7"/>
  <c r="BP1008" i="7"/>
  <c r="BP1009" i="7"/>
  <c r="BP1010" i="7"/>
  <c r="BP1011" i="7"/>
  <c r="BP1012" i="7"/>
  <c r="BP1013" i="7"/>
  <c r="BP1014" i="7"/>
  <c r="BP1015" i="7"/>
  <c r="BP1016" i="7"/>
  <c r="BP1017" i="7"/>
  <c r="BP1018" i="7"/>
  <c r="BP1019" i="7"/>
  <c r="BP1020" i="7"/>
  <c r="BP1021" i="7"/>
  <c r="BP1022" i="7"/>
  <c r="BP1023" i="7"/>
  <c r="BP1024" i="7"/>
  <c r="BP1025" i="7"/>
  <c r="BP1026" i="7"/>
  <c r="BP1027" i="7"/>
  <c r="BP1028" i="7"/>
  <c r="BP1029" i="7"/>
  <c r="BP1030" i="7"/>
  <c r="BP1031" i="7"/>
  <c r="BP1032" i="7"/>
  <c r="BP1033" i="7"/>
  <c r="BP1034" i="7"/>
  <c r="BP1035" i="7"/>
  <c r="BP1036" i="7"/>
  <c r="BP1037" i="7"/>
  <c r="BP1038" i="7"/>
  <c r="BP1039" i="7"/>
  <c r="BP1040" i="7"/>
  <c r="BP1041" i="7"/>
  <c r="BP1042" i="7"/>
  <c r="BP1043" i="7"/>
  <c r="BP1044" i="7"/>
  <c r="BP1045" i="7"/>
  <c r="BP1046" i="7"/>
  <c r="BP1047" i="7"/>
  <c r="BP1048" i="7"/>
  <c r="BP1049" i="7"/>
  <c r="BP1050" i="7"/>
  <c r="BP1051" i="7"/>
  <c r="BP1052" i="7"/>
  <c r="BP1053" i="7"/>
  <c r="BP1054" i="7"/>
  <c r="BP1055" i="7"/>
  <c r="BP1056" i="7"/>
  <c r="BP1057" i="7"/>
  <c r="BP1058" i="7"/>
  <c r="BP1059" i="7"/>
  <c r="BP1060" i="7"/>
  <c r="BP1061" i="7"/>
  <c r="BP1062" i="7"/>
  <c r="BP1063" i="7"/>
  <c r="BP1064" i="7"/>
  <c r="BP1065" i="7"/>
  <c r="BP1066" i="7"/>
  <c r="BP1067" i="7"/>
  <c r="BP1068" i="7"/>
  <c r="BP1069" i="7"/>
  <c r="BP1070" i="7"/>
  <c r="BP1071" i="7"/>
  <c r="BP1072" i="7"/>
  <c r="BP1073" i="7"/>
  <c r="BP1074" i="7"/>
  <c r="BP1075" i="7"/>
  <c r="BP1076" i="7"/>
  <c r="BP1077" i="7"/>
  <c r="BP1078" i="7"/>
  <c r="BP1079" i="7"/>
  <c r="BP1080" i="7"/>
  <c r="BP1081" i="7"/>
  <c r="BP1082" i="7"/>
  <c r="BP1083" i="7"/>
  <c r="BP1084" i="7"/>
  <c r="BP1085" i="7"/>
  <c r="BP1086" i="7"/>
  <c r="BP1087" i="7"/>
  <c r="BP1088" i="7"/>
  <c r="BP1089" i="7"/>
  <c r="BP1090" i="7"/>
  <c r="BP1091" i="7"/>
  <c r="BP1092" i="7"/>
  <c r="BP1093" i="7"/>
  <c r="BP1094" i="7"/>
  <c r="BP1095" i="7"/>
  <c r="BP1096" i="7"/>
  <c r="BP1097" i="7"/>
  <c r="BP1098" i="7"/>
  <c r="BP1099" i="7"/>
  <c r="BP1100" i="7"/>
  <c r="BP1101" i="7"/>
  <c r="BP1102" i="7"/>
  <c r="BP1103" i="7"/>
  <c r="BP1104" i="7"/>
  <c r="BP1105" i="7"/>
  <c r="BP1106" i="7"/>
  <c r="BP1107" i="7"/>
  <c r="BP1108" i="7"/>
  <c r="BP1109" i="7"/>
  <c r="BP1110" i="7"/>
  <c r="BP1111" i="7"/>
  <c r="BP1112" i="7"/>
  <c r="BP1113" i="7"/>
  <c r="BP1114" i="7"/>
  <c r="BP1115" i="7"/>
  <c r="BP1116" i="7"/>
  <c r="BP1117" i="7"/>
  <c r="BP1118" i="7"/>
  <c r="BP1119" i="7"/>
  <c r="BP1120" i="7"/>
  <c r="BP1121" i="7"/>
  <c r="BP1122" i="7"/>
  <c r="BP1123" i="7"/>
  <c r="BP1124" i="7"/>
  <c r="BP1125" i="7"/>
  <c r="BP1126" i="7"/>
  <c r="BP1127" i="7"/>
  <c r="BP1128" i="7"/>
  <c r="BP1129" i="7"/>
  <c r="BP1130" i="7"/>
  <c r="BP1131" i="7"/>
  <c r="BP1132" i="7"/>
  <c r="BP1133" i="7"/>
  <c r="BP1134" i="7"/>
  <c r="BP1135" i="7"/>
  <c r="BP1136" i="7"/>
  <c r="BP1137" i="7"/>
  <c r="BP1138" i="7"/>
  <c r="BP1139" i="7"/>
  <c r="BP1140" i="7"/>
  <c r="BP1141" i="7"/>
  <c r="BP1142" i="7"/>
  <c r="BP1143" i="7"/>
  <c r="BP1144" i="7"/>
  <c r="BP1145" i="7"/>
  <c r="BP1146" i="7"/>
  <c r="BP1147" i="7"/>
  <c r="BP1148" i="7"/>
  <c r="BP1149" i="7"/>
  <c r="BP1150" i="7"/>
  <c r="BP1151" i="7"/>
  <c r="BP1152" i="7"/>
  <c r="BP1153" i="7"/>
  <c r="BP1154" i="7"/>
  <c r="BP1155" i="7"/>
  <c r="BP1156" i="7"/>
  <c r="BP1157" i="7"/>
  <c r="BP1158" i="7"/>
  <c r="BP1159" i="7"/>
  <c r="BP1160" i="7"/>
  <c r="BP1161" i="7"/>
  <c r="BP1162" i="7"/>
  <c r="BP1163" i="7"/>
  <c r="BP1164" i="7"/>
  <c r="BP1165" i="7"/>
  <c r="BP1166" i="7"/>
  <c r="BP1167" i="7"/>
  <c r="BP1168" i="7"/>
  <c r="BP1169" i="7"/>
  <c r="BP1170" i="7"/>
  <c r="BP1171" i="7"/>
  <c r="BP1172" i="7"/>
  <c r="BP1173" i="7"/>
  <c r="BP1174" i="7"/>
  <c r="BP1175" i="7"/>
  <c r="BP1176" i="7"/>
  <c r="BP1177" i="7"/>
  <c r="BP1178" i="7"/>
  <c r="BP1179" i="7"/>
  <c r="BP1180" i="7"/>
  <c r="BP1181" i="7"/>
  <c r="BP1182" i="7"/>
  <c r="BP1183" i="7"/>
  <c r="BP1184" i="7"/>
  <c r="BP1185" i="7"/>
  <c r="BP1186" i="7"/>
  <c r="BP1187" i="7"/>
  <c r="BP1188" i="7"/>
  <c r="BP1189" i="7"/>
  <c r="BP1190" i="7"/>
  <c r="BP1191" i="7"/>
  <c r="BP1192" i="7"/>
  <c r="BP1193" i="7"/>
  <c r="BP1194" i="7"/>
  <c r="BP1195" i="7"/>
  <c r="BP1196" i="7"/>
  <c r="BP1197" i="7"/>
  <c r="BP1198" i="7"/>
  <c r="BP1199" i="7"/>
  <c r="BP1200" i="7"/>
  <c r="BP1201" i="7"/>
  <c r="BP1202" i="7"/>
  <c r="BP1203" i="7"/>
  <c r="BP1204" i="7"/>
  <c r="BP1205" i="7"/>
  <c r="BP1206" i="7"/>
  <c r="BP1207" i="7"/>
  <c r="BP1208" i="7"/>
  <c r="BP1209" i="7"/>
  <c r="BP1210" i="7"/>
  <c r="BP1211" i="7"/>
  <c r="BP1212" i="7"/>
  <c r="BP1213" i="7"/>
  <c r="BP1214" i="7"/>
  <c r="BP1215" i="7"/>
  <c r="BP1216" i="7"/>
  <c r="BP1217" i="7"/>
  <c r="BP1218" i="7"/>
  <c r="BP1219" i="7"/>
  <c r="BP1220" i="7"/>
  <c r="BP1221" i="7"/>
  <c r="BP1222" i="7"/>
  <c r="BP1223" i="7"/>
  <c r="BP1224" i="7"/>
  <c r="BP1225" i="7"/>
  <c r="BP1226" i="7"/>
  <c r="BP1227" i="7"/>
  <c r="BP1228" i="7"/>
  <c r="BP1229" i="7"/>
  <c r="BP1230" i="7"/>
  <c r="BP1231" i="7"/>
  <c r="BP1232" i="7"/>
  <c r="BP1233" i="7"/>
  <c r="BP1234" i="7"/>
  <c r="BP1235" i="7"/>
  <c r="BP1236" i="7"/>
  <c r="BP1237" i="7"/>
  <c r="BP1238" i="7"/>
  <c r="BP1239" i="7"/>
  <c r="BP1240" i="7"/>
  <c r="BP1241" i="7"/>
  <c r="BP1242" i="7"/>
  <c r="BP1243" i="7"/>
  <c r="BP1244" i="7"/>
  <c r="BP1245" i="7"/>
  <c r="BP1246" i="7"/>
  <c r="BP1247" i="7"/>
  <c r="BP1248" i="7"/>
  <c r="BP1249" i="7"/>
  <c r="BP1250" i="7"/>
  <c r="BP1251" i="7"/>
  <c r="BP1252" i="7"/>
  <c r="BP1253" i="7"/>
  <c r="BP1254" i="7"/>
  <c r="BP1255" i="7"/>
  <c r="BP1256" i="7"/>
  <c r="BP1257" i="7"/>
  <c r="BP1258" i="7"/>
  <c r="BP1259" i="7"/>
  <c r="BP1260" i="7"/>
  <c r="BP1261" i="7"/>
  <c r="BP1262" i="7"/>
  <c r="BP1263" i="7"/>
  <c r="BP1264" i="7"/>
  <c r="BP1265" i="7"/>
  <c r="BP1266" i="7"/>
  <c r="BP1267" i="7"/>
  <c r="BP1268" i="7"/>
  <c r="BP1269" i="7"/>
  <c r="BP1270" i="7"/>
  <c r="BP1271" i="7"/>
  <c r="BP1272" i="7"/>
  <c r="BP1273" i="7"/>
  <c r="BP1274" i="7"/>
  <c r="BP1275" i="7"/>
  <c r="BP1276" i="7"/>
  <c r="BP1277" i="7"/>
  <c r="BP1278" i="7"/>
  <c r="BP1279" i="7"/>
  <c r="BP1280" i="7"/>
  <c r="BP1281" i="7"/>
  <c r="BP1282" i="7"/>
  <c r="BP1283" i="7"/>
  <c r="BP1284" i="7"/>
  <c r="BP1285" i="7"/>
  <c r="BP1286" i="7"/>
  <c r="BP1287" i="7"/>
  <c r="BP1288" i="7"/>
  <c r="BP1289" i="7"/>
  <c r="BP1290" i="7"/>
  <c r="BP1291" i="7"/>
  <c r="BP1292" i="7"/>
  <c r="BP1293" i="7"/>
  <c r="BP1294" i="7"/>
  <c r="BP1295" i="7"/>
  <c r="BP1296" i="7"/>
  <c r="BP1297" i="7"/>
  <c r="BP1298" i="7"/>
  <c r="BP1299" i="7"/>
  <c r="BP1300" i="7"/>
  <c r="BP1301" i="7"/>
  <c r="BP1302" i="7"/>
  <c r="BP1303" i="7"/>
  <c r="BP1304" i="7"/>
  <c r="BP1305" i="7"/>
  <c r="BP1306" i="7"/>
  <c r="BP1307" i="7"/>
  <c r="BP1308" i="7"/>
  <c r="BP1309" i="7"/>
  <c r="BP1310" i="7"/>
  <c r="BP1311" i="7"/>
  <c r="BP1312" i="7"/>
  <c r="BP1313" i="7"/>
  <c r="BP1314" i="7"/>
  <c r="BP1315" i="7"/>
  <c r="BP1316" i="7"/>
  <c r="BP1317" i="7"/>
  <c r="BP1318" i="7"/>
  <c r="BP1319" i="7"/>
  <c r="BP1320" i="7"/>
  <c r="BP1321" i="7"/>
  <c r="BP1322" i="7"/>
  <c r="BP1323" i="7"/>
  <c r="BP1324" i="7"/>
  <c r="BP1325" i="7"/>
  <c r="BP1326" i="7"/>
  <c r="BP1327" i="7"/>
  <c r="BP1328" i="7"/>
  <c r="BP1329" i="7"/>
  <c r="BP1330" i="7"/>
  <c r="BP1331" i="7"/>
  <c r="BP1332" i="7"/>
  <c r="BP1333" i="7"/>
  <c r="BP1334" i="7"/>
  <c r="BP1335" i="7"/>
  <c r="BP1336" i="7"/>
  <c r="BP1337" i="7"/>
  <c r="BP1338" i="7"/>
  <c r="BP1339" i="7"/>
  <c r="BP1340" i="7"/>
  <c r="BP1341" i="7"/>
  <c r="BP1342" i="7"/>
  <c r="BP1343" i="7"/>
  <c r="BP1344" i="7"/>
  <c r="BP1345" i="7"/>
  <c r="BP1346" i="7"/>
  <c r="BP1347" i="7"/>
  <c r="BP1348" i="7"/>
  <c r="BP1349" i="7"/>
  <c r="BP1350" i="7"/>
  <c r="BP1351" i="7"/>
  <c r="BP1352" i="7"/>
  <c r="BP1353" i="7"/>
  <c r="BP1354" i="7"/>
  <c r="BP1355" i="7"/>
  <c r="BP1356" i="7"/>
  <c r="BP1357" i="7"/>
  <c r="BP1358" i="7"/>
  <c r="BP1359" i="7"/>
  <c r="BP1360" i="7"/>
  <c r="BP1361" i="7"/>
  <c r="BP1362" i="7"/>
  <c r="BP1363" i="7"/>
  <c r="BP1364" i="7"/>
  <c r="BP1365" i="7"/>
  <c r="BP1366" i="7"/>
  <c r="BP1367" i="7"/>
  <c r="BP1368" i="7"/>
  <c r="BP1369" i="7"/>
  <c r="BP1370" i="7"/>
  <c r="BP1371" i="7"/>
  <c r="BP1372" i="7"/>
  <c r="BP1373" i="7"/>
  <c r="BP1374" i="7"/>
  <c r="BP1375" i="7"/>
  <c r="BP1376" i="7"/>
  <c r="BP1377" i="7"/>
  <c r="BP1378" i="7"/>
  <c r="BP1379" i="7"/>
  <c r="BP1380" i="7"/>
  <c r="BP1381" i="7"/>
  <c r="BP1382" i="7"/>
  <c r="BP1383" i="7"/>
  <c r="BP1384" i="7"/>
  <c r="BP1385" i="7"/>
  <c r="BP1386" i="7"/>
  <c r="BP1387" i="7"/>
  <c r="BP1388" i="7"/>
  <c r="BP1389" i="7"/>
  <c r="BP1390" i="7"/>
  <c r="BP1391" i="7"/>
  <c r="BP1392" i="7"/>
  <c r="BP1393" i="7"/>
  <c r="BP1394" i="7"/>
  <c r="BP1395" i="7"/>
  <c r="BP1396" i="7"/>
  <c r="BP1397" i="7"/>
  <c r="BP1398" i="7"/>
  <c r="BP1399" i="7"/>
  <c r="BP1400" i="7"/>
  <c r="BP1401" i="7"/>
  <c r="BP1402" i="7"/>
  <c r="BP1403" i="7"/>
  <c r="BP1404" i="7"/>
  <c r="BP1405" i="7"/>
  <c r="BP1406" i="7"/>
  <c r="BP1407" i="7"/>
  <c r="BP1408" i="7"/>
  <c r="BP1409" i="7"/>
  <c r="BP1410" i="7"/>
  <c r="BP1411" i="7"/>
  <c r="BP1412" i="7"/>
  <c r="BP1413" i="7"/>
  <c r="BP1414" i="7"/>
  <c r="BP1415" i="7"/>
  <c r="BP1416" i="7"/>
  <c r="BP1417" i="7"/>
  <c r="BP1418" i="7"/>
  <c r="BP1419" i="7"/>
  <c r="BP1420" i="7"/>
  <c r="BP1421" i="7"/>
  <c r="BP1422" i="7"/>
  <c r="BP1423" i="7"/>
  <c r="BP1424" i="7"/>
  <c r="BP1425" i="7"/>
  <c r="BP1426" i="7"/>
  <c r="BP1427" i="7"/>
  <c r="BP1428" i="7"/>
  <c r="BP1429" i="7"/>
  <c r="BP1430" i="7"/>
  <c r="BP1431" i="7"/>
  <c r="BP1432" i="7"/>
  <c r="BP1433" i="7"/>
  <c r="BP1434" i="7"/>
  <c r="BP1435" i="7"/>
  <c r="BP1436" i="7"/>
  <c r="BP1437" i="7"/>
  <c r="BP1438" i="7"/>
  <c r="BP1439" i="7"/>
  <c r="BP1440" i="7"/>
  <c r="BP1441" i="7"/>
  <c r="BP1442" i="7"/>
  <c r="BP1443" i="7"/>
  <c r="BP1444" i="7"/>
  <c r="BP1445" i="7"/>
  <c r="BP1446" i="7"/>
  <c r="BP1447" i="7"/>
  <c r="BP1448" i="7"/>
  <c r="BP1449" i="7"/>
  <c r="BP1450" i="7"/>
  <c r="BP1451" i="7"/>
  <c r="BP1452" i="7"/>
  <c r="BP1453" i="7"/>
  <c r="BP1454" i="7"/>
  <c r="BP1455" i="7"/>
  <c r="BP1456" i="7"/>
  <c r="BP1457" i="7"/>
  <c r="BP1458" i="7"/>
  <c r="BP1459" i="7"/>
  <c r="BP1460" i="7"/>
  <c r="BP1461" i="7"/>
  <c r="BP1462" i="7"/>
  <c r="BP1463" i="7"/>
  <c r="BP1464" i="7"/>
  <c r="BP1465" i="7"/>
  <c r="BP1466" i="7"/>
  <c r="BP1467" i="7"/>
  <c r="BP1468" i="7"/>
  <c r="BP1469" i="7"/>
  <c r="BP1470" i="7"/>
  <c r="BP1471" i="7"/>
  <c r="BP1472" i="7"/>
  <c r="BP1473" i="7"/>
  <c r="BP1474" i="7"/>
  <c r="BP1475" i="7"/>
  <c r="BP1476" i="7"/>
  <c r="BP1477" i="7"/>
  <c r="BP1478" i="7"/>
  <c r="BP1479" i="7"/>
  <c r="BP1480" i="7"/>
  <c r="BP1481" i="7"/>
  <c r="BP1482" i="7"/>
  <c r="BP1483" i="7"/>
  <c r="BP1484" i="7"/>
  <c r="BP1485" i="7"/>
  <c r="BP1486" i="7"/>
  <c r="BP1487" i="7"/>
  <c r="BP1488" i="7"/>
  <c r="BP1489" i="7"/>
  <c r="BP1490" i="7"/>
  <c r="BP1491" i="7"/>
  <c r="BP1492" i="7"/>
  <c r="BP1493" i="7"/>
  <c r="BP1494" i="7"/>
  <c r="BP1495" i="7"/>
  <c r="BP1496" i="7"/>
  <c r="BP1497" i="7"/>
  <c r="BP1498" i="7"/>
  <c r="BP1499" i="7"/>
  <c r="BP1500" i="7"/>
  <c r="BP1501" i="7"/>
  <c r="BP1502" i="7"/>
  <c r="BP1503" i="7"/>
  <c r="BP1504" i="7"/>
  <c r="BP1505" i="7"/>
  <c r="BP1506" i="7"/>
  <c r="BP1507" i="7"/>
  <c r="BP1508" i="7"/>
  <c r="BP1509" i="7"/>
  <c r="BP1510" i="7"/>
  <c r="BP1511" i="7"/>
  <c r="BP1512" i="7"/>
  <c r="BP1513" i="7"/>
  <c r="BP1514" i="7"/>
  <c r="BP1515" i="7"/>
  <c r="BP1516" i="7"/>
  <c r="BP1517" i="7"/>
  <c r="BP1518" i="7"/>
  <c r="BP1519" i="7"/>
  <c r="BP1520" i="7"/>
  <c r="BP1521" i="7"/>
  <c r="BP1522" i="7"/>
  <c r="BP1523" i="7"/>
  <c r="BP1524" i="7"/>
  <c r="BP1525" i="7"/>
  <c r="BP1526" i="7"/>
  <c r="BP1527" i="7"/>
  <c r="BP1528" i="7"/>
  <c r="BP1529" i="7"/>
  <c r="BP1530" i="7"/>
  <c r="BP1531" i="7"/>
  <c r="BP1532" i="7"/>
  <c r="BP1533" i="7"/>
  <c r="BP1534" i="7"/>
  <c r="BP1535" i="7"/>
  <c r="BP1536" i="7"/>
  <c r="BP1537" i="7"/>
  <c r="BP1538" i="7"/>
  <c r="BP1539" i="7"/>
  <c r="BP1540" i="7"/>
  <c r="BP1541" i="7"/>
  <c r="BP1542" i="7"/>
  <c r="BP1543" i="7"/>
  <c r="BP1544" i="7"/>
  <c r="BP1545" i="7"/>
  <c r="BP1546" i="7"/>
  <c r="BP1547" i="7"/>
  <c r="BP1548" i="7"/>
  <c r="BP1549" i="7"/>
  <c r="BP1550" i="7"/>
  <c r="BP1551" i="7"/>
  <c r="BP1552" i="7"/>
  <c r="BP1553" i="7"/>
  <c r="BP1554" i="7"/>
  <c r="BP1555" i="7"/>
  <c r="BP1556" i="7"/>
  <c r="BP1557" i="7"/>
  <c r="BP1558" i="7"/>
  <c r="BP1559" i="7"/>
  <c r="BP1560" i="7"/>
  <c r="BP1561" i="7"/>
  <c r="BP1562" i="7"/>
  <c r="BP1563" i="7"/>
  <c r="BP1564" i="7"/>
  <c r="BP1565" i="7"/>
  <c r="BP1566" i="7"/>
  <c r="BP1567" i="7"/>
  <c r="BP1568" i="7"/>
  <c r="BP1569" i="7"/>
  <c r="BP1570" i="7"/>
  <c r="BP1571" i="7"/>
  <c r="BP1572" i="7"/>
  <c r="BP1573" i="7"/>
  <c r="BP1574" i="7"/>
  <c r="BP1575" i="7"/>
  <c r="BP1576" i="7"/>
  <c r="BP1577" i="7"/>
  <c r="BP1578" i="7"/>
  <c r="BP1579" i="7"/>
  <c r="BP1580" i="7"/>
  <c r="BP1581" i="7"/>
  <c r="BP1582" i="7"/>
  <c r="BP1583" i="7"/>
  <c r="BP1584" i="7"/>
  <c r="BP1585" i="7"/>
  <c r="BP1586" i="7"/>
  <c r="BP1587" i="7"/>
  <c r="BP1588" i="7"/>
  <c r="BP1589" i="7"/>
  <c r="BP1590" i="7"/>
  <c r="BP1591" i="7"/>
  <c r="BP1592" i="7"/>
  <c r="BP1593" i="7"/>
  <c r="BP1594" i="7"/>
  <c r="BP1595" i="7"/>
  <c r="BP1596" i="7"/>
  <c r="BP1597" i="7"/>
  <c r="BP1598" i="7"/>
  <c r="BP1599" i="7"/>
  <c r="BP1600" i="7"/>
  <c r="BP1601" i="7"/>
  <c r="BP1602" i="7"/>
  <c r="BP1603" i="7"/>
  <c r="BP1604" i="7"/>
  <c r="BP1605" i="7"/>
  <c r="BP1606" i="7"/>
  <c r="BP1607" i="7"/>
  <c r="BP1608" i="7"/>
  <c r="BP1609" i="7"/>
  <c r="BP1610" i="7"/>
  <c r="BP1611" i="7"/>
  <c r="BP1612" i="7"/>
  <c r="BP1613" i="7"/>
  <c r="BP1614" i="7"/>
  <c r="BP1615" i="7"/>
  <c r="BP1616" i="7"/>
  <c r="BP1617" i="7"/>
  <c r="BP1618" i="7"/>
  <c r="BP1619" i="7"/>
  <c r="BP1620" i="7"/>
  <c r="BP1621" i="7"/>
  <c r="BP1622" i="7"/>
  <c r="BP1623" i="7"/>
  <c r="BP1624" i="7"/>
  <c r="BP1625" i="7"/>
  <c r="BP1626" i="7"/>
  <c r="BP1627" i="7"/>
  <c r="BP1628" i="7"/>
  <c r="BP1629" i="7"/>
  <c r="BP1630" i="7"/>
  <c r="BP1631" i="7"/>
  <c r="BP1632" i="7"/>
  <c r="BP1633" i="7"/>
  <c r="BP1634" i="7"/>
  <c r="BP1635" i="7"/>
  <c r="BP1636" i="7"/>
  <c r="BP1637" i="7"/>
  <c r="BP1638" i="7"/>
  <c r="BP1639" i="7"/>
  <c r="BP1640" i="7"/>
  <c r="BP1641" i="7"/>
  <c r="BP1642" i="7"/>
  <c r="BP1643" i="7"/>
  <c r="BP1644" i="7"/>
  <c r="BP1645" i="7"/>
  <c r="BP1646" i="7"/>
  <c r="BP1647" i="7"/>
  <c r="BP1648" i="7"/>
  <c r="BP1649" i="7"/>
  <c r="BP1650" i="7"/>
  <c r="BP1651" i="7"/>
  <c r="BP1652" i="7"/>
  <c r="BP1653" i="7"/>
  <c r="BP1654" i="7"/>
  <c r="BP1655" i="7"/>
  <c r="BP1656" i="7"/>
  <c r="BP1657" i="7"/>
  <c r="BP1658" i="7"/>
  <c r="BP1659" i="7"/>
  <c r="BP1660" i="7"/>
  <c r="BP1661" i="7"/>
  <c r="BP1662" i="7"/>
  <c r="BP1663" i="7"/>
  <c r="BP1664" i="7"/>
  <c r="BP1665" i="7"/>
  <c r="BP1666" i="7"/>
  <c r="BP1667" i="7"/>
  <c r="BP1668" i="7"/>
  <c r="BP1669" i="7"/>
  <c r="BP1670" i="7"/>
  <c r="BP1671" i="7"/>
  <c r="BP1672" i="7"/>
  <c r="BP1673" i="7"/>
  <c r="BP1674" i="7"/>
  <c r="BP1675" i="7"/>
  <c r="BP1676" i="7"/>
  <c r="BP1677" i="7"/>
  <c r="BP1678" i="7"/>
  <c r="BP1679" i="7"/>
  <c r="BP1680" i="7"/>
  <c r="BP1681" i="7"/>
  <c r="BP1682" i="7"/>
  <c r="BP1683" i="7"/>
  <c r="BP1684" i="7"/>
  <c r="BP1685" i="7"/>
  <c r="BP1686" i="7"/>
  <c r="BP1687" i="7"/>
  <c r="BP1688" i="7"/>
  <c r="BP1689" i="7"/>
  <c r="BP1690" i="7"/>
  <c r="BP1691" i="7"/>
  <c r="BP1692" i="7"/>
  <c r="BP1693" i="7"/>
  <c r="BP1694" i="7"/>
  <c r="BP1695" i="7"/>
  <c r="BP1696" i="7"/>
  <c r="BP1697" i="7"/>
  <c r="BP1698" i="7"/>
  <c r="BP1699" i="7"/>
  <c r="BP1700" i="7"/>
  <c r="BP1701" i="7"/>
  <c r="BP1702" i="7"/>
  <c r="BP1703" i="7"/>
  <c r="BP1704" i="7"/>
  <c r="BP1705" i="7"/>
  <c r="BP1706" i="7"/>
  <c r="BP1707" i="7"/>
  <c r="BP1708" i="7"/>
  <c r="BP1709" i="7"/>
  <c r="BP1710" i="7"/>
  <c r="BP1711" i="7"/>
  <c r="BP1712" i="7"/>
  <c r="BP1713" i="7"/>
  <c r="BP1714" i="7"/>
  <c r="BP1715" i="7"/>
  <c r="BP1716" i="7"/>
  <c r="BP1717" i="7"/>
  <c r="BP1718" i="7"/>
  <c r="BP1719" i="7"/>
  <c r="BP1720" i="7"/>
  <c r="BP1721" i="7"/>
  <c r="BP1722" i="7"/>
  <c r="BP1723" i="7"/>
  <c r="BP1724" i="7"/>
  <c r="BP1725" i="7"/>
  <c r="BP1726" i="7"/>
  <c r="BP1727" i="7"/>
  <c r="BP1728" i="7"/>
  <c r="BP1729" i="7"/>
  <c r="BP1730" i="7"/>
  <c r="BP1731" i="7"/>
  <c r="BP1732" i="7"/>
  <c r="BP1733" i="7"/>
  <c r="BP1734" i="7"/>
  <c r="BP1735" i="7"/>
  <c r="BP1736" i="7"/>
  <c r="BP1737" i="7"/>
  <c r="BP1738" i="7"/>
  <c r="BP1739" i="7"/>
  <c r="BP1740" i="7"/>
  <c r="BP1741" i="7"/>
  <c r="BP1742" i="7"/>
  <c r="BP1743" i="7"/>
  <c r="BP1744" i="7"/>
  <c r="BP1745" i="7"/>
  <c r="BP1746" i="7"/>
  <c r="BP1747" i="7"/>
  <c r="BP1748" i="7"/>
  <c r="BP1749" i="7"/>
  <c r="BP1750" i="7"/>
  <c r="BP1751" i="7"/>
  <c r="BP1752" i="7"/>
  <c r="BP1753" i="7"/>
  <c r="BP1754" i="7"/>
  <c r="BP1755" i="7"/>
  <c r="BP1756" i="7"/>
  <c r="BP1757" i="7"/>
  <c r="BP1758" i="7"/>
  <c r="BP1759" i="7"/>
  <c r="BP1760" i="7"/>
  <c r="BP1761" i="7"/>
  <c r="BP1762" i="7"/>
  <c r="BP1763" i="7"/>
  <c r="BP1764" i="7"/>
  <c r="BP1765" i="7"/>
  <c r="BP1766" i="7"/>
  <c r="BP1767" i="7"/>
  <c r="BP1768" i="7"/>
  <c r="BP1769" i="7"/>
  <c r="BP1770" i="7"/>
  <c r="BP1771" i="7"/>
  <c r="BP1772" i="7"/>
  <c r="BP1773" i="7"/>
  <c r="BP1774" i="7"/>
  <c r="BP1775" i="7"/>
  <c r="BP1776" i="7"/>
  <c r="BP1777" i="7"/>
  <c r="BP1778" i="7"/>
  <c r="BP1779" i="7"/>
  <c r="BP1780" i="7"/>
  <c r="BP1781" i="7"/>
  <c r="BP1782" i="7"/>
  <c r="BP1783" i="7"/>
  <c r="BP1784" i="7"/>
  <c r="BP1785" i="7"/>
  <c r="BP1786" i="7"/>
  <c r="BP1787" i="7"/>
  <c r="BP1788" i="7"/>
  <c r="BP1789" i="7"/>
  <c r="BP1790" i="7"/>
  <c r="BP1791" i="7"/>
  <c r="BP1792" i="7"/>
  <c r="BP1793" i="7"/>
  <c r="BP1794" i="7"/>
  <c r="BP1795" i="7"/>
  <c r="BP1796" i="7"/>
  <c r="BP1797" i="7"/>
  <c r="BP1798" i="7"/>
  <c r="BP1799" i="7"/>
  <c r="BP1800" i="7"/>
  <c r="BP1801" i="7"/>
  <c r="BP1802" i="7"/>
  <c r="BP1803" i="7"/>
  <c r="BP1804" i="7"/>
  <c r="BP1805" i="7"/>
  <c r="BP1806" i="7"/>
  <c r="BP1807" i="7"/>
  <c r="BP1808" i="7"/>
  <c r="BP1809" i="7"/>
  <c r="BP1810" i="7"/>
  <c r="BP1811" i="7"/>
  <c r="BP1812" i="7"/>
  <c r="BP1813" i="7"/>
  <c r="BP1814" i="7"/>
  <c r="BP1815" i="7"/>
  <c r="BP1816" i="7"/>
  <c r="BP1817" i="7"/>
  <c r="BP1818" i="7"/>
  <c r="BP1819" i="7"/>
  <c r="BP1820" i="7"/>
  <c r="BP1821" i="7"/>
  <c r="BP1822" i="7"/>
  <c r="BP1823" i="7"/>
  <c r="BP1824" i="7"/>
  <c r="BP1825" i="7"/>
  <c r="BP1826" i="7"/>
  <c r="BP1827" i="7"/>
  <c r="BP1828" i="7"/>
  <c r="BP1829" i="7"/>
  <c r="BP1830" i="7"/>
  <c r="BP1831" i="7"/>
  <c r="BP1832" i="7"/>
  <c r="BP1833" i="7"/>
  <c r="BP1834" i="7"/>
  <c r="BP1835" i="7"/>
  <c r="BP1836" i="7"/>
  <c r="BP1837" i="7"/>
  <c r="BP1838" i="7"/>
  <c r="BP1839" i="7"/>
  <c r="BP1840" i="7"/>
  <c r="BP1841" i="7"/>
  <c r="BP1842" i="7"/>
  <c r="BP1843" i="7"/>
  <c r="BP1844" i="7"/>
  <c r="BP1845" i="7"/>
  <c r="BP1846" i="7"/>
  <c r="BP1847" i="7"/>
  <c r="BP1848" i="7"/>
  <c r="BP1849" i="7"/>
  <c r="BP1850" i="7"/>
  <c r="BP1851" i="7"/>
  <c r="BP1852" i="7"/>
  <c r="BP1853" i="7"/>
  <c r="BP1854" i="7"/>
  <c r="BP1855" i="7"/>
  <c r="BP1856" i="7"/>
  <c r="BP1857" i="7"/>
  <c r="BP1858" i="7"/>
  <c r="BP1859" i="7"/>
  <c r="BP1860" i="7"/>
  <c r="BP1861" i="7"/>
  <c r="BP1862" i="7"/>
  <c r="BP1863" i="7"/>
  <c r="BP1864" i="7"/>
  <c r="BP1865" i="7"/>
  <c r="BP1866" i="7"/>
  <c r="BP1867" i="7"/>
  <c r="BP1868" i="7"/>
  <c r="BP1869" i="7"/>
  <c r="BP1870" i="7"/>
  <c r="BP1871" i="7"/>
  <c r="BP1872" i="7"/>
  <c r="BP1873" i="7"/>
  <c r="BP1874" i="7"/>
  <c r="BP1875" i="7"/>
  <c r="BP1876" i="7"/>
  <c r="BP1877" i="7"/>
  <c r="BP1878" i="7"/>
  <c r="BP1879" i="7"/>
  <c r="BP1880" i="7"/>
  <c r="BP1881" i="7"/>
  <c r="BP1882" i="7"/>
  <c r="BP1883" i="7"/>
  <c r="BP1884" i="7"/>
  <c r="BP1885" i="7"/>
  <c r="BP1886" i="7"/>
  <c r="BP1887" i="7"/>
  <c r="BP1888" i="7"/>
  <c r="BP1889" i="7"/>
  <c r="BP1890" i="7"/>
  <c r="BP1891" i="7"/>
  <c r="BP1892" i="7"/>
  <c r="BP1893" i="7"/>
  <c r="BP1894" i="7"/>
  <c r="BP1895" i="7"/>
  <c r="BP1896" i="7"/>
  <c r="BP1897" i="7"/>
  <c r="BP1898" i="7"/>
  <c r="BP1899" i="7"/>
  <c r="BP1900" i="7"/>
  <c r="BP1901" i="7"/>
  <c r="BP1902" i="7"/>
  <c r="BP1903" i="7"/>
  <c r="BP1904" i="7"/>
  <c r="BP1905" i="7"/>
  <c r="BP1906" i="7"/>
  <c r="BP1907" i="7"/>
  <c r="BP1908" i="7"/>
  <c r="BP1909" i="7"/>
  <c r="BP1910" i="7"/>
  <c r="BP1911" i="7"/>
  <c r="BP1912" i="7"/>
  <c r="BP1913" i="7"/>
  <c r="BP1914" i="7"/>
  <c r="BP1915" i="7"/>
  <c r="BP1916" i="7"/>
  <c r="BP1917" i="7"/>
  <c r="BP1918" i="7"/>
  <c r="BP1919" i="7"/>
  <c r="BP1920" i="7"/>
  <c r="BP1921" i="7"/>
  <c r="BP1922" i="7"/>
  <c r="BP1923" i="7"/>
  <c r="BP1924" i="7"/>
  <c r="BP1925" i="7"/>
  <c r="BP1926" i="7"/>
  <c r="BP1927" i="7"/>
  <c r="BP1928" i="7"/>
  <c r="BP1929" i="7"/>
  <c r="BP1930" i="7"/>
  <c r="BP1931" i="7"/>
  <c r="BP1932" i="7"/>
  <c r="BP1933" i="7"/>
  <c r="BP1934" i="7"/>
  <c r="BP1935" i="7"/>
  <c r="BP1936" i="7"/>
  <c r="BP1937" i="7"/>
  <c r="BP1938" i="7"/>
  <c r="BP1939" i="7"/>
  <c r="BP1940" i="7"/>
  <c r="BP1941" i="7"/>
  <c r="BP1942" i="7"/>
  <c r="BP1943" i="7"/>
  <c r="BP1944" i="7"/>
  <c r="BP1945" i="7"/>
  <c r="BP1946" i="7"/>
  <c r="BP1947" i="7"/>
  <c r="BP1948" i="7"/>
  <c r="BP1949" i="7"/>
  <c r="BP1950" i="7"/>
  <c r="BP1951" i="7"/>
  <c r="BP1952" i="7"/>
  <c r="BP1953" i="7"/>
  <c r="BP1954" i="7"/>
  <c r="BP1955" i="7"/>
  <c r="BP1956" i="7"/>
  <c r="BP1957" i="7"/>
  <c r="BP1958" i="7"/>
  <c r="BP1959" i="7"/>
  <c r="BP1960" i="7"/>
  <c r="BP1961" i="7"/>
  <c r="BP1962" i="7"/>
  <c r="BP1963" i="7"/>
  <c r="BP1964" i="7"/>
  <c r="BP1965" i="7"/>
  <c r="BP1966" i="7"/>
  <c r="BP1967" i="7"/>
  <c r="BP1968" i="7"/>
  <c r="BP1969" i="7"/>
  <c r="BP1970" i="7"/>
  <c r="BP1971" i="7"/>
  <c r="BP1972" i="7"/>
  <c r="BP1973" i="7"/>
  <c r="BP1974" i="7"/>
  <c r="BP1975" i="7"/>
  <c r="BP1976" i="7"/>
  <c r="BP1977" i="7"/>
  <c r="BP1978" i="7"/>
  <c r="BP1979" i="7"/>
  <c r="BP1980" i="7"/>
  <c r="BP1981" i="7"/>
  <c r="BP1982" i="7"/>
  <c r="BP1983" i="7"/>
  <c r="BP1984" i="7"/>
  <c r="BP1985" i="7"/>
  <c r="BP1986" i="7"/>
  <c r="BP1987" i="7"/>
  <c r="BP1988" i="7"/>
  <c r="BP1989" i="7"/>
  <c r="BP1990" i="7"/>
  <c r="BP1991" i="7"/>
  <c r="BP1992" i="7"/>
  <c r="BP1993" i="7"/>
  <c r="BP1994" i="7"/>
  <c r="BP1995" i="7"/>
  <c r="BP1996" i="7"/>
  <c r="BP1997" i="7"/>
  <c r="BP1998" i="7"/>
  <c r="BP1999" i="7"/>
  <c r="BP2000" i="7"/>
  <c r="BP2001" i="7"/>
  <c r="BP2002" i="7"/>
  <c r="BP2003" i="7"/>
  <c r="BP2004" i="7"/>
  <c r="BP2005" i="7"/>
  <c r="BP2006" i="7"/>
  <c r="BP2007" i="7"/>
  <c r="BP2008" i="7"/>
  <c r="BP2009" i="7"/>
  <c r="BP2010" i="7"/>
  <c r="BP2011" i="7"/>
  <c r="BP2012" i="7"/>
  <c r="BP2013" i="7"/>
  <c r="BP2014" i="7"/>
  <c r="BP2015" i="7"/>
  <c r="BP2016" i="7"/>
  <c r="BP2017" i="7"/>
  <c r="BP2018" i="7"/>
  <c r="BP2019" i="7"/>
  <c r="BP2020" i="7"/>
  <c r="BP2021" i="7"/>
  <c r="BP2022" i="7"/>
  <c r="BP2023" i="7"/>
  <c r="BP2024" i="7"/>
  <c r="BP2025" i="7"/>
  <c r="BP2026" i="7"/>
  <c r="BP2027" i="7"/>
  <c r="BP2028" i="7"/>
  <c r="BP2029" i="7"/>
  <c r="BP2030" i="7"/>
  <c r="BP2031" i="7"/>
  <c r="BP2032" i="7"/>
  <c r="BP2033" i="7"/>
  <c r="BP2034" i="7"/>
  <c r="BP2035" i="7"/>
  <c r="BP2036" i="7"/>
  <c r="BP2037" i="7"/>
  <c r="BP2038" i="7"/>
  <c r="BP2039" i="7"/>
  <c r="BP2040" i="7"/>
  <c r="BP2041" i="7"/>
  <c r="BP2042" i="7"/>
  <c r="BP2043" i="7"/>
  <c r="BP2044" i="7"/>
  <c r="BP2045" i="7"/>
  <c r="BP2046" i="7"/>
  <c r="BP2047" i="7"/>
  <c r="BP2048" i="7"/>
  <c r="BP2049" i="7"/>
  <c r="BP2050" i="7"/>
  <c r="BP2051" i="7"/>
  <c r="BP2052" i="7"/>
  <c r="BP2053" i="7"/>
  <c r="BP2054" i="7"/>
  <c r="BP2055" i="7"/>
  <c r="BP2056" i="7"/>
  <c r="BP2057" i="7"/>
  <c r="BP2058" i="7"/>
  <c r="BP2059" i="7"/>
  <c r="BP2060" i="7"/>
  <c r="BP2061" i="7"/>
  <c r="BP2062" i="7"/>
  <c r="BP2063" i="7"/>
  <c r="BP2064" i="7"/>
  <c r="BP2065" i="7"/>
  <c r="BP2066" i="7"/>
  <c r="BP2067" i="7"/>
  <c r="BP2068" i="7"/>
  <c r="BP2069" i="7"/>
  <c r="BP2070" i="7"/>
  <c r="BP2071" i="7"/>
  <c r="BP2072" i="7"/>
  <c r="BP2073" i="7"/>
  <c r="BP2074" i="7"/>
  <c r="BP2075" i="7"/>
  <c r="BP2076" i="7"/>
  <c r="BP2077" i="7"/>
  <c r="BP2078" i="7"/>
  <c r="BP2079" i="7"/>
  <c r="BP2080" i="7"/>
  <c r="BP2081" i="7"/>
  <c r="BP2082" i="7"/>
  <c r="BP2083" i="7"/>
  <c r="BP2084" i="7"/>
  <c r="BP2085" i="7"/>
  <c r="BP2086" i="7"/>
  <c r="BP2087" i="7"/>
  <c r="BP2088" i="7"/>
  <c r="BP2089" i="7"/>
  <c r="BP2090" i="7"/>
  <c r="BP2091" i="7"/>
  <c r="BP2092" i="7"/>
  <c r="BP2093" i="7"/>
  <c r="BP2094" i="7"/>
  <c r="BP2095" i="7"/>
  <c r="BP2096" i="7"/>
  <c r="BP2097" i="7"/>
  <c r="BP2098" i="7"/>
  <c r="BP2099" i="7"/>
  <c r="BP2100" i="7"/>
  <c r="BP2101" i="7"/>
  <c r="BP2102" i="7"/>
  <c r="BP2103" i="7"/>
  <c r="BP2104" i="7"/>
  <c r="BP2105" i="7"/>
  <c r="BP2106" i="7"/>
  <c r="BP2107" i="7"/>
  <c r="BP2108" i="7"/>
  <c r="BP2109" i="7"/>
  <c r="BP2110" i="7"/>
  <c r="BP2111" i="7"/>
  <c r="BP2112" i="7"/>
  <c r="BP2113" i="7"/>
  <c r="BP2114" i="7"/>
  <c r="BP2115" i="7"/>
  <c r="BP2116" i="7"/>
  <c r="BP2117" i="7"/>
  <c r="BP2118" i="7"/>
  <c r="BP2119" i="7"/>
  <c r="BP2120" i="7"/>
  <c r="BP2121" i="7"/>
  <c r="BP2122" i="7"/>
  <c r="BP2123" i="7"/>
  <c r="BP2124" i="7"/>
  <c r="BP2125" i="7"/>
  <c r="BP2126" i="7"/>
  <c r="BP2127" i="7"/>
  <c r="BP2128" i="7"/>
  <c r="BP2129" i="7"/>
  <c r="BP2130" i="7"/>
  <c r="BP2131" i="7"/>
  <c r="BP2132" i="7"/>
  <c r="BP2133" i="7"/>
  <c r="BP2134" i="7"/>
  <c r="BP2135" i="7"/>
  <c r="BP2136" i="7"/>
  <c r="BP2137" i="7"/>
  <c r="BP2138" i="7"/>
  <c r="BP2139" i="7"/>
  <c r="BP2140" i="7"/>
  <c r="BP2141" i="7"/>
  <c r="BP2142" i="7"/>
  <c r="BP2143" i="7"/>
  <c r="BP2144" i="7"/>
  <c r="BP2145" i="7"/>
  <c r="BP2146" i="7"/>
  <c r="BP2147" i="7"/>
  <c r="BP2148" i="7"/>
  <c r="BP2149" i="7"/>
  <c r="BP2150" i="7"/>
  <c r="BP2151" i="7"/>
  <c r="BP2152" i="7"/>
  <c r="BP2153" i="7"/>
  <c r="BP2154" i="7"/>
  <c r="BP2155" i="7"/>
  <c r="BP2156" i="7"/>
  <c r="BP2157" i="7"/>
  <c r="BP2158" i="7"/>
  <c r="BP2159" i="7"/>
  <c r="BP2160" i="7"/>
  <c r="BP2161" i="7"/>
  <c r="BP2162" i="7"/>
  <c r="BP2163" i="7"/>
  <c r="BP2164" i="7"/>
  <c r="BP2165" i="7"/>
  <c r="BP2166" i="7"/>
  <c r="BP2167" i="7"/>
  <c r="BP2168" i="7"/>
  <c r="BP2169" i="7"/>
  <c r="BP2170" i="7"/>
  <c r="BP2171" i="7"/>
  <c r="BP2172" i="7"/>
  <c r="BP2173" i="7"/>
  <c r="BP2174" i="7"/>
  <c r="BP2175" i="7"/>
  <c r="BP2176" i="7"/>
  <c r="BP2177" i="7"/>
  <c r="BP2178" i="7"/>
  <c r="BP2179" i="7"/>
  <c r="BP2180" i="7"/>
  <c r="BP2181" i="7"/>
  <c r="BP2182" i="7"/>
  <c r="BP2183" i="7"/>
  <c r="BP2184" i="7"/>
  <c r="BP2185" i="7"/>
  <c r="BP2186" i="7"/>
  <c r="BP2187" i="7"/>
  <c r="BP2188" i="7"/>
  <c r="BP2189" i="7"/>
  <c r="BP2190" i="7"/>
  <c r="BP2191" i="7"/>
  <c r="BP2192" i="7"/>
  <c r="BP2193" i="7"/>
  <c r="BP2194" i="7"/>
  <c r="BP2195" i="7"/>
  <c r="BP2196" i="7"/>
  <c r="BP2197" i="7"/>
  <c r="BP2198" i="7"/>
  <c r="BP2199" i="7"/>
  <c r="BP2200" i="7"/>
  <c r="BP2201" i="7"/>
  <c r="BP2202" i="7"/>
  <c r="BP2203" i="7"/>
  <c r="BP2204" i="7"/>
  <c r="BP2205" i="7"/>
  <c r="BP2206" i="7"/>
  <c r="BP2207" i="7"/>
  <c r="BP2208" i="7"/>
  <c r="BP2209" i="7"/>
  <c r="BP2210" i="7"/>
  <c r="BP2211" i="7"/>
  <c r="BP2212" i="7"/>
  <c r="BP2213" i="7"/>
  <c r="BP2214" i="7"/>
  <c r="BP2215" i="7"/>
  <c r="BP2216" i="7"/>
  <c r="BP2217" i="7"/>
  <c r="BP2218" i="7"/>
  <c r="BP2219" i="7"/>
  <c r="BP2220" i="7"/>
  <c r="BP2221" i="7"/>
  <c r="BP2222" i="7"/>
  <c r="BP2223" i="7"/>
  <c r="BP2224" i="7"/>
  <c r="BP2225" i="7"/>
  <c r="BP2226" i="7"/>
  <c r="BP2227" i="7"/>
  <c r="BP2228" i="7"/>
  <c r="BP2229" i="7"/>
  <c r="BP2230" i="7"/>
  <c r="BP2231" i="7"/>
  <c r="BP2232" i="7"/>
  <c r="BP2233" i="7"/>
  <c r="BP2234" i="7"/>
  <c r="BP2235" i="7"/>
  <c r="BP2236" i="7"/>
  <c r="BP2237" i="7"/>
  <c r="BP2238" i="7"/>
  <c r="BP2239" i="7"/>
  <c r="BP2240" i="7"/>
  <c r="BP2241" i="7"/>
  <c r="BP2242" i="7"/>
  <c r="BP2243" i="7"/>
  <c r="BP2244" i="7"/>
  <c r="BP2245" i="7"/>
  <c r="BP2246" i="7"/>
  <c r="BP2247" i="7"/>
  <c r="BP2248" i="7"/>
  <c r="BP2249" i="7"/>
  <c r="BP2250" i="7"/>
  <c r="BP2251" i="7"/>
  <c r="BP2252" i="7"/>
  <c r="BP2253" i="7"/>
  <c r="BP2254" i="7"/>
  <c r="BP2255" i="7"/>
  <c r="BP2256" i="7"/>
  <c r="BP2257" i="7"/>
  <c r="BP2258" i="7"/>
  <c r="BP2259" i="7"/>
  <c r="BP2260" i="7"/>
  <c r="BP2261" i="7"/>
  <c r="BP2262" i="7"/>
  <c r="BP2263" i="7"/>
  <c r="BP2264" i="7"/>
  <c r="BP2265" i="7"/>
  <c r="BP2266" i="7"/>
  <c r="BP2267" i="7"/>
  <c r="BP2268" i="7"/>
  <c r="BP2269" i="7"/>
  <c r="BP2270" i="7"/>
  <c r="BP2271" i="7"/>
  <c r="BP2272" i="7"/>
  <c r="BP2273" i="7"/>
  <c r="BP2274" i="7"/>
  <c r="BP2275" i="7"/>
  <c r="BP2276" i="7"/>
  <c r="BP2277" i="7"/>
  <c r="BP2278" i="7"/>
  <c r="BP2279" i="7"/>
  <c r="BP2280" i="7"/>
  <c r="BP2281" i="7"/>
  <c r="BP2282" i="7"/>
  <c r="BP2283" i="7"/>
  <c r="BP2284" i="7"/>
  <c r="BP2285" i="7"/>
  <c r="BP2286" i="7"/>
  <c r="BP2287" i="7"/>
  <c r="BP2288" i="7"/>
  <c r="BP2289" i="7"/>
  <c r="BP2290" i="7"/>
  <c r="BP2291" i="7"/>
  <c r="BP2292" i="7"/>
  <c r="BP2293" i="7"/>
  <c r="BP2294" i="7"/>
  <c r="BP2295" i="7"/>
  <c r="BP2296" i="7"/>
  <c r="BP2297" i="7"/>
  <c r="BP2298" i="7"/>
  <c r="BP2299" i="7"/>
  <c r="BP2300" i="7"/>
  <c r="BP2301" i="7"/>
  <c r="BP2302" i="7"/>
  <c r="BP2303" i="7"/>
  <c r="BP2304" i="7"/>
  <c r="BP2305" i="7"/>
  <c r="BP2306" i="7"/>
  <c r="BP2307" i="7"/>
  <c r="BP2308" i="7"/>
  <c r="BP2309" i="7"/>
  <c r="BP2310" i="7"/>
  <c r="BP2311" i="7"/>
  <c r="BP2312" i="7"/>
  <c r="BP2313" i="7"/>
  <c r="BP2314" i="7"/>
  <c r="BP2315" i="7"/>
  <c r="BP2316" i="7"/>
  <c r="BP2317" i="7"/>
  <c r="BP2318" i="7"/>
  <c r="BP2319" i="7"/>
  <c r="BP2320" i="7"/>
  <c r="BP2321" i="7"/>
  <c r="BP2322" i="7"/>
  <c r="BP2323" i="7"/>
  <c r="BP2324" i="7"/>
  <c r="BP2325" i="7"/>
  <c r="BP2326" i="7"/>
  <c r="BP2327" i="7"/>
  <c r="BP2328" i="7"/>
  <c r="BP2329" i="7"/>
  <c r="BP2330" i="7"/>
  <c r="BP2331" i="7"/>
  <c r="BP2332" i="7"/>
  <c r="BP2333" i="7"/>
  <c r="BP2334" i="7"/>
  <c r="BP2335" i="7"/>
  <c r="BP2336" i="7"/>
  <c r="BP2337" i="7"/>
  <c r="BP2338" i="7"/>
  <c r="BP2339" i="7"/>
  <c r="BP2340" i="7"/>
  <c r="BP2341" i="7"/>
  <c r="BP2342" i="7"/>
  <c r="BP2343" i="7"/>
  <c r="BP2344" i="7"/>
  <c r="BP2345" i="7"/>
  <c r="BP2346" i="7"/>
  <c r="BP2347" i="7"/>
  <c r="BP2348" i="7"/>
  <c r="BP2349" i="7"/>
  <c r="BP2350" i="7"/>
  <c r="BP2351" i="7"/>
  <c r="BP2352" i="7"/>
  <c r="BP2353" i="7"/>
  <c r="BP2354" i="7"/>
  <c r="BP2355" i="7"/>
  <c r="BP2356" i="7"/>
  <c r="BP2357" i="7"/>
  <c r="BP2358" i="7"/>
  <c r="BP2359" i="7"/>
  <c r="BP2360" i="7"/>
  <c r="BP2361" i="7"/>
  <c r="BP2362" i="7"/>
  <c r="BP2363" i="7"/>
  <c r="BP2364" i="7"/>
  <c r="BP2365" i="7"/>
  <c r="BP2366" i="7"/>
  <c r="BP2367" i="7"/>
  <c r="BP2368" i="7"/>
  <c r="BP2369" i="7"/>
  <c r="BP2370" i="7"/>
  <c r="BP2371" i="7"/>
  <c r="BP2372" i="7"/>
  <c r="BP2373" i="7"/>
  <c r="BP2374" i="7"/>
  <c r="BP2375" i="7"/>
  <c r="BP2376" i="7"/>
  <c r="BP2377" i="7"/>
  <c r="BP2378" i="7"/>
  <c r="BP2379" i="7"/>
  <c r="BP2380" i="7"/>
  <c r="BP2381" i="7"/>
  <c r="BP2382" i="7"/>
  <c r="BP2383" i="7"/>
  <c r="BP2384" i="7"/>
  <c r="BP2385" i="7"/>
  <c r="BP2386" i="7"/>
  <c r="BP2387" i="7"/>
  <c r="BP2388" i="7"/>
  <c r="BP2389" i="7"/>
  <c r="BP2390" i="7"/>
  <c r="BP2391" i="7"/>
  <c r="BP2392" i="7"/>
  <c r="BP2393" i="7"/>
  <c r="BP2394" i="7"/>
  <c r="BP2395" i="7"/>
  <c r="BP2396" i="7"/>
  <c r="BP2397" i="7"/>
  <c r="BP2398" i="7"/>
  <c r="BP2399" i="7"/>
  <c r="BP2400" i="7"/>
  <c r="BP2401" i="7"/>
  <c r="BP2402" i="7"/>
  <c r="BP2403" i="7"/>
  <c r="BP2404" i="7"/>
  <c r="BP2405" i="7"/>
  <c r="BP2406" i="7"/>
  <c r="BP2407" i="7"/>
  <c r="BP2408" i="7"/>
  <c r="BP2409" i="7"/>
  <c r="BP2410" i="7"/>
  <c r="BP2411" i="7"/>
  <c r="BP2412" i="7"/>
  <c r="BP2413" i="7"/>
  <c r="BP2414" i="7"/>
  <c r="BP2415" i="7"/>
  <c r="BP2416" i="7"/>
  <c r="BP2417" i="7"/>
  <c r="BP2418" i="7"/>
  <c r="BP2419" i="7"/>
  <c r="BP2420" i="7"/>
  <c r="BP2421" i="7"/>
  <c r="BP2422" i="7"/>
  <c r="BP2423" i="7"/>
  <c r="BP2424" i="7"/>
  <c r="BP2425" i="7"/>
  <c r="BP2426" i="7"/>
  <c r="BP2427" i="7"/>
  <c r="BP2428" i="7"/>
  <c r="BP2429" i="7"/>
  <c r="BP2430" i="7"/>
  <c r="BP2431" i="7"/>
  <c r="BP2432" i="7"/>
  <c r="BP2433" i="7"/>
  <c r="BP2434" i="7"/>
  <c r="BP2435" i="7"/>
  <c r="BP2436" i="7"/>
  <c r="BP2437" i="7"/>
  <c r="BP2438" i="7"/>
  <c r="BP2439" i="7"/>
  <c r="BP2440" i="7"/>
  <c r="BP2441" i="7"/>
  <c r="BP2442" i="7"/>
  <c r="BP2443" i="7"/>
  <c r="BP2444" i="7"/>
  <c r="BP2445" i="7"/>
  <c r="BP2446" i="7"/>
  <c r="BP2447" i="7"/>
  <c r="BP2448" i="7"/>
  <c r="BP2449" i="7"/>
  <c r="BP2450" i="7"/>
  <c r="BP2451" i="7"/>
  <c r="BP2452" i="7"/>
  <c r="BP2453" i="7"/>
  <c r="BP2454" i="7"/>
  <c r="BP2455" i="7"/>
  <c r="BP2456" i="7"/>
  <c r="BP2457" i="7"/>
  <c r="BP2458" i="7"/>
  <c r="BP2459" i="7"/>
  <c r="BP2460" i="7"/>
  <c r="BP2461" i="7"/>
  <c r="BP2462" i="7"/>
  <c r="BP2463" i="7"/>
  <c r="BP2464" i="7"/>
  <c r="BP2465" i="7"/>
  <c r="BP2466" i="7"/>
  <c r="BP2467" i="7"/>
  <c r="BP2468" i="7"/>
  <c r="BP2469" i="7"/>
  <c r="BP2470" i="7"/>
  <c r="BP2471" i="7"/>
  <c r="BP2472" i="7"/>
  <c r="BP2473" i="7"/>
  <c r="BP2474" i="7"/>
  <c r="BP2475" i="7"/>
  <c r="BP2476" i="7"/>
  <c r="BP2477" i="7"/>
  <c r="BP2478" i="7"/>
  <c r="BP2479" i="7"/>
  <c r="BP2480" i="7"/>
  <c r="BP2481" i="7"/>
  <c r="BP2482" i="7"/>
  <c r="BP2483" i="7"/>
  <c r="BP2484" i="7"/>
  <c r="BP2485" i="7"/>
  <c r="BP2486" i="7"/>
  <c r="BP2487" i="7"/>
  <c r="BP2488" i="7"/>
  <c r="BP2489" i="7"/>
  <c r="BP2490" i="7"/>
  <c r="BP2491" i="7"/>
  <c r="BP2492" i="7"/>
  <c r="BP2493" i="7"/>
  <c r="BP2494" i="7"/>
  <c r="BP2495" i="7"/>
  <c r="BP2496" i="7"/>
  <c r="BP2497" i="7"/>
  <c r="BP2498" i="7"/>
  <c r="BP2499" i="7"/>
  <c r="BP2500" i="7"/>
  <c r="BP2501" i="7"/>
  <c r="BP2502" i="7"/>
  <c r="BP2503" i="7"/>
  <c r="BP2504" i="7"/>
  <c r="BP2505" i="7"/>
  <c r="BP2506" i="7"/>
  <c r="BP2507" i="7"/>
  <c r="BP2508" i="7"/>
  <c r="BP2509" i="7"/>
  <c r="BP2510" i="7"/>
  <c r="BP2511" i="7"/>
  <c r="BP2512" i="7"/>
  <c r="BP2513" i="7"/>
  <c r="BP2514" i="7"/>
  <c r="BP2515" i="7"/>
  <c r="BP2516" i="7"/>
  <c r="BP2517" i="7"/>
  <c r="BP2518" i="7"/>
  <c r="BP2519" i="7"/>
  <c r="BP2520" i="7"/>
  <c r="BP2521" i="7"/>
  <c r="BP2522" i="7"/>
  <c r="BP2523" i="7"/>
  <c r="BP2524" i="7"/>
  <c r="BP2525" i="7"/>
  <c r="BP2526" i="7"/>
  <c r="BP2527" i="7"/>
  <c r="BP2528" i="7"/>
  <c r="BP2529" i="7"/>
  <c r="BP2530" i="7"/>
  <c r="BP2531" i="7"/>
  <c r="BP2532" i="7"/>
  <c r="BP2533" i="7"/>
  <c r="BP2534" i="7"/>
  <c r="BP2535" i="7"/>
  <c r="BP2536" i="7"/>
  <c r="BP2537" i="7"/>
  <c r="BP2538" i="7"/>
  <c r="BP2539" i="7"/>
  <c r="BP2540" i="7"/>
  <c r="BP2541" i="7"/>
  <c r="BP2542" i="7"/>
  <c r="BP2543" i="7"/>
  <c r="BP2544" i="7"/>
  <c r="BP2545" i="7"/>
  <c r="BP2546" i="7"/>
  <c r="BP2547" i="7"/>
  <c r="BP2548" i="7"/>
  <c r="BP2549" i="7"/>
  <c r="BP2550" i="7"/>
  <c r="BP2551" i="7"/>
  <c r="BP2552" i="7"/>
  <c r="BP2553" i="7"/>
  <c r="BP2554" i="7"/>
  <c r="BP2555" i="7"/>
  <c r="BP2556" i="7"/>
  <c r="BP2557" i="7"/>
  <c r="BP2558" i="7"/>
  <c r="BP2559" i="7"/>
  <c r="BP2560" i="7"/>
  <c r="BP2561" i="7"/>
  <c r="BP2562" i="7"/>
  <c r="BP2563" i="7"/>
  <c r="BP2564" i="7"/>
  <c r="BP2565" i="7"/>
  <c r="BP2566" i="7"/>
  <c r="BP2567" i="7"/>
  <c r="BP2568" i="7"/>
  <c r="BP2569" i="7"/>
  <c r="BP2570" i="7"/>
  <c r="BP2571" i="7"/>
  <c r="BP2572" i="7"/>
  <c r="BP2573" i="7"/>
  <c r="BP2574" i="7"/>
  <c r="BP2575" i="7"/>
  <c r="BP2576" i="7"/>
  <c r="BP2577" i="7"/>
  <c r="BP2578" i="7"/>
  <c r="BP2579" i="7"/>
  <c r="BP2580" i="7"/>
  <c r="BP2581" i="7"/>
  <c r="BP2582" i="7"/>
  <c r="BP2583" i="7"/>
  <c r="BP2584" i="7"/>
  <c r="BP2585" i="7"/>
  <c r="BP2586" i="7"/>
  <c r="BP2587" i="7"/>
  <c r="BP2588" i="7"/>
  <c r="BP2589" i="7"/>
  <c r="BP2590" i="7"/>
  <c r="BP2591" i="7"/>
  <c r="BP2592" i="7"/>
  <c r="BP2593" i="7"/>
  <c r="BP2594" i="7"/>
  <c r="BP2595" i="7"/>
  <c r="BP2596" i="7"/>
  <c r="BP2597" i="7"/>
  <c r="BP2598" i="7"/>
  <c r="BP2599" i="7"/>
  <c r="BP2600" i="7"/>
  <c r="BP2601" i="7"/>
  <c r="BP2602" i="7"/>
  <c r="BP2603" i="7"/>
  <c r="BP2604" i="7"/>
  <c r="BP2605" i="7"/>
  <c r="BP2606" i="7"/>
  <c r="BP2607" i="7"/>
  <c r="BP2608" i="7"/>
  <c r="BP2609" i="7"/>
  <c r="BP2610" i="7"/>
  <c r="BP2611" i="7"/>
  <c r="BP2612" i="7"/>
  <c r="BP2613" i="7"/>
  <c r="BP2614" i="7"/>
  <c r="BP2615" i="7"/>
  <c r="BP2616" i="7"/>
  <c r="BP2617" i="7"/>
  <c r="BP2618" i="7"/>
  <c r="BP2619" i="7"/>
  <c r="BP2620" i="7"/>
  <c r="BP2621" i="7"/>
  <c r="BP2622" i="7"/>
  <c r="BP2623" i="7"/>
  <c r="BP2624" i="7"/>
  <c r="BP2625" i="7"/>
  <c r="BP2626" i="7"/>
  <c r="BP2627" i="7"/>
  <c r="BP2628" i="7"/>
  <c r="BP2629" i="7"/>
  <c r="BP2630" i="7"/>
  <c r="BP2631" i="7"/>
  <c r="BP2632" i="7"/>
  <c r="BP2633" i="7"/>
  <c r="BP2634" i="7"/>
  <c r="BP2635" i="7"/>
  <c r="BP2636" i="7"/>
  <c r="BP2637" i="7"/>
  <c r="BP2638" i="7"/>
  <c r="BP2639" i="7"/>
  <c r="BP2640" i="7"/>
  <c r="BP2641" i="7"/>
  <c r="BP2642" i="7"/>
  <c r="BP2643" i="7"/>
  <c r="BP2644" i="7"/>
  <c r="BP2645" i="7"/>
  <c r="BP2646" i="7"/>
  <c r="BP2647" i="7"/>
  <c r="BP2648" i="7"/>
  <c r="BP2649" i="7"/>
  <c r="BP2650" i="7"/>
  <c r="BP2651" i="7"/>
  <c r="BP2652" i="7"/>
  <c r="BP2653" i="7"/>
  <c r="BP2654" i="7"/>
  <c r="BP2655" i="7"/>
  <c r="BP2656" i="7"/>
  <c r="BP2657" i="7"/>
  <c r="BP2658" i="7"/>
  <c r="BP2659" i="7"/>
  <c r="BP2660" i="7"/>
  <c r="BP2661" i="7"/>
  <c r="BP2662" i="7"/>
  <c r="BP2663" i="7"/>
  <c r="BP2664" i="7"/>
  <c r="BP2665" i="7"/>
  <c r="BP2666" i="7"/>
  <c r="BP2667" i="7"/>
  <c r="BP2668" i="7"/>
  <c r="BP2669" i="7"/>
  <c r="BP2670" i="7"/>
  <c r="BP2671" i="7"/>
  <c r="BP2672" i="7"/>
  <c r="BP2673" i="7"/>
  <c r="BP2674" i="7"/>
  <c r="BP2675" i="7"/>
  <c r="BP2676" i="7"/>
  <c r="BP2677" i="7"/>
  <c r="BP2678" i="7"/>
  <c r="BP2679" i="7"/>
  <c r="BP2680" i="7"/>
  <c r="BP2681" i="7"/>
  <c r="BP2682" i="7"/>
  <c r="BP2683" i="7"/>
  <c r="BP2684" i="7"/>
  <c r="BP2685" i="7"/>
  <c r="BP2686" i="7"/>
  <c r="BP2687" i="7"/>
  <c r="BP2688" i="7"/>
  <c r="BP2689" i="7"/>
  <c r="BP2690" i="7"/>
  <c r="BP2691" i="7"/>
  <c r="BP2692" i="7"/>
  <c r="BP2693" i="7"/>
  <c r="BP2694" i="7"/>
  <c r="BP2695" i="7"/>
  <c r="BP2696" i="7"/>
  <c r="BP2697" i="7"/>
  <c r="BP2698" i="7"/>
  <c r="BP2699" i="7"/>
  <c r="BP2700" i="7"/>
  <c r="BP2701" i="7"/>
  <c r="BP2702" i="7"/>
  <c r="BP2703" i="7"/>
  <c r="BP2704" i="7"/>
  <c r="BP2705" i="7"/>
  <c r="BP2706" i="7"/>
  <c r="BP2707" i="7"/>
  <c r="BP2708" i="7"/>
  <c r="BP2709" i="7"/>
  <c r="BP2710" i="7"/>
  <c r="BP2711" i="7"/>
  <c r="BP2712" i="7"/>
  <c r="BP2713" i="7"/>
  <c r="BP2714" i="7"/>
  <c r="BP2715" i="7"/>
  <c r="BP2716" i="7"/>
  <c r="BP2717" i="7"/>
  <c r="BP2718" i="7"/>
  <c r="BP2719" i="7"/>
  <c r="BP2720" i="7"/>
  <c r="BP2721" i="7"/>
  <c r="BP2722" i="7"/>
  <c r="BP2723" i="7"/>
  <c r="BP2724" i="7"/>
  <c r="BP2725" i="7"/>
  <c r="BP2726" i="7"/>
  <c r="BP2727" i="7"/>
  <c r="BP2728" i="7"/>
  <c r="BP2729" i="7"/>
  <c r="BP2730" i="7"/>
  <c r="BP2731" i="7"/>
  <c r="BP2732" i="7"/>
  <c r="BP2733" i="7"/>
  <c r="BP2734" i="7"/>
  <c r="BP2735" i="7"/>
  <c r="BP2736" i="7"/>
  <c r="BP2737" i="7"/>
  <c r="BP2738" i="7"/>
  <c r="BP2739" i="7"/>
  <c r="BP2740" i="7"/>
  <c r="BP2741" i="7"/>
  <c r="BP2742" i="7"/>
  <c r="BP2743" i="7"/>
  <c r="BP2744" i="7"/>
  <c r="BP2745" i="7"/>
  <c r="BP2746" i="7"/>
  <c r="BP2747" i="7"/>
  <c r="BP2748" i="7"/>
  <c r="BP2749" i="7"/>
  <c r="BP2750" i="7"/>
  <c r="BP2751" i="7"/>
  <c r="BP2752" i="7"/>
  <c r="BP2753" i="7"/>
  <c r="BP2754" i="7"/>
  <c r="BP2755" i="7"/>
  <c r="BP2756" i="7"/>
  <c r="BP2757" i="7"/>
  <c r="BP2758" i="7"/>
  <c r="BP2759" i="7"/>
  <c r="BP2760" i="7"/>
  <c r="BP2761" i="7"/>
  <c r="BP2762" i="7"/>
  <c r="BP2763" i="7"/>
  <c r="BP2764" i="7"/>
  <c r="BP2765" i="7"/>
  <c r="BP2766" i="7"/>
  <c r="BP2767" i="7"/>
  <c r="BP2768" i="7"/>
  <c r="BP2769" i="7"/>
  <c r="BP2770" i="7"/>
  <c r="BP2771" i="7"/>
  <c r="BP2772" i="7"/>
  <c r="BP2773" i="7"/>
  <c r="BP2774" i="7"/>
  <c r="BP2775" i="7"/>
  <c r="BP2776" i="7"/>
  <c r="BP2777" i="7"/>
  <c r="BP2778" i="7"/>
  <c r="BP2779" i="7"/>
  <c r="BP2780" i="7"/>
  <c r="BP2781" i="7"/>
  <c r="BP2782" i="7"/>
  <c r="BP2783" i="7"/>
  <c r="BP2784" i="7"/>
  <c r="BP2785" i="7"/>
  <c r="BP2786" i="7"/>
  <c r="BP2787" i="7"/>
  <c r="BP2788" i="7"/>
  <c r="BP2789" i="7"/>
  <c r="BP2790" i="7"/>
  <c r="BP2791" i="7"/>
  <c r="BP2792" i="7"/>
  <c r="BP2793" i="7"/>
  <c r="BP2794" i="7"/>
  <c r="BP2795" i="7"/>
  <c r="BP2796" i="7"/>
  <c r="BP2797" i="7"/>
  <c r="BP2798" i="7"/>
  <c r="BP2799" i="7"/>
  <c r="BP2800" i="7"/>
  <c r="BP2801" i="7"/>
  <c r="BP2802" i="7"/>
  <c r="BP2803" i="7"/>
  <c r="BP2804" i="7"/>
  <c r="BP2805" i="7"/>
  <c r="BP2806" i="7"/>
  <c r="BP2807" i="7"/>
  <c r="BP2808" i="7"/>
  <c r="BP2809" i="7"/>
  <c r="BP2810" i="7"/>
  <c r="BP2811" i="7"/>
  <c r="BP2812" i="7"/>
  <c r="BP2813" i="7"/>
  <c r="BP2814" i="7"/>
  <c r="BP2815" i="7"/>
  <c r="BP2816" i="7"/>
  <c r="BP2817" i="7"/>
  <c r="BP2818" i="7"/>
  <c r="BP2819" i="7"/>
  <c r="BP2820" i="7"/>
  <c r="BP2821" i="7"/>
  <c r="BP2822" i="7"/>
  <c r="BP2823" i="7"/>
  <c r="BP2824" i="7"/>
  <c r="BP2825" i="7"/>
  <c r="BP2826" i="7"/>
  <c r="BP2827" i="7"/>
  <c r="BP2828" i="7"/>
  <c r="BP2829" i="7"/>
  <c r="BP2830" i="7"/>
  <c r="BP2831" i="7"/>
  <c r="BP2832" i="7"/>
  <c r="BP2833" i="7"/>
  <c r="BP2834" i="7"/>
  <c r="BP2835" i="7"/>
  <c r="BP2836" i="7"/>
  <c r="BP2837" i="7"/>
  <c r="BP2838" i="7"/>
  <c r="BP2839" i="7"/>
  <c r="BP2840" i="7"/>
  <c r="BP2841" i="7"/>
  <c r="BP2842" i="7"/>
  <c r="BP2843" i="7"/>
  <c r="BP2844" i="7"/>
  <c r="BP2845" i="7"/>
  <c r="BP2846" i="7"/>
  <c r="BP2847" i="7"/>
  <c r="BP2848" i="7"/>
  <c r="BP2849" i="7"/>
  <c r="BP2850" i="7"/>
  <c r="BP2851" i="7"/>
  <c r="BP2852" i="7"/>
  <c r="BP2853" i="7"/>
  <c r="BP2854" i="7"/>
  <c r="BP2855" i="7"/>
  <c r="BP2856" i="7"/>
  <c r="BP2857" i="7"/>
  <c r="BP2858" i="7"/>
  <c r="BP2859" i="7"/>
  <c r="BP2860" i="7"/>
  <c r="BP2861" i="7"/>
  <c r="BP2862" i="7"/>
  <c r="BP2863" i="7"/>
  <c r="BP2864" i="7"/>
  <c r="BP2865" i="7"/>
  <c r="BP2866" i="7"/>
  <c r="BP2867" i="7"/>
  <c r="BP2868" i="7"/>
  <c r="BP2869" i="7"/>
  <c r="BP2870" i="7"/>
  <c r="BP2871" i="7"/>
  <c r="BP2872" i="7"/>
  <c r="BP2873" i="7"/>
  <c r="BP2874" i="7"/>
  <c r="BP2875" i="7"/>
  <c r="BP2876" i="7"/>
  <c r="BP2877" i="7"/>
  <c r="BP2878" i="7"/>
  <c r="BP2879" i="7"/>
  <c r="BP2880" i="7"/>
  <c r="BP2881" i="7"/>
  <c r="BP2882" i="7"/>
  <c r="BP2883" i="7"/>
  <c r="BP2884" i="7"/>
  <c r="BP2885" i="7"/>
  <c r="BP2886" i="7"/>
  <c r="BP2887" i="7"/>
  <c r="BP2888" i="7"/>
  <c r="BP2889" i="7"/>
  <c r="BP2890" i="7"/>
  <c r="BP2891" i="7"/>
  <c r="BP2892" i="7"/>
  <c r="BP2893" i="7"/>
  <c r="BP2894" i="7"/>
  <c r="BP2895" i="7"/>
  <c r="BP2896" i="7"/>
  <c r="BP2897" i="7"/>
  <c r="BP2898" i="7"/>
  <c r="BP2899" i="7"/>
  <c r="BP2900" i="7"/>
  <c r="BP2901" i="7"/>
  <c r="BP2902" i="7"/>
  <c r="BP2903" i="7"/>
  <c r="BP2904" i="7"/>
  <c r="BP2905" i="7"/>
  <c r="BP2906" i="7"/>
  <c r="BP2907" i="7"/>
  <c r="BP2908" i="7"/>
  <c r="BP2909" i="7"/>
  <c r="BP2910" i="7"/>
  <c r="BP2911" i="7"/>
  <c r="BP2912" i="7"/>
  <c r="BP2913" i="7"/>
  <c r="BP2914" i="7"/>
  <c r="BP2915" i="7"/>
  <c r="BP2916" i="7"/>
  <c r="BP2917" i="7"/>
  <c r="BP2918" i="7"/>
  <c r="BP2919" i="7"/>
  <c r="BP2920" i="7"/>
  <c r="BP2921" i="7"/>
  <c r="BP2922" i="7"/>
  <c r="BP2923" i="7"/>
  <c r="BP2924" i="7"/>
  <c r="BP2925" i="7"/>
  <c r="BP2926" i="7"/>
  <c r="BP2927" i="7"/>
  <c r="BP2928" i="7"/>
  <c r="BP2929" i="7"/>
  <c r="BP2930" i="7"/>
  <c r="BP2931" i="7"/>
  <c r="BP2932" i="7"/>
  <c r="BP2933" i="7"/>
  <c r="BP2934" i="7"/>
  <c r="BP2935" i="7"/>
  <c r="BP2936" i="7"/>
  <c r="BP2937" i="7"/>
  <c r="BP2938" i="7"/>
  <c r="BP2939" i="7"/>
  <c r="BP2940" i="7"/>
  <c r="BP2941" i="7"/>
  <c r="BP2942" i="7"/>
  <c r="BP2943" i="7"/>
  <c r="BP2944" i="7"/>
  <c r="BP2945" i="7"/>
  <c r="BP2946" i="7"/>
  <c r="BP2947" i="7"/>
  <c r="BP2948" i="7"/>
  <c r="BP2949" i="7"/>
  <c r="BP2950" i="7"/>
  <c r="BP2951" i="7"/>
  <c r="BP2952" i="7"/>
  <c r="BP2953" i="7"/>
  <c r="BP2954" i="7"/>
  <c r="BP2955" i="7"/>
  <c r="BP2956" i="7"/>
  <c r="BP2957" i="7"/>
  <c r="BP2958" i="7"/>
  <c r="BP2959" i="7"/>
  <c r="BP2960" i="7"/>
  <c r="BP2961" i="7"/>
  <c r="BP2962" i="7"/>
  <c r="BP2963" i="7"/>
  <c r="BP2964" i="7"/>
  <c r="BP2965" i="7"/>
  <c r="BP2966" i="7"/>
  <c r="BP2967" i="7"/>
  <c r="BP2968" i="7"/>
  <c r="BP2969" i="7"/>
  <c r="BP2970" i="7"/>
  <c r="BP2971" i="7"/>
  <c r="BP2972" i="7"/>
  <c r="BP2973" i="7"/>
  <c r="BP2974" i="7"/>
  <c r="BP2975" i="7"/>
  <c r="BP2976" i="7"/>
  <c r="BP2977" i="7"/>
  <c r="BP2978" i="7"/>
  <c r="BP2979" i="7"/>
  <c r="BP2980" i="7"/>
  <c r="BP2981" i="7"/>
  <c r="BP2982" i="7"/>
  <c r="BP2983" i="7"/>
  <c r="BP2984" i="7"/>
  <c r="BP2985" i="7"/>
  <c r="BP2986" i="7"/>
  <c r="BP2987" i="7"/>
  <c r="BP2988" i="7"/>
  <c r="BP2989" i="7"/>
  <c r="BP2990" i="7"/>
  <c r="BP2991" i="7"/>
  <c r="BP2992" i="7"/>
  <c r="BP2993" i="7"/>
  <c r="BP2994" i="7"/>
  <c r="BP2995" i="7"/>
  <c r="BP2996" i="7"/>
  <c r="BP2997" i="7"/>
  <c r="BP2998" i="7"/>
  <c r="BP2999" i="7"/>
  <c r="BP3000" i="7"/>
  <c r="BP3001" i="7"/>
  <c r="BP3002" i="7"/>
  <c r="AH4" i="7"/>
  <c r="AH3" i="7"/>
  <c r="AH5" i="7"/>
  <c r="AH6" i="7"/>
  <c r="AH7" i="7"/>
  <c r="AH8" i="7"/>
  <c r="AH9" i="7"/>
  <c r="AG4" i="7"/>
  <c r="AG5" i="7"/>
  <c r="AG6" i="7"/>
  <c r="AG7" i="7"/>
  <c r="AG8" i="7"/>
  <c r="AG9" i="7"/>
  <c r="AG3" i="7"/>
  <c r="D1" i="7" l="1"/>
  <c r="E1" i="7" l="1"/>
  <c r="AD3" i="7"/>
  <c r="AC3" i="7"/>
  <c r="Z4" i="7"/>
  <c r="Z5" i="7"/>
  <c r="Z6" i="7"/>
  <c r="Z7" i="7"/>
  <c r="Z8" i="7"/>
  <c r="Z9" i="7"/>
  <c r="Z3" i="7"/>
  <c r="Y4" i="7"/>
  <c r="Y5" i="7"/>
  <c r="Y6" i="7"/>
  <c r="Y7" i="7"/>
  <c r="Y8" i="7"/>
  <c r="Y9" i="7"/>
  <c r="Y3" i="7"/>
  <c r="Y3" i="1"/>
  <c r="V4" i="7" l="1"/>
  <c r="V5" i="7"/>
  <c r="V6" i="7"/>
  <c r="V7" i="7"/>
  <c r="V8" i="7" s="1"/>
  <c r="V9" i="7" s="1"/>
  <c r="AB3" i="7"/>
  <c r="AA3" i="7"/>
  <c r="N3" i="7"/>
  <c r="AA9" i="7"/>
  <c r="AA8" i="7"/>
  <c r="AA7" i="7"/>
  <c r="AA6" i="7"/>
  <c r="AA5" i="7"/>
  <c r="W5" i="7"/>
  <c r="W6" i="7" s="1"/>
  <c r="W7" i="7" s="1"/>
  <c r="W8" i="7" s="1"/>
  <c r="W9" i="7" s="1"/>
  <c r="AA4" i="7"/>
  <c r="W4" i="7"/>
  <c r="AB4" i="7" s="1"/>
  <c r="N4" i="7"/>
  <c r="N5" i="7"/>
  <c r="N6" i="7"/>
  <c r="N7" i="7"/>
  <c r="N8" i="7"/>
  <c r="N9" i="7"/>
  <c r="D4" i="7"/>
  <c r="D5" i="7"/>
  <c r="D6" i="7"/>
  <c r="D7" i="7"/>
  <c r="D8" i="7"/>
  <c r="D9" i="7"/>
  <c r="D3" i="7"/>
  <c r="R4" i="7"/>
  <c r="R5" i="7" s="1"/>
  <c r="R6" i="7" s="1"/>
  <c r="R7" i="7" s="1"/>
  <c r="R8" i="7" s="1"/>
  <c r="R9" i="7" s="1"/>
  <c r="Q4" i="7"/>
  <c r="Q5" i="7" s="1"/>
  <c r="Q6" i="7" s="1"/>
  <c r="Q7" i="7" s="1"/>
  <c r="Q8" i="7" s="1"/>
  <c r="Q9" i="7" s="1"/>
  <c r="P4" i="7"/>
  <c r="P5" i="7" s="1"/>
  <c r="P6" i="7" s="1"/>
  <c r="P7" i="7" s="1"/>
  <c r="P8" i="7" s="1"/>
  <c r="P9" i="7" s="1"/>
  <c r="O4" i="7"/>
  <c r="T3" i="7"/>
  <c r="U3" i="7" s="1"/>
  <c r="AB5" i="7" l="1"/>
  <c r="T4" i="7"/>
  <c r="U4" i="7" s="1"/>
  <c r="AB7" i="7"/>
  <c r="AB6" i="7"/>
  <c r="S4" i="7"/>
  <c r="O5" i="7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2" i="3"/>
  <c r="AQ2" i="3" s="1"/>
  <c r="AR2" i="3" s="1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T3" i="1"/>
  <c r="AB8" i="7" l="1"/>
  <c r="AB9" i="7"/>
  <c r="T5" i="7"/>
  <c r="U5" i="7" s="1"/>
  <c r="O6" i="7"/>
  <c r="AQ40" i="3"/>
  <c r="AR40" i="3" s="1"/>
  <c r="AQ32" i="3"/>
  <c r="AR32" i="3" s="1"/>
  <c r="AQ24" i="3"/>
  <c r="AR24" i="3" s="1"/>
  <c r="AQ16" i="3"/>
  <c r="AR16" i="3" s="1"/>
  <c r="AQ8" i="3"/>
  <c r="AR8" i="3" s="1"/>
  <c r="AQ39" i="3"/>
  <c r="AR39" i="3" s="1"/>
  <c r="AQ31" i="3"/>
  <c r="AR31" i="3" s="1"/>
  <c r="AQ23" i="3"/>
  <c r="AR23" i="3" s="1"/>
  <c r="AQ11" i="3"/>
  <c r="AR11" i="3" s="1"/>
  <c r="AQ3" i="3"/>
  <c r="AR3" i="3" s="1"/>
  <c r="AQ42" i="3"/>
  <c r="AR42" i="3" s="1"/>
  <c r="AQ38" i="3"/>
  <c r="AR38" i="3" s="1"/>
  <c r="AQ34" i="3"/>
  <c r="AR34" i="3" s="1"/>
  <c r="AQ30" i="3"/>
  <c r="AR30" i="3" s="1"/>
  <c r="AQ26" i="3"/>
  <c r="AR26" i="3" s="1"/>
  <c r="AQ22" i="3"/>
  <c r="AR22" i="3" s="1"/>
  <c r="AQ18" i="3"/>
  <c r="AR18" i="3" s="1"/>
  <c r="AQ14" i="3"/>
  <c r="AR14" i="3" s="1"/>
  <c r="AQ10" i="3"/>
  <c r="AR10" i="3" s="1"/>
  <c r="AQ6" i="3"/>
  <c r="AR6" i="3" s="1"/>
  <c r="AQ36" i="3"/>
  <c r="AR36" i="3" s="1"/>
  <c r="AQ28" i="3"/>
  <c r="AR28" i="3" s="1"/>
  <c r="AQ20" i="3"/>
  <c r="AR20" i="3" s="1"/>
  <c r="AQ12" i="3"/>
  <c r="AR12" i="3" s="1"/>
  <c r="AQ4" i="3"/>
  <c r="AR4" i="3" s="1"/>
  <c r="AQ35" i="3"/>
  <c r="AR35" i="3" s="1"/>
  <c r="AQ27" i="3"/>
  <c r="AR27" i="3" s="1"/>
  <c r="AQ19" i="3"/>
  <c r="AR19" i="3" s="1"/>
  <c r="AQ15" i="3"/>
  <c r="AR15" i="3" s="1"/>
  <c r="AQ7" i="3"/>
  <c r="AR7" i="3" s="1"/>
  <c r="AQ41" i="3"/>
  <c r="AR41" i="3" s="1"/>
  <c r="AQ37" i="3"/>
  <c r="AR37" i="3" s="1"/>
  <c r="AQ33" i="3"/>
  <c r="AR33" i="3" s="1"/>
  <c r="AQ29" i="3"/>
  <c r="AR29" i="3" s="1"/>
  <c r="AQ25" i="3"/>
  <c r="AR25" i="3" s="1"/>
  <c r="AQ21" i="3"/>
  <c r="AR21" i="3" s="1"/>
  <c r="AQ17" i="3"/>
  <c r="AR17" i="3" s="1"/>
  <c r="AQ13" i="3"/>
  <c r="AR13" i="3" s="1"/>
  <c r="AQ9" i="3"/>
  <c r="AR9" i="3" s="1"/>
  <c r="AQ5" i="3"/>
  <c r="AR5" i="3" s="1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AA3" i="2"/>
  <c r="Z3" i="2"/>
  <c r="AB3" i="2" s="1"/>
  <c r="O7" i="7" l="1"/>
  <c r="T6" i="7"/>
  <c r="U6" i="7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T3" i="5"/>
  <c r="T3" i="4"/>
  <c r="T3" i="3"/>
  <c r="T3" i="2"/>
  <c r="O8" i="7" l="1"/>
  <c r="T7" i="7"/>
  <c r="U7" i="7" s="1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2" i="7"/>
  <c r="T8" i="7" l="1"/>
  <c r="U8" i="7" s="1"/>
  <c r="O9" i="7"/>
  <c r="T9" i="7" s="1"/>
  <c r="U9" i="7" s="1"/>
  <c r="AM12" i="7"/>
  <c r="V12" i="7"/>
  <c r="AP3" i="10" l="1"/>
  <c r="AP4" i="10"/>
  <c r="AP5" i="1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4" i="10"/>
  <c r="AP35" i="10"/>
  <c r="AP36" i="10"/>
  <c r="AP37" i="10"/>
  <c r="AP38" i="10"/>
  <c r="AP39" i="10"/>
  <c r="AP40" i="10"/>
  <c r="AP41" i="10"/>
  <c r="AP42" i="10"/>
  <c r="AP43" i="10"/>
  <c r="AP44" i="10"/>
  <c r="AP45" i="10"/>
  <c r="AP46" i="10"/>
  <c r="AP47" i="10"/>
  <c r="AP48" i="10"/>
  <c r="AP49" i="10"/>
  <c r="AP50" i="10"/>
  <c r="AP51" i="10"/>
  <c r="AP52" i="10"/>
  <c r="AP53" i="10"/>
  <c r="AP54" i="10"/>
  <c r="AP55" i="10"/>
  <c r="AP56" i="10"/>
  <c r="AP57" i="10"/>
  <c r="AP58" i="10"/>
  <c r="AP59" i="10"/>
  <c r="AP60" i="10"/>
  <c r="AP61" i="10"/>
  <c r="AP62" i="10"/>
  <c r="AP63" i="10"/>
  <c r="AP64" i="10"/>
  <c r="AP65" i="10"/>
  <c r="AP66" i="10"/>
  <c r="AP67" i="10"/>
  <c r="AP68" i="10"/>
  <c r="AP69" i="10"/>
  <c r="AP70" i="10"/>
  <c r="AP71" i="10"/>
  <c r="AP72" i="10"/>
  <c r="AP73" i="10"/>
  <c r="AP74" i="10"/>
  <c r="AP75" i="10"/>
  <c r="AP76" i="10"/>
  <c r="AP77" i="10"/>
  <c r="AP78" i="10"/>
  <c r="AP79" i="10"/>
  <c r="AP80" i="10"/>
  <c r="AP81" i="10"/>
  <c r="AP82" i="10"/>
  <c r="AP83" i="10"/>
  <c r="AP84" i="10"/>
  <c r="AP85" i="10"/>
  <c r="AP86" i="10"/>
  <c r="AP87" i="10"/>
  <c r="AP88" i="10"/>
  <c r="AP89" i="10"/>
  <c r="AP90" i="10"/>
  <c r="AP91" i="10"/>
  <c r="AP92" i="10"/>
  <c r="AP93" i="10"/>
  <c r="AP94" i="10"/>
  <c r="AP95" i="10"/>
  <c r="AP96" i="10"/>
  <c r="AP97" i="10"/>
  <c r="AP98" i="10"/>
  <c r="AP99" i="10"/>
  <c r="AP100" i="10"/>
  <c r="AP101" i="10"/>
  <c r="AP102" i="10"/>
  <c r="AP103" i="10"/>
  <c r="AP104" i="10"/>
  <c r="AP105" i="10"/>
  <c r="AP106" i="10"/>
  <c r="AP107" i="10"/>
  <c r="AP108" i="10"/>
  <c r="AP109" i="10"/>
  <c r="AP110" i="10"/>
  <c r="AP111" i="10"/>
  <c r="AP112" i="10"/>
  <c r="AP113" i="10"/>
  <c r="AP114" i="10"/>
  <c r="AP115" i="10"/>
  <c r="AP116" i="10"/>
  <c r="AP117" i="10"/>
  <c r="AP118" i="10"/>
  <c r="AP119" i="10"/>
  <c r="AP120" i="10"/>
  <c r="AP121" i="10"/>
  <c r="AP122" i="10"/>
  <c r="AP123" i="10"/>
  <c r="AP124" i="10"/>
  <c r="AP125" i="10"/>
  <c r="AP126" i="10"/>
  <c r="AP127" i="10"/>
  <c r="AP128" i="10"/>
  <c r="AP129" i="10"/>
  <c r="AP130" i="10"/>
  <c r="AP131" i="10"/>
  <c r="AP132" i="10"/>
  <c r="AP133" i="10"/>
  <c r="AP134" i="10"/>
  <c r="AP135" i="10"/>
  <c r="AP136" i="10"/>
  <c r="AP137" i="10"/>
  <c r="AP138" i="10"/>
  <c r="AP139" i="10"/>
  <c r="AP140" i="10"/>
  <c r="AP141" i="10"/>
  <c r="AP142" i="10"/>
  <c r="AP143" i="10"/>
  <c r="AP144" i="10"/>
  <c r="AP145" i="10"/>
  <c r="AP146" i="10"/>
  <c r="AP147" i="10"/>
  <c r="AP148" i="10"/>
  <c r="AP149" i="10"/>
  <c r="AP150" i="10"/>
  <c r="AP151" i="10"/>
  <c r="AP152" i="10"/>
  <c r="AP153" i="10"/>
  <c r="AP154" i="10"/>
  <c r="AP155" i="10"/>
  <c r="AP156" i="10"/>
  <c r="AP157" i="10"/>
  <c r="AP158" i="10"/>
  <c r="AP159" i="10"/>
  <c r="AP160" i="10"/>
  <c r="AP161" i="10"/>
  <c r="AP162" i="10"/>
  <c r="AP163" i="10"/>
  <c r="AP164" i="10"/>
  <c r="AP165" i="10"/>
  <c r="AP166" i="10"/>
  <c r="AP167" i="10"/>
  <c r="AP168" i="10"/>
  <c r="AP169" i="10"/>
  <c r="AP170" i="10"/>
  <c r="AP171" i="10"/>
  <c r="AP172" i="10"/>
  <c r="AP173" i="10"/>
  <c r="AP174" i="10"/>
  <c r="AP175" i="10"/>
  <c r="AP176" i="10"/>
  <c r="AP177" i="10"/>
  <c r="AP178" i="10"/>
  <c r="AP179" i="10"/>
  <c r="AP180" i="10"/>
  <c r="AP181" i="10"/>
  <c r="AP182" i="10"/>
  <c r="AP183" i="10"/>
  <c r="AP184" i="10"/>
  <c r="AP185" i="10"/>
  <c r="AP186" i="10"/>
  <c r="AP187" i="10"/>
  <c r="AP188" i="10"/>
  <c r="AP189" i="10"/>
  <c r="AP190" i="10"/>
  <c r="AP191" i="10"/>
  <c r="AP192" i="10"/>
  <c r="AP193" i="10"/>
  <c r="AP194" i="10"/>
  <c r="AP195" i="10"/>
  <c r="AP196" i="10"/>
  <c r="AP197" i="10"/>
  <c r="AP198" i="10"/>
  <c r="AP199" i="10"/>
  <c r="AP200" i="10"/>
  <c r="AP201" i="10"/>
  <c r="AP202" i="10"/>
  <c r="AP203" i="10"/>
  <c r="AP204" i="10"/>
  <c r="AP205" i="10"/>
  <c r="AP206" i="10"/>
  <c r="AP207" i="10"/>
  <c r="AP208" i="10"/>
  <c r="AP209" i="10"/>
  <c r="AP210" i="10"/>
  <c r="AP211" i="10"/>
  <c r="AP212" i="10"/>
  <c r="AP213" i="10"/>
  <c r="AP214" i="10"/>
  <c r="AP215" i="10"/>
  <c r="AP216" i="10"/>
  <c r="AP217" i="10"/>
  <c r="AP218" i="10"/>
  <c r="AP219" i="10"/>
  <c r="AP220" i="10"/>
  <c r="AP221" i="10"/>
  <c r="AP222" i="10"/>
  <c r="AP223" i="10"/>
  <c r="AP224" i="10"/>
  <c r="AP225" i="10"/>
  <c r="AP226" i="10"/>
  <c r="AP227" i="10"/>
  <c r="AP228" i="10"/>
  <c r="AP229" i="10"/>
  <c r="AP230" i="10"/>
  <c r="AP231" i="10"/>
  <c r="AP232" i="10"/>
  <c r="AP233" i="10"/>
  <c r="AP234" i="10"/>
  <c r="AP235" i="10"/>
  <c r="AP236" i="10"/>
  <c r="AP237" i="10"/>
  <c r="AP238" i="10"/>
  <c r="AP239" i="10"/>
  <c r="AP240" i="10"/>
  <c r="AP241" i="10"/>
  <c r="AP242" i="10"/>
  <c r="AP243" i="10"/>
  <c r="AP244" i="10"/>
  <c r="AP245" i="10"/>
  <c r="AP246" i="10"/>
  <c r="AP247" i="10"/>
  <c r="AP248" i="10"/>
  <c r="AP249" i="10"/>
  <c r="AP250" i="10"/>
  <c r="AP251" i="10"/>
  <c r="AP252" i="10"/>
  <c r="AP253" i="10"/>
  <c r="AP254" i="10"/>
  <c r="AP255" i="10"/>
  <c r="AP256" i="10"/>
  <c r="AP257" i="10"/>
  <c r="AP258" i="10"/>
  <c r="AP259" i="10"/>
  <c r="AP260" i="10"/>
  <c r="AP261" i="10"/>
  <c r="AP262" i="10"/>
  <c r="AP263" i="10"/>
  <c r="AP264" i="10"/>
  <c r="AP265" i="10"/>
  <c r="AP266" i="10"/>
  <c r="AP267" i="10"/>
  <c r="AP268" i="10"/>
  <c r="AP269" i="10"/>
  <c r="AP270" i="10"/>
  <c r="AP271" i="10"/>
  <c r="AP272" i="10"/>
  <c r="AP273" i="10"/>
  <c r="AP274" i="10"/>
  <c r="AP275" i="10"/>
  <c r="AP276" i="10"/>
  <c r="AP277" i="10"/>
  <c r="AP278" i="10"/>
  <c r="AP279" i="10"/>
  <c r="AP280" i="10"/>
  <c r="AP281" i="10"/>
  <c r="AP282" i="10"/>
  <c r="AP283" i="10"/>
  <c r="AP284" i="10"/>
  <c r="AP285" i="10"/>
  <c r="AP286" i="10"/>
  <c r="AP287" i="10"/>
  <c r="AP288" i="10"/>
  <c r="AP289" i="10"/>
  <c r="AP290" i="10"/>
  <c r="AP291" i="10"/>
  <c r="AP292" i="10"/>
  <c r="AP293" i="10"/>
  <c r="AP294" i="10"/>
  <c r="AP295" i="10"/>
  <c r="AP296" i="10"/>
  <c r="AP297" i="10"/>
  <c r="AP298" i="10"/>
  <c r="AP299" i="10"/>
  <c r="AP300" i="10"/>
  <c r="AP301" i="10"/>
  <c r="AP302" i="10"/>
  <c r="AP303" i="10"/>
  <c r="AP304" i="10"/>
  <c r="AP305" i="10"/>
  <c r="AP306" i="10"/>
  <c r="AP307" i="10"/>
  <c r="AP308" i="10"/>
  <c r="AP309" i="10"/>
  <c r="AP310" i="10"/>
  <c r="AP311" i="10"/>
  <c r="AP312" i="10"/>
  <c r="AP313" i="10"/>
  <c r="AP314" i="10"/>
  <c r="AP315" i="10"/>
  <c r="AP316" i="10"/>
  <c r="AP317" i="10"/>
  <c r="AP318" i="10"/>
  <c r="AP319" i="10"/>
  <c r="AP320" i="10"/>
  <c r="AP321" i="10"/>
  <c r="AP322" i="10"/>
  <c r="AP323" i="10"/>
  <c r="AP324" i="10"/>
  <c r="AP325" i="10"/>
  <c r="AP326" i="10"/>
  <c r="AP327" i="10"/>
  <c r="AP328" i="10"/>
  <c r="AP329" i="10"/>
  <c r="AP330" i="10"/>
  <c r="AP331" i="10"/>
  <c r="AP332" i="10"/>
  <c r="AP333" i="10"/>
  <c r="AP334" i="10"/>
  <c r="AP335" i="10"/>
  <c r="AP336" i="10"/>
  <c r="AP337" i="10"/>
  <c r="AP338" i="10"/>
  <c r="AP339" i="10"/>
  <c r="AP340" i="10"/>
  <c r="AP341" i="10"/>
  <c r="AP342" i="10"/>
  <c r="AP343" i="10"/>
  <c r="AP344" i="10"/>
  <c r="AP345" i="10"/>
  <c r="AP346" i="10"/>
  <c r="AP347" i="10"/>
  <c r="AP348" i="10"/>
  <c r="AP349" i="10"/>
  <c r="AP350" i="10"/>
  <c r="AP351" i="10"/>
  <c r="AP352" i="10"/>
  <c r="AP353" i="10"/>
  <c r="AP354" i="10"/>
  <c r="AP355" i="10"/>
  <c r="AP356" i="10"/>
  <c r="AP357" i="10"/>
  <c r="AP358" i="10"/>
  <c r="AP359" i="10"/>
  <c r="AP360" i="10"/>
  <c r="AP361" i="10"/>
  <c r="AP362" i="10"/>
  <c r="AP363" i="10"/>
  <c r="AP364" i="10"/>
  <c r="AP365" i="10"/>
  <c r="AP366" i="10"/>
  <c r="AP367" i="10"/>
  <c r="AP368" i="10"/>
  <c r="AP369" i="10"/>
  <c r="AP370" i="10"/>
  <c r="AP371" i="10"/>
  <c r="AP372" i="10"/>
  <c r="AP373" i="10"/>
  <c r="AP374" i="10"/>
  <c r="AP375" i="10"/>
  <c r="AP376" i="10"/>
  <c r="AP377" i="10"/>
  <c r="AP378" i="10"/>
  <c r="AP379" i="10"/>
  <c r="AP380" i="10"/>
  <c r="AP381" i="10"/>
  <c r="AP382" i="10"/>
  <c r="AP383" i="10"/>
  <c r="AP384" i="10"/>
  <c r="AP385" i="10"/>
  <c r="AP386" i="10"/>
  <c r="AP387" i="10"/>
  <c r="AP388" i="10"/>
  <c r="AP389" i="10"/>
  <c r="AP390" i="10"/>
  <c r="AP391" i="10"/>
  <c r="AP392" i="10"/>
  <c r="AP393" i="10"/>
  <c r="AP394" i="10"/>
  <c r="AP395" i="10"/>
  <c r="AP396" i="10"/>
  <c r="AP397" i="10"/>
  <c r="AP398" i="10"/>
  <c r="AP399" i="10"/>
  <c r="AP400" i="10"/>
  <c r="AP401" i="10"/>
  <c r="AP402" i="10"/>
  <c r="AP403" i="10"/>
  <c r="AP404" i="10"/>
  <c r="AP405" i="10"/>
  <c r="AP406" i="10"/>
  <c r="AP407" i="10"/>
  <c r="AP408" i="10"/>
  <c r="AP409" i="10"/>
  <c r="AP410" i="10"/>
  <c r="AP411" i="10"/>
  <c r="AP412" i="10"/>
  <c r="AP413" i="10"/>
  <c r="AP414" i="10"/>
  <c r="AP415" i="10"/>
  <c r="AP416" i="10"/>
  <c r="AP417" i="10"/>
  <c r="AP418" i="10"/>
  <c r="AP419" i="10"/>
  <c r="AP420" i="10"/>
  <c r="AP421" i="10"/>
  <c r="AP422" i="10"/>
  <c r="AP423" i="10"/>
  <c r="AP424" i="10"/>
  <c r="AP425" i="10"/>
  <c r="AP426" i="10"/>
  <c r="AP427" i="10"/>
  <c r="AP428" i="10"/>
  <c r="AP429" i="10"/>
  <c r="AP430" i="10"/>
  <c r="AP431" i="10"/>
  <c r="AP432" i="10"/>
  <c r="AP433" i="10"/>
  <c r="AP434" i="10"/>
  <c r="AP435" i="10"/>
  <c r="AP436" i="10"/>
  <c r="AP437" i="10"/>
  <c r="AP438" i="10"/>
  <c r="AP439" i="10"/>
  <c r="AP440" i="10"/>
  <c r="AP441" i="10"/>
  <c r="AP442" i="10"/>
  <c r="AP443" i="10"/>
  <c r="AP444" i="10"/>
  <c r="AP445" i="10"/>
  <c r="AP446" i="10"/>
  <c r="AP447" i="10"/>
  <c r="AP448" i="10"/>
  <c r="AP449" i="10"/>
  <c r="AP450" i="10"/>
  <c r="AP451" i="10"/>
  <c r="AP452" i="10"/>
  <c r="AP453" i="10"/>
  <c r="AP454" i="10"/>
  <c r="AP455" i="10"/>
  <c r="AP456" i="10"/>
  <c r="AP457" i="10"/>
  <c r="AP458" i="10"/>
  <c r="AP459" i="10"/>
  <c r="AP460" i="10"/>
  <c r="AP461" i="10"/>
  <c r="AP462" i="10"/>
  <c r="AP463" i="10"/>
  <c r="AP464" i="10"/>
  <c r="AP465" i="10"/>
  <c r="AP466" i="10"/>
  <c r="AP467" i="10"/>
  <c r="AP468" i="10"/>
  <c r="AP469" i="10"/>
  <c r="AP470" i="10"/>
  <c r="AP471" i="10"/>
  <c r="AP472" i="10"/>
  <c r="AP473" i="10"/>
  <c r="AP474" i="10"/>
  <c r="AP475" i="10"/>
  <c r="AP476" i="10"/>
  <c r="AP477" i="10"/>
  <c r="AP478" i="10"/>
  <c r="AP479" i="10"/>
  <c r="AP480" i="10"/>
  <c r="AP481" i="10"/>
  <c r="AP482" i="10"/>
  <c r="AP483" i="10"/>
  <c r="AP484" i="10"/>
  <c r="AP485" i="10"/>
  <c r="AP486" i="10"/>
  <c r="AP487" i="10"/>
  <c r="AP488" i="10"/>
  <c r="AP489" i="10"/>
  <c r="AP490" i="10"/>
  <c r="AP491" i="10"/>
  <c r="AP492" i="10"/>
  <c r="AP493" i="10"/>
  <c r="AP494" i="10"/>
  <c r="AP495" i="10"/>
  <c r="AP496" i="10"/>
  <c r="AP497" i="10"/>
  <c r="AP498" i="10"/>
  <c r="AP499" i="10"/>
  <c r="AP500" i="10"/>
  <c r="AP501" i="10"/>
  <c r="AP502" i="10"/>
  <c r="AP503" i="10"/>
  <c r="AP504" i="10"/>
  <c r="AP505" i="10"/>
  <c r="AP506" i="10"/>
  <c r="AP507" i="10"/>
  <c r="AP508" i="10"/>
  <c r="AP509" i="10"/>
  <c r="AP510" i="10"/>
  <c r="AP511" i="10"/>
  <c r="AP512" i="10"/>
  <c r="AP513" i="10"/>
  <c r="AP514" i="10"/>
  <c r="AP515" i="10"/>
  <c r="AP516" i="10"/>
  <c r="AP517" i="10"/>
  <c r="AP518" i="10"/>
  <c r="AP519" i="10"/>
  <c r="AP520" i="10"/>
  <c r="AP521" i="10"/>
  <c r="AP522" i="10"/>
  <c r="AP523" i="10"/>
  <c r="AP524" i="10"/>
  <c r="AP525" i="10"/>
  <c r="AP526" i="10"/>
  <c r="AP527" i="10"/>
  <c r="AP528" i="10"/>
  <c r="AP529" i="10"/>
  <c r="AP530" i="10"/>
  <c r="AP531" i="10"/>
  <c r="AP532" i="10"/>
  <c r="AP533" i="10"/>
  <c r="AP534" i="10"/>
  <c r="AP535" i="10"/>
  <c r="AP536" i="10"/>
  <c r="AP537" i="10"/>
  <c r="AP538" i="10"/>
  <c r="AP539" i="10"/>
  <c r="AP540" i="10"/>
  <c r="AP541" i="10"/>
  <c r="AP542" i="10"/>
  <c r="AP543" i="10"/>
  <c r="AP544" i="10"/>
  <c r="AP545" i="10"/>
  <c r="AP546" i="10"/>
  <c r="AP547" i="10"/>
  <c r="AP548" i="10"/>
  <c r="AP549" i="10"/>
  <c r="AP550" i="10"/>
  <c r="AP551" i="10"/>
  <c r="AP552" i="10"/>
  <c r="AP553" i="10"/>
  <c r="AP554" i="10"/>
  <c r="AP555" i="10"/>
  <c r="AP556" i="10"/>
  <c r="AP557" i="10"/>
  <c r="AP558" i="10"/>
  <c r="AP559" i="10"/>
  <c r="AP560" i="10"/>
  <c r="AP561" i="10"/>
  <c r="AP562" i="10"/>
  <c r="AP563" i="10"/>
  <c r="AP564" i="10"/>
  <c r="AP565" i="10"/>
  <c r="AP566" i="10"/>
  <c r="AP567" i="10"/>
  <c r="AP568" i="10"/>
  <c r="AP569" i="10"/>
  <c r="AP570" i="10"/>
  <c r="AP571" i="10"/>
  <c r="AP572" i="10"/>
  <c r="AP573" i="10"/>
  <c r="AP574" i="10"/>
  <c r="AP575" i="10"/>
  <c r="AP576" i="10"/>
  <c r="AP577" i="10"/>
  <c r="AP578" i="10"/>
  <c r="AP579" i="10"/>
  <c r="AP580" i="10"/>
  <c r="AP581" i="10"/>
  <c r="AP582" i="10"/>
  <c r="AP583" i="10"/>
  <c r="AP584" i="10"/>
  <c r="AP585" i="10"/>
  <c r="AP586" i="10"/>
  <c r="AP587" i="10"/>
  <c r="AP588" i="10"/>
  <c r="AP589" i="10"/>
  <c r="AP590" i="10"/>
  <c r="AP591" i="10"/>
  <c r="AP592" i="10"/>
  <c r="AP593" i="10"/>
  <c r="AP594" i="10"/>
  <c r="AP595" i="10"/>
  <c r="AP596" i="10"/>
  <c r="AP597" i="10"/>
  <c r="AP598" i="10"/>
  <c r="AP599" i="10"/>
  <c r="AP600" i="10"/>
  <c r="AP601" i="10"/>
  <c r="AP602" i="10"/>
  <c r="AP603" i="10"/>
  <c r="AP604" i="10"/>
  <c r="AP605" i="10"/>
  <c r="AP606" i="10"/>
  <c r="AP607" i="10"/>
  <c r="AP608" i="10"/>
  <c r="AP609" i="10"/>
  <c r="AP610" i="10"/>
  <c r="AP611" i="10"/>
  <c r="AP612" i="10"/>
  <c r="AP613" i="10"/>
  <c r="AP614" i="10"/>
  <c r="AP615" i="10"/>
  <c r="AP616" i="10"/>
  <c r="AP617" i="10"/>
  <c r="AP618" i="10"/>
  <c r="AP619" i="10"/>
  <c r="AP620" i="10"/>
  <c r="AP621" i="10"/>
  <c r="AP622" i="10"/>
  <c r="AP623" i="10"/>
  <c r="AP624" i="10"/>
  <c r="AP625" i="10"/>
  <c r="AP626" i="10"/>
  <c r="AP627" i="10"/>
  <c r="AP628" i="10"/>
  <c r="AP629" i="10"/>
  <c r="AP630" i="10"/>
  <c r="AP631" i="10"/>
  <c r="AP632" i="10"/>
  <c r="AP633" i="10"/>
  <c r="AP634" i="10"/>
  <c r="AP635" i="10"/>
  <c r="AP636" i="10"/>
  <c r="AP637" i="10"/>
  <c r="AP638" i="10"/>
  <c r="AM541" i="10"/>
  <c r="AM542" i="10" s="1"/>
  <c r="AM543" i="10" s="1"/>
  <c r="AM544" i="10" s="1"/>
  <c r="AM545" i="10" s="1"/>
  <c r="AM546" i="10" s="1"/>
  <c r="AM547" i="10" s="1"/>
  <c r="AM548" i="10" s="1"/>
  <c r="AM549" i="10" s="1"/>
  <c r="AM550" i="10" s="1"/>
  <c r="AM551" i="10" s="1"/>
  <c r="AM552" i="10" s="1"/>
  <c r="AM553" i="10" s="1"/>
  <c r="AM554" i="10" s="1"/>
  <c r="AM555" i="10" s="1"/>
  <c r="AM556" i="10" s="1"/>
  <c r="AM557" i="10" s="1"/>
  <c r="AM558" i="10" s="1"/>
  <c r="AM559" i="10" s="1"/>
  <c r="AM560" i="10" s="1"/>
  <c r="AM561" i="10" s="1"/>
  <c r="AM562" i="10" s="1"/>
  <c r="AM563" i="10" s="1"/>
  <c r="AM564" i="10" s="1"/>
  <c r="AM565" i="10" s="1"/>
  <c r="AM566" i="10" s="1"/>
  <c r="AM567" i="10" s="1"/>
  <c r="AM568" i="10" s="1"/>
  <c r="AM569" i="10" s="1"/>
  <c r="AM570" i="10" s="1"/>
  <c r="AM571" i="10" s="1"/>
  <c r="AM572" i="10" s="1"/>
  <c r="AM573" i="10" s="1"/>
  <c r="AM574" i="10" s="1"/>
  <c r="AM575" i="10" s="1"/>
  <c r="AM576" i="10" s="1"/>
  <c r="AM577" i="10" s="1"/>
  <c r="AM578" i="10" s="1"/>
  <c r="AM579" i="10" s="1"/>
  <c r="AM580" i="10" s="1"/>
  <c r="AM581" i="10" s="1"/>
  <c r="AM582" i="10" s="1"/>
  <c r="AM583" i="10" s="1"/>
  <c r="AM584" i="10" s="1"/>
  <c r="AM585" i="10" s="1"/>
  <c r="AM586" i="10" s="1"/>
  <c r="AM587" i="10" s="1"/>
  <c r="AM588" i="10" s="1"/>
  <c r="AM589" i="10" s="1"/>
  <c r="AM590" i="10" s="1"/>
  <c r="AM591" i="10" s="1"/>
  <c r="AM592" i="10" s="1"/>
  <c r="AM593" i="10" s="1"/>
  <c r="AM594" i="10" s="1"/>
  <c r="AM595" i="10" s="1"/>
  <c r="AM596" i="10" s="1"/>
  <c r="AM597" i="10" s="1"/>
  <c r="AM598" i="10" s="1"/>
  <c r="AM599" i="10" s="1"/>
  <c r="AM600" i="10" s="1"/>
  <c r="AM601" i="10" s="1"/>
  <c r="AM602" i="10" s="1"/>
  <c r="AM603" i="10" s="1"/>
  <c r="AM604" i="10" s="1"/>
  <c r="AM605" i="10" s="1"/>
  <c r="AM606" i="10" s="1"/>
  <c r="AM607" i="10" s="1"/>
  <c r="AM608" i="10" s="1"/>
  <c r="AM609" i="10" s="1"/>
  <c r="AM610" i="10" s="1"/>
  <c r="AM611" i="10" s="1"/>
  <c r="AM612" i="10" s="1"/>
  <c r="AM613" i="10" s="1"/>
  <c r="AM614" i="10" s="1"/>
  <c r="AM615" i="10" s="1"/>
  <c r="AM616" i="10" s="1"/>
  <c r="AM617" i="10" s="1"/>
  <c r="AM618" i="10" s="1"/>
  <c r="AM619" i="10" s="1"/>
  <c r="AM620" i="10" s="1"/>
  <c r="AM621" i="10" s="1"/>
  <c r="AM622" i="10" s="1"/>
  <c r="AM623" i="10" s="1"/>
  <c r="AM624" i="10" s="1"/>
  <c r="AM625" i="10" s="1"/>
  <c r="AM626" i="10" s="1"/>
  <c r="AM627" i="10" s="1"/>
  <c r="AM628" i="10" s="1"/>
  <c r="AM629" i="10" s="1"/>
  <c r="AM630" i="10" s="1"/>
  <c r="AM631" i="10" s="1"/>
  <c r="AM632" i="10" s="1"/>
  <c r="AM633" i="10" s="1"/>
  <c r="AM634" i="10" s="1"/>
  <c r="AM635" i="10" s="1"/>
  <c r="AM636" i="10" s="1"/>
  <c r="AM637" i="10" s="1"/>
  <c r="AM638" i="10" s="1"/>
  <c r="AL507" i="10"/>
  <c r="AL508" i="10" s="1"/>
  <c r="AL509" i="10" s="1"/>
  <c r="AL510" i="10" s="1"/>
  <c r="AL511" i="10" s="1"/>
  <c r="AL512" i="10" s="1"/>
  <c r="AL513" i="10" s="1"/>
  <c r="AL514" i="10" s="1"/>
  <c r="AL515" i="10" s="1"/>
  <c r="AL516" i="10" s="1"/>
  <c r="AL517" i="10" s="1"/>
  <c r="AL518" i="10" s="1"/>
  <c r="AL519" i="10" s="1"/>
  <c r="AL520" i="10" s="1"/>
  <c r="AL521" i="10" s="1"/>
  <c r="AL522" i="10" s="1"/>
  <c r="AL523" i="10" s="1"/>
  <c r="AL524" i="10" s="1"/>
  <c r="AL525" i="10" s="1"/>
  <c r="AL526" i="10" s="1"/>
  <c r="AL527" i="10" s="1"/>
  <c r="AL528" i="10" s="1"/>
  <c r="AL529" i="10" s="1"/>
  <c r="AL530" i="10" s="1"/>
  <c r="AL531" i="10" s="1"/>
  <c r="AL532" i="10" s="1"/>
  <c r="AL533" i="10" s="1"/>
  <c r="AL534" i="10" s="1"/>
  <c r="AL535" i="10" s="1"/>
  <c r="AL536" i="10" s="1"/>
  <c r="AL537" i="10" s="1"/>
  <c r="AL538" i="10" s="1"/>
  <c r="AL539" i="10" s="1"/>
  <c r="AL540" i="10" s="1"/>
  <c r="AL541" i="10" s="1"/>
  <c r="AL542" i="10" s="1"/>
  <c r="AL543" i="10" s="1"/>
  <c r="AL544" i="10" s="1"/>
  <c r="AL545" i="10" s="1"/>
  <c r="AL546" i="10" s="1"/>
  <c r="AL547" i="10" s="1"/>
  <c r="AL548" i="10" s="1"/>
  <c r="AL549" i="10" s="1"/>
  <c r="AL550" i="10" s="1"/>
  <c r="AL551" i="10" s="1"/>
  <c r="AL552" i="10" s="1"/>
  <c r="AL553" i="10" s="1"/>
  <c r="AL554" i="10" s="1"/>
  <c r="AL555" i="10" s="1"/>
  <c r="AL556" i="10" s="1"/>
  <c r="AL557" i="10" s="1"/>
  <c r="AL558" i="10" s="1"/>
  <c r="AL559" i="10" s="1"/>
  <c r="AL560" i="10" s="1"/>
  <c r="AL561" i="10" s="1"/>
  <c r="AL562" i="10" s="1"/>
  <c r="AL563" i="10" s="1"/>
  <c r="AL564" i="10" s="1"/>
  <c r="AL565" i="10" s="1"/>
  <c r="AL566" i="10" s="1"/>
  <c r="AL567" i="10" s="1"/>
  <c r="AL568" i="10" s="1"/>
  <c r="AL569" i="10" s="1"/>
  <c r="AL570" i="10" s="1"/>
  <c r="AL571" i="10" s="1"/>
  <c r="AL572" i="10" s="1"/>
  <c r="AL573" i="10" s="1"/>
  <c r="AL574" i="10" s="1"/>
  <c r="AL575" i="10" s="1"/>
  <c r="AL576" i="10" s="1"/>
  <c r="AL577" i="10" s="1"/>
  <c r="AL578" i="10" s="1"/>
  <c r="AL579" i="10" s="1"/>
  <c r="AL580" i="10" s="1"/>
  <c r="AL581" i="10" s="1"/>
  <c r="AL582" i="10" s="1"/>
  <c r="AL583" i="10" s="1"/>
  <c r="AL584" i="10" s="1"/>
  <c r="AL585" i="10" s="1"/>
  <c r="AL586" i="10" s="1"/>
  <c r="AL587" i="10" s="1"/>
  <c r="AL588" i="10" s="1"/>
  <c r="AL589" i="10" s="1"/>
  <c r="AL590" i="10" s="1"/>
  <c r="AL591" i="10" s="1"/>
  <c r="AL592" i="10" s="1"/>
  <c r="AL593" i="10" s="1"/>
  <c r="AL594" i="10" s="1"/>
  <c r="AL595" i="10" s="1"/>
  <c r="AL596" i="10" s="1"/>
  <c r="AL597" i="10" s="1"/>
  <c r="AL598" i="10" s="1"/>
  <c r="AL599" i="10" s="1"/>
  <c r="AL600" i="10" s="1"/>
  <c r="AL601" i="10" s="1"/>
  <c r="AL602" i="10" s="1"/>
  <c r="AL603" i="10" s="1"/>
  <c r="AL604" i="10" s="1"/>
  <c r="AL605" i="10" s="1"/>
  <c r="AL606" i="10" s="1"/>
  <c r="AL607" i="10" s="1"/>
  <c r="AL608" i="10" s="1"/>
  <c r="AL609" i="10" s="1"/>
  <c r="AL610" i="10" s="1"/>
  <c r="AL611" i="10" s="1"/>
  <c r="AL612" i="10" s="1"/>
  <c r="AL613" i="10" s="1"/>
  <c r="AL614" i="10" s="1"/>
  <c r="AL615" i="10" s="1"/>
  <c r="AL616" i="10" s="1"/>
  <c r="AL617" i="10" s="1"/>
  <c r="AL618" i="10" s="1"/>
  <c r="AL619" i="10" s="1"/>
  <c r="AL620" i="10" s="1"/>
  <c r="AL621" i="10" s="1"/>
  <c r="AL622" i="10" s="1"/>
  <c r="AL623" i="10" s="1"/>
  <c r="AL624" i="10" s="1"/>
  <c r="AL625" i="10" s="1"/>
  <c r="AL626" i="10" s="1"/>
  <c r="AL627" i="10" s="1"/>
  <c r="AL628" i="10" s="1"/>
  <c r="AL629" i="10" s="1"/>
  <c r="AL630" i="10" s="1"/>
  <c r="AL631" i="10" s="1"/>
  <c r="AL632" i="10" s="1"/>
  <c r="AL633" i="10" s="1"/>
  <c r="AL634" i="10" s="1"/>
  <c r="AL635" i="10" s="1"/>
  <c r="AL636" i="10" s="1"/>
  <c r="AL637" i="10" s="1"/>
  <c r="AL638" i="10" s="1"/>
  <c r="AL4" i="10"/>
  <c r="AM4" i="10"/>
  <c r="AL5" i="10"/>
  <c r="AL6" i="10" s="1"/>
  <c r="AL7" i="10" s="1"/>
  <c r="AL8" i="10" s="1"/>
  <c r="AL9" i="10" s="1"/>
  <c r="AL10" i="10" s="1"/>
  <c r="AL11" i="10" s="1"/>
  <c r="AL12" i="10" s="1"/>
  <c r="AL13" i="10" s="1"/>
  <c r="AL14" i="10" s="1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AL29" i="10" s="1"/>
  <c r="AL30" i="10" s="1"/>
  <c r="AL31" i="10" s="1"/>
  <c r="AL32" i="10" s="1"/>
  <c r="AL33" i="10" s="1"/>
  <c r="AL34" i="10" s="1"/>
  <c r="AL35" i="10" s="1"/>
  <c r="AL36" i="10" s="1"/>
  <c r="AL37" i="10" s="1"/>
  <c r="AL38" i="10" s="1"/>
  <c r="AL39" i="10" s="1"/>
  <c r="AL40" i="10" s="1"/>
  <c r="AL41" i="10" s="1"/>
  <c r="AL42" i="10" s="1"/>
  <c r="AL43" i="10" s="1"/>
  <c r="AL44" i="10" s="1"/>
  <c r="AL45" i="10" s="1"/>
  <c r="AL46" i="10" s="1"/>
  <c r="AL47" i="10" s="1"/>
  <c r="AL48" i="10" s="1"/>
  <c r="AL49" i="10" s="1"/>
  <c r="AL50" i="10" s="1"/>
  <c r="AL51" i="10" s="1"/>
  <c r="AL52" i="10" s="1"/>
  <c r="AL53" i="10" s="1"/>
  <c r="AL54" i="10" s="1"/>
  <c r="AL55" i="10" s="1"/>
  <c r="AL56" i="10" s="1"/>
  <c r="AL57" i="10" s="1"/>
  <c r="AL58" i="10" s="1"/>
  <c r="AL59" i="10" s="1"/>
  <c r="AL60" i="10" s="1"/>
  <c r="AL61" i="10" s="1"/>
  <c r="AL62" i="10" s="1"/>
  <c r="AL63" i="10" s="1"/>
  <c r="AL64" i="10" s="1"/>
  <c r="AL65" i="10" s="1"/>
  <c r="AL66" i="10" s="1"/>
  <c r="AL67" i="10" s="1"/>
  <c r="AL68" i="10" s="1"/>
  <c r="AL69" i="10" s="1"/>
  <c r="AL70" i="10" s="1"/>
  <c r="AL71" i="10" s="1"/>
  <c r="AL72" i="10" s="1"/>
  <c r="AL73" i="10" s="1"/>
  <c r="AL74" i="10" s="1"/>
  <c r="AL75" i="10" s="1"/>
  <c r="AL76" i="10" s="1"/>
  <c r="AL77" i="10" s="1"/>
  <c r="AL78" i="10" s="1"/>
  <c r="AL79" i="10" s="1"/>
  <c r="AL80" i="10" s="1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98" i="10" s="1"/>
  <c r="AL99" i="10" s="1"/>
  <c r="AL100" i="10" s="1"/>
  <c r="AL101" i="10" s="1"/>
  <c r="AL102" i="10" s="1"/>
  <c r="AL103" i="10" s="1"/>
  <c r="AL104" i="10" s="1"/>
  <c r="AL105" i="10" s="1"/>
  <c r="AL106" i="10" s="1"/>
  <c r="AL107" i="10" s="1"/>
  <c r="AL108" i="10" s="1"/>
  <c r="AL109" i="10" s="1"/>
  <c r="AL110" i="10" s="1"/>
  <c r="AL111" i="10" s="1"/>
  <c r="AL112" i="10" s="1"/>
  <c r="AL113" i="10" s="1"/>
  <c r="AL114" i="10" s="1"/>
  <c r="AL115" i="10" s="1"/>
  <c r="AL116" i="10" s="1"/>
  <c r="AL117" i="10" s="1"/>
  <c r="AL118" i="10" s="1"/>
  <c r="AL119" i="10" s="1"/>
  <c r="AL120" i="10" s="1"/>
  <c r="AL121" i="10" s="1"/>
  <c r="AL122" i="10" s="1"/>
  <c r="AL123" i="10" s="1"/>
  <c r="AL124" i="10" s="1"/>
  <c r="AL125" i="10" s="1"/>
  <c r="AL126" i="10" s="1"/>
  <c r="AL127" i="10" s="1"/>
  <c r="AL128" i="10" s="1"/>
  <c r="AL129" i="10" s="1"/>
  <c r="AL130" i="10" s="1"/>
  <c r="AL131" i="10" s="1"/>
  <c r="AL132" i="10" s="1"/>
  <c r="AL133" i="10" s="1"/>
  <c r="AL134" i="10" s="1"/>
  <c r="AL135" i="10" s="1"/>
  <c r="AL136" i="10" s="1"/>
  <c r="AL137" i="10" s="1"/>
  <c r="AL138" i="10" s="1"/>
  <c r="AL139" i="10" s="1"/>
  <c r="AL140" i="10" s="1"/>
  <c r="AL141" i="10" s="1"/>
  <c r="AL142" i="10" s="1"/>
  <c r="AL143" i="10" s="1"/>
  <c r="AL144" i="10" s="1"/>
  <c r="AL145" i="10" s="1"/>
  <c r="AL146" i="10" s="1"/>
  <c r="AL147" i="10" s="1"/>
  <c r="AL148" i="10" s="1"/>
  <c r="AL149" i="10" s="1"/>
  <c r="AL150" i="10" s="1"/>
  <c r="AL151" i="10" s="1"/>
  <c r="AL152" i="10" s="1"/>
  <c r="AL153" i="10" s="1"/>
  <c r="AL154" i="10" s="1"/>
  <c r="AL155" i="10" s="1"/>
  <c r="AL156" i="10" s="1"/>
  <c r="AL157" i="10" s="1"/>
  <c r="AL158" i="10" s="1"/>
  <c r="AL159" i="10" s="1"/>
  <c r="AL160" i="10" s="1"/>
  <c r="AL161" i="10" s="1"/>
  <c r="AL162" i="10" s="1"/>
  <c r="AL163" i="10" s="1"/>
  <c r="AL164" i="10" s="1"/>
  <c r="AL165" i="10" s="1"/>
  <c r="AL166" i="10" s="1"/>
  <c r="AL167" i="10" s="1"/>
  <c r="AL168" i="10" s="1"/>
  <c r="AL169" i="10" s="1"/>
  <c r="AL170" i="10" s="1"/>
  <c r="AL171" i="10" s="1"/>
  <c r="AL172" i="10" s="1"/>
  <c r="AL173" i="10" s="1"/>
  <c r="AL174" i="10" s="1"/>
  <c r="AL175" i="10" s="1"/>
  <c r="AL176" i="10" s="1"/>
  <c r="AL177" i="10" s="1"/>
  <c r="AL178" i="10" s="1"/>
  <c r="AL179" i="10" s="1"/>
  <c r="AL180" i="10" s="1"/>
  <c r="AL181" i="10" s="1"/>
  <c r="AL182" i="10" s="1"/>
  <c r="AL183" i="10" s="1"/>
  <c r="AL184" i="10" s="1"/>
  <c r="AL185" i="10" s="1"/>
  <c r="AL186" i="10" s="1"/>
  <c r="AL187" i="10" s="1"/>
  <c r="AL188" i="10" s="1"/>
  <c r="AL189" i="10" s="1"/>
  <c r="AL190" i="10" s="1"/>
  <c r="AL191" i="10" s="1"/>
  <c r="AL192" i="10" s="1"/>
  <c r="AL193" i="10" s="1"/>
  <c r="AL194" i="10" s="1"/>
  <c r="AL195" i="10" s="1"/>
  <c r="AL196" i="10" s="1"/>
  <c r="AL197" i="10" s="1"/>
  <c r="AL198" i="10" s="1"/>
  <c r="AL199" i="10" s="1"/>
  <c r="AL200" i="10" s="1"/>
  <c r="AL201" i="10" s="1"/>
  <c r="AL202" i="10" s="1"/>
  <c r="AL203" i="10" s="1"/>
  <c r="AL204" i="10" s="1"/>
  <c r="AL205" i="10" s="1"/>
  <c r="AL206" i="10" s="1"/>
  <c r="AL207" i="10" s="1"/>
  <c r="AL208" i="10" s="1"/>
  <c r="AL209" i="10" s="1"/>
  <c r="AL210" i="10" s="1"/>
  <c r="AL211" i="10" s="1"/>
  <c r="AL212" i="10" s="1"/>
  <c r="AL213" i="10" s="1"/>
  <c r="AL214" i="10" s="1"/>
  <c r="AL215" i="10" s="1"/>
  <c r="AL216" i="10" s="1"/>
  <c r="AL217" i="10" s="1"/>
  <c r="AL218" i="10" s="1"/>
  <c r="AL219" i="10" s="1"/>
  <c r="AL220" i="10" s="1"/>
  <c r="AL221" i="10" s="1"/>
  <c r="AL222" i="10" s="1"/>
  <c r="AL223" i="10" s="1"/>
  <c r="AL224" i="10" s="1"/>
  <c r="AL225" i="10" s="1"/>
  <c r="AL226" i="10" s="1"/>
  <c r="AL227" i="10" s="1"/>
  <c r="AL228" i="10" s="1"/>
  <c r="AL229" i="10" s="1"/>
  <c r="AL230" i="10" s="1"/>
  <c r="AL231" i="10" s="1"/>
  <c r="AL232" i="10" s="1"/>
  <c r="AL233" i="10" s="1"/>
  <c r="AL234" i="10" s="1"/>
  <c r="AL235" i="10" s="1"/>
  <c r="AL236" i="10" s="1"/>
  <c r="AL237" i="10" s="1"/>
  <c r="AL238" i="10" s="1"/>
  <c r="AL239" i="10" s="1"/>
  <c r="AL240" i="10" s="1"/>
  <c r="AL241" i="10" s="1"/>
  <c r="AL242" i="10" s="1"/>
  <c r="AL243" i="10" s="1"/>
  <c r="AL244" i="10" s="1"/>
  <c r="AL245" i="10" s="1"/>
  <c r="AL246" i="10" s="1"/>
  <c r="AL247" i="10" s="1"/>
  <c r="AL248" i="10" s="1"/>
  <c r="AL249" i="10" s="1"/>
  <c r="AL250" i="10" s="1"/>
  <c r="AL251" i="10" s="1"/>
  <c r="AL252" i="10" s="1"/>
  <c r="AL253" i="10" s="1"/>
  <c r="AL254" i="10" s="1"/>
  <c r="AL255" i="10" s="1"/>
  <c r="AL256" i="10" s="1"/>
  <c r="AL257" i="10" s="1"/>
  <c r="AL258" i="10" s="1"/>
  <c r="AL259" i="10" s="1"/>
  <c r="AL260" i="10" s="1"/>
  <c r="AL261" i="10" s="1"/>
  <c r="AL262" i="10" s="1"/>
  <c r="AL263" i="10" s="1"/>
  <c r="AL264" i="10" s="1"/>
  <c r="AL265" i="10" s="1"/>
  <c r="AL266" i="10" s="1"/>
  <c r="AL267" i="10" s="1"/>
  <c r="AL268" i="10" s="1"/>
  <c r="AL269" i="10" s="1"/>
  <c r="AL270" i="10" s="1"/>
  <c r="AL271" i="10" s="1"/>
  <c r="AL272" i="10" s="1"/>
  <c r="AL273" i="10" s="1"/>
  <c r="AL274" i="10" s="1"/>
  <c r="AL275" i="10" s="1"/>
  <c r="AL276" i="10" s="1"/>
  <c r="AL277" i="10" s="1"/>
  <c r="AL278" i="10" s="1"/>
  <c r="AL279" i="10" s="1"/>
  <c r="AL280" i="10" s="1"/>
  <c r="AL281" i="10" s="1"/>
  <c r="AL282" i="10" s="1"/>
  <c r="AL283" i="10" s="1"/>
  <c r="AL284" i="10" s="1"/>
  <c r="AL285" i="10" s="1"/>
  <c r="AL286" i="10" s="1"/>
  <c r="AL287" i="10" s="1"/>
  <c r="AL288" i="10" s="1"/>
  <c r="AL289" i="10" s="1"/>
  <c r="AL290" i="10" s="1"/>
  <c r="AL291" i="10" s="1"/>
  <c r="AL292" i="10" s="1"/>
  <c r="AL293" i="10" s="1"/>
  <c r="AL294" i="10" s="1"/>
  <c r="AL295" i="10" s="1"/>
  <c r="AL296" i="10" s="1"/>
  <c r="AL297" i="10" s="1"/>
  <c r="AL298" i="10" s="1"/>
  <c r="AL299" i="10" s="1"/>
  <c r="AL300" i="10" s="1"/>
  <c r="AL301" i="10" s="1"/>
  <c r="AL302" i="10" s="1"/>
  <c r="AL303" i="10" s="1"/>
  <c r="AL304" i="10" s="1"/>
  <c r="AL305" i="10" s="1"/>
  <c r="AL306" i="10" s="1"/>
  <c r="AL307" i="10" s="1"/>
  <c r="AL308" i="10" s="1"/>
  <c r="AL309" i="10" s="1"/>
  <c r="AL310" i="10" s="1"/>
  <c r="AL311" i="10" s="1"/>
  <c r="AL312" i="10" s="1"/>
  <c r="AL313" i="10" s="1"/>
  <c r="AL314" i="10" s="1"/>
  <c r="AL315" i="10" s="1"/>
  <c r="AL316" i="10" s="1"/>
  <c r="AL317" i="10" s="1"/>
  <c r="AL318" i="10" s="1"/>
  <c r="AL319" i="10" s="1"/>
  <c r="AL320" i="10" s="1"/>
  <c r="AL321" i="10" s="1"/>
  <c r="AL322" i="10" s="1"/>
  <c r="AL323" i="10" s="1"/>
  <c r="AL324" i="10" s="1"/>
  <c r="AL325" i="10" s="1"/>
  <c r="AL326" i="10" s="1"/>
  <c r="AL327" i="10" s="1"/>
  <c r="AL328" i="10" s="1"/>
  <c r="AL329" i="10" s="1"/>
  <c r="AL330" i="10" s="1"/>
  <c r="AL331" i="10" s="1"/>
  <c r="AL332" i="10" s="1"/>
  <c r="AL333" i="10" s="1"/>
  <c r="AL334" i="10" s="1"/>
  <c r="AL335" i="10" s="1"/>
  <c r="AL336" i="10" s="1"/>
  <c r="AL337" i="10" s="1"/>
  <c r="AL338" i="10" s="1"/>
  <c r="AL339" i="10" s="1"/>
  <c r="AL340" i="10" s="1"/>
  <c r="AL341" i="10" s="1"/>
  <c r="AL342" i="10" s="1"/>
  <c r="AL343" i="10" s="1"/>
  <c r="AL344" i="10" s="1"/>
  <c r="AL345" i="10" s="1"/>
  <c r="AL346" i="10" s="1"/>
  <c r="AL347" i="10" s="1"/>
  <c r="AL348" i="10" s="1"/>
  <c r="AL349" i="10" s="1"/>
  <c r="AL350" i="10" s="1"/>
  <c r="AL351" i="10" s="1"/>
  <c r="AL352" i="10" s="1"/>
  <c r="AL353" i="10" s="1"/>
  <c r="AL354" i="10" s="1"/>
  <c r="AL355" i="10" s="1"/>
  <c r="AL356" i="10" s="1"/>
  <c r="AL357" i="10" s="1"/>
  <c r="AL358" i="10" s="1"/>
  <c r="AL359" i="10" s="1"/>
  <c r="AL360" i="10" s="1"/>
  <c r="AL361" i="10" s="1"/>
  <c r="AL362" i="10" s="1"/>
  <c r="AL363" i="10" s="1"/>
  <c r="AL364" i="10" s="1"/>
  <c r="AL365" i="10" s="1"/>
  <c r="AL366" i="10" s="1"/>
  <c r="AL367" i="10" s="1"/>
  <c r="AL368" i="10" s="1"/>
  <c r="AL369" i="10" s="1"/>
  <c r="AL370" i="10" s="1"/>
  <c r="AL371" i="10" s="1"/>
  <c r="AL372" i="10" s="1"/>
  <c r="AL373" i="10" s="1"/>
  <c r="AL374" i="10" s="1"/>
  <c r="AL375" i="10" s="1"/>
  <c r="AL376" i="10" s="1"/>
  <c r="AL377" i="10" s="1"/>
  <c r="AL378" i="10" s="1"/>
  <c r="AL379" i="10" s="1"/>
  <c r="AL380" i="10" s="1"/>
  <c r="AL381" i="10" s="1"/>
  <c r="AL382" i="10" s="1"/>
  <c r="AL383" i="10" s="1"/>
  <c r="AL384" i="10" s="1"/>
  <c r="AL385" i="10" s="1"/>
  <c r="AL386" i="10" s="1"/>
  <c r="AL387" i="10" s="1"/>
  <c r="AL388" i="10" s="1"/>
  <c r="AL389" i="10" s="1"/>
  <c r="AL390" i="10" s="1"/>
  <c r="AL391" i="10" s="1"/>
  <c r="AL392" i="10" s="1"/>
  <c r="AL393" i="10" s="1"/>
  <c r="AL394" i="10" s="1"/>
  <c r="AL395" i="10" s="1"/>
  <c r="AL396" i="10" s="1"/>
  <c r="AL397" i="10" s="1"/>
  <c r="AL398" i="10" s="1"/>
  <c r="AL399" i="10" s="1"/>
  <c r="AL400" i="10" s="1"/>
  <c r="AL401" i="10" s="1"/>
  <c r="AL402" i="10" s="1"/>
  <c r="AL403" i="10" s="1"/>
  <c r="AL404" i="10" s="1"/>
  <c r="AL405" i="10" s="1"/>
  <c r="AL406" i="10" s="1"/>
  <c r="AL407" i="10" s="1"/>
  <c r="AL408" i="10" s="1"/>
  <c r="AL409" i="10" s="1"/>
  <c r="AL410" i="10" s="1"/>
  <c r="AL411" i="10" s="1"/>
  <c r="AL412" i="10" s="1"/>
  <c r="AL413" i="10" s="1"/>
  <c r="AL414" i="10" s="1"/>
  <c r="AL415" i="10" s="1"/>
  <c r="AL416" i="10" s="1"/>
  <c r="AL417" i="10" s="1"/>
  <c r="AL418" i="10" s="1"/>
  <c r="AL419" i="10" s="1"/>
  <c r="AL420" i="10" s="1"/>
  <c r="AL421" i="10" s="1"/>
  <c r="AL422" i="10" s="1"/>
  <c r="AL423" i="10" s="1"/>
  <c r="AL424" i="10" s="1"/>
  <c r="AL425" i="10" s="1"/>
  <c r="AL426" i="10" s="1"/>
  <c r="AL427" i="10" s="1"/>
  <c r="AL428" i="10" s="1"/>
  <c r="AL429" i="10" s="1"/>
  <c r="AL430" i="10" s="1"/>
  <c r="AL431" i="10" s="1"/>
  <c r="AL432" i="10" s="1"/>
  <c r="AL433" i="10" s="1"/>
  <c r="AL434" i="10" s="1"/>
  <c r="AL435" i="10" s="1"/>
  <c r="AL436" i="10" s="1"/>
  <c r="AL437" i="10" s="1"/>
  <c r="AL438" i="10" s="1"/>
  <c r="AL439" i="10" s="1"/>
  <c r="AL440" i="10" s="1"/>
  <c r="AL441" i="10" s="1"/>
  <c r="AL442" i="10" s="1"/>
  <c r="AL443" i="10" s="1"/>
  <c r="AL444" i="10" s="1"/>
  <c r="AL445" i="10" s="1"/>
  <c r="AL446" i="10" s="1"/>
  <c r="AL447" i="10" s="1"/>
  <c r="AL448" i="10" s="1"/>
  <c r="AL449" i="10" s="1"/>
  <c r="AL450" i="10" s="1"/>
  <c r="AL451" i="10" s="1"/>
  <c r="AL452" i="10" s="1"/>
  <c r="AL453" i="10" s="1"/>
  <c r="AL454" i="10" s="1"/>
  <c r="AL455" i="10" s="1"/>
  <c r="AL456" i="10" s="1"/>
  <c r="AL457" i="10" s="1"/>
  <c r="AL458" i="10" s="1"/>
  <c r="AL459" i="10" s="1"/>
  <c r="AL460" i="10" s="1"/>
  <c r="AL461" i="10" s="1"/>
  <c r="AL462" i="10" s="1"/>
  <c r="AL463" i="10" s="1"/>
  <c r="AL464" i="10" s="1"/>
  <c r="AL465" i="10" s="1"/>
  <c r="AL466" i="10" s="1"/>
  <c r="AL467" i="10" s="1"/>
  <c r="AL468" i="10" s="1"/>
  <c r="AL469" i="10" s="1"/>
  <c r="AL470" i="10" s="1"/>
  <c r="AL471" i="10" s="1"/>
  <c r="AL472" i="10" s="1"/>
  <c r="AL473" i="10" s="1"/>
  <c r="AL474" i="10" s="1"/>
  <c r="AL475" i="10" s="1"/>
  <c r="AL476" i="10" s="1"/>
  <c r="AL477" i="10" s="1"/>
  <c r="AL478" i="10" s="1"/>
  <c r="AL479" i="10" s="1"/>
  <c r="AL480" i="10" s="1"/>
  <c r="AL481" i="10" s="1"/>
  <c r="AL482" i="10" s="1"/>
  <c r="AL483" i="10" s="1"/>
  <c r="AL484" i="10" s="1"/>
  <c r="AL485" i="10" s="1"/>
  <c r="AL486" i="10" s="1"/>
  <c r="AL487" i="10" s="1"/>
  <c r="AL488" i="10" s="1"/>
  <c r="AL489" i="10" s="1"/>
  <c r="AL490" i="10" s="1"/>
  <c r="AL491" i="10" s="1"/>
  <c r="AL492" i="10" s="1"/>
  <c r="AL493" i="10" s="1"/>
  <c r="AL494" i="10" s="1"/>
  <c r="AL495" i="10" s="1"/>
  <c r="AL496" i="10" s="1"/>
  <c r="AL497" i="10" s="1"/>
  <c r="AL498" i="10" s="1"/>
  <c r="AL499" i="10" s="1"/>
  <c r="AL500" i="10" s="1"/>
  <c r="AL501" i="10" s="1"/>
  <c r="AL502" i="10" s="1"/>
  <c r="AL503" i="10" s="1"/>
  <c r="AL504" i="10" s="1"/>
  <c r="AL505" i="10" s="1"/>
  <c r="AL506" i="10" s="1"/>
  <c r="AM5" i="10"/>
  <c r="AM6" i="10" s="1"/>
  <c r="AM7" i="10" s="1"/>
  <c r="AM8" i="10" s="1"/>
  <c r="AM9" i="10" s="1"/>
  <c r="AM10" i="10" s="1"/>
  <c r="AM11" i="10" s="1"/>
  <c r="AM12" i="10" s="1"/>
  <c r="AM13" i="10" s="1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M25" i="10" s="1"/>
  <c r="AM26" i="10" s="1"/>
  <c r="AM27" i="10" s="1"/>
  <c r="AM28" i="10" s="1"/>
  <c r="AM29" i="10" s="1"/>
  <c r="AM30" i="10" s="1"/>
  <c r="AM31" i="10" s="1"/>
  <c r="AM32" i="10" s="1"/>
  <c r="AM33" i="10" s="1"/>
  <c r="AM34" i="10" s="1"/>
  <c r="AM35" i="10" s="1"/>
  <c r="AM36" i="10" s="1"/>
  <c r="AM37" i="10" s="1"/>
  <c r="AM38" i="10" s="1"/>
  <c r="AM39" i="10" s="1"/>
  <c r="AM40" i="10" s="1"/>
  <c r="AM41" i="10" s="1"/>
  <c r="AM42" i="10" s="1"/>
  <c r="AM43" i="10" s="1"/>
  <c r="AM44" i="10" s="1"/>
  <c r="AM45" i="10" s="1"/>
  <c r="AM46" i="10" s="1"/>
  <c r="AM47" i="10" s="1"/>
  <c r="AM48" i="10" s="1"/>
  <c r="AM49" i="10" s="1"/>
  <c r="AM50" i="10" s="1"/>
  <c r="AM51" i="10" s="1"/>
  <c r="AM52" i="10" s="1"/>
  <c r="AM53" i="10" s="1"/>
  <c r="AM54" i="10" s="1"/>
  <c r="AM55" i="10" s="1"/>
  <c r="AM56" i="10" s="1"/>
  <c r="AM57" i="10" s="1"/>
  <c r="AM58" i="10" s="1"/>
  <c r="AM59" i="10" s="1"/>
  <c r="AM60" i="10" s="1"/>
  <c r="AM61" i="10" s="1"/>
  <c r="AM62" i="10" s="1"/>
  <c r="AM63" i="10" s="1"/>
  <c r="AM64" i="10" s="1"/>
  <c r="AM65" i="10" s="1"/>
  <c r="AM66" i="10" s="1"/>
  <c r="AM67" i="10" s="1"/>
  <c r="AM68" i="10" s="1"/>
  <c r="AM69" i="10" s="1"/>
  <c r="AM70" i="10" s="1"/>
  <c r="AM71" i="10" s="1"/>
  <c r="AM72" i="10" s="1"/>
  <c r="AM73" i="10" s="1"/>
  <c r="AM74" i="10" s="1"/>
  <c r="AM75" i="10" s="1"/>
  <c r="AM76" i="10" s="1"/>
  <c r="AM77" i="10" s="1"/>
  <c r="AM78" i="10" s="1"/>
  <c r="AM79" i="10" s="1"/>
  <c r="AM80" i="10" s="1"/>
  <c r="AM81" i="10" s="1"/>
  <c r="AM82" i="10" s="1"/>
  <c r="AM83" i="10" s="1"/>
  <c r="AM84" i="10" s="1"/>
  <c r="AM85" i="10" s="1"/>
  <c r="AM86" i="10" s="1"/>
  <c r="AM87" i="10" s="1"/>
  <c r="AM88" i="10" s="1"/>
  <c r="AM89" i="10" s="1"/>
  <c r="AM90" i="10" s="1"/>
  <c r="AM91" i="10" s="1"/>
  <c r="AM92" i="10" s="1"/>
  <c r="AM93" i="10" s="1"/>
  <c r="AM94" i="10" s="1"/>
  <c r="AM95" i="10" s="1"/>
  <c r="AM96" i="10" s="1"/>
  <c r="AM97" i="10" s="1"/>
  <c r="AM98" i="10" s="1"/>
  <c r="AM99" i="10" s="1"/>
  <c r="AM100" i="10" s="1"/>
  <c r="AM101" i="10" s="1"/>
  <c r="AM102" i="10" s="1"/>
  <c r="AM103" i="10" s="1"/>
  <c r="AM104" i="10" s="1"/>
  <c r="AM105" i="10" s="1"/>
  <c r="AM106" i="10" s="1"/>
  <c r="AM107" i="10" s="1"/>
  <c r="AM108" i="10" s="1"/>
  <c r="AM109" i="10" s="1"/>
  <c r="AM110" i="10" s="1"/>
  <c r="AM111" i="10" s="1"/>
  <c r="AM112" i="10" s="1"/>
  <c r="AM113" i="10" s="1"/>
  <c r="AM114" i="10" s="1"/>
  <c r="AM115" i="10" s="1"/>
  <c r="AM116" i="10" s="1"/>
  <c r="AM117" i="10" s="1"/>
  <c r="AM118" i="10" s="1"/>
  <c r="AM119" i="10" s="1"/>
  <c r="AM120" i="10" s="1"/>
  <c r="AM121" i="10" s="1"/>
  <c r="AM122" i="10" s="1"/>
  <c r="AM123" i="10" s="1"/>
  <c r="AM124" i="10" s="1"/>
  <c r="AM125" i="10" s="1"/>
  <c r="AM126" i="10" s="1"/>
  <c r="AM127" i="10" s="1"/>
  <c r="AM128" i="10" s="1"/>
  <c r="AM129" i="10" s="1"/>
  <c r="AM130" i="10" s="1"/>
  <c r="AM131" i="10" s="1"/>
  <c r="AM132" i="10" s="1"/>
  <c r="AM133" i="10" s="1"/>
  <c r="AM134" i="10" s="1"/>
  <c r="AM135" i="10" s="1"/>
  <c r="AM136" i="10" s="1"/>
  <c r="AM137" i="10" s="1"/>
  <c r="AM138" i="10" s="1"/>
  <c r="AM139" i="10" s="1"/>
  <c r="AM140" i="10" s="1"/>
  <c r="AM141" i="10" s="1"/>
  <c r="AM142" i="10" s="1"/>
  <c r="AM143" i="10" s="1"/>
  <c r="AM144" i="10" s="1"/>
  <c r="AM145" i="10" s="1"/>
  <c r="AM146" i="10" s="1"/>
  <c r="AM147" i="10" s="1"/>
  <c r="AM148" i="10" s="1"/>
  <c r="AM149" i="10" s="1"/>
  <c r="AM150" i="10" s="1"/>
  <c r="AM151" i="10" s="1"/>
  <c r="AM152" i="10" s="1"/>
  <c r="AM153" i="10" s="1"/>
  <c r="AM154" i="10" s="1"/>
  <c r="AM155" i="10" s="1"/>
  <c r="AM156" i="10" s="1"/>
  <c r="AM157" i="10" s="1"/>
  <c r="AM158" i="10" s="1"/>
  <c r="AM159" i="10" s="1"/>
  <c r="AM160" i="10" s="1"/>
  <c r="AM161" i="10" s="1"/>
  <c r="AM162" i="10" s="1"/>
  <c r="AM163" i="10" s="1"/>
  <c r="AM164" i="10" s="1"/>
  <c r="AM165" i="10" s="1"/>
  <c r="AM166" i="10" s="1"/>
  <c r="AM167" i="10" s="1"/>
  <c r="AM168" i="10" s="1"/>
  <c r="AM169" i="10" s="1"/>
  <c r="AM170" i="10" s="1"/>
  <c r="AM171" i="10" s="1"/>
  <c r="AM172" i="10" s="1"/>
  <c r="AM173" i="10" s="1"/>
  <c r="AM174" i="10" s="1"/>
  <c r="AM175" i="10" s="1"/>
  <c r="AM176" i="10" s="1"/>
  <c r="AM177" i="10" s="1"/>
  <c r="AM178" i="10" s="1"/>
  <c r="AM179" i="10" s="1"/>
  <c r="AM180" i="10" s="1"/>
  <c r="AM181" i="10" s="1"/>
  <c r="AM182" i="10" s="1"/>
  <c r="AM183" i="10" s="1"/>
  <c r="AM184" i="10" s="1"/>
  <c r="AM185" i="10" s="1"/>
  <c r="AM186" i="10" s="1"/>
  <c r="AM187" i="10" s="1"/>
  <c r="AM188" i="10" s="1"/>
  <c r="AM189" i="10" s="1"/>
  <c r="AM190" i="10" s="1"/>
  <c r="AM191" i="10" s="1"/>
  <c r="AM192" i="10" s="1"/>
  <c r="AM193" i="10" s="1"/>
  <c r="AM194" i="10" s="1"/>
  <c r="AM195" i="10" s="1"/>
  <c r="AM196" i="10" s="1"/>
  <c r="AM197" i="10" s="1"/>
  <c r="AM198" i="10" s="1"/>
  <c r="AM199" i="10" s="1"/>
  <c r="AM200" i="10" s="1"/>
  <c r="AM201" i="10" s="1"/>
  <c r="AM202" i="10" s="1"/>
  <c r="AM203" i="10" s="1"/>
  <c r="AM204" i="10" s="1"/>
  <c r="AM205" i="10" s="1"/>
  <c r="AM206" i="10" s="1"/>
  <c r="AM207" i="10" s="1"/>
  <c r="AM208" i="10" s="1"/>
  <c r="AM209" i="10" s="1"/>
  <c r="AM210" i="10" s="1"/>
  <c r="AM211" i="10" s="1"/>
  <c r="AM212" i="10" s="1"/>
  <c r="AM213" i="10" s="1"/>
  <c r="AM214" i="10" s="1"/>
  <c r="AM215" i="10" s="1"/>
  <c r="AM216" i="10" s="1"/>
  <c r="AM217" i="10" s="1"/>
  <c r="AM218" i="10" s="1"/>
  <c r="AM219" i="10" s="1"/>
  <c r="AM220" i="10" s="1"/>
  <c r="AM221" i="10" s="1"/>
  <c r="AM222" i="10" s="1"/>
  <c r="AM223" i="10" s="1"/>
  <c r="AM224" i="10" s="1"/>
  <c r="AM225" i="10" s="1"/>
  <c r="AM226" i="10" s="1"/>
  <c r="AM227" i="10" s="1"/>
  <c r="AM228" i="10" s="1"/>
  <c r="AM229" i="10" s="1"/>
  <c r="AM230" i="10" s="1"/>
  <c r="AM231" i="10" s="1"/>
  <c r="AM232" i="10" s="1"/>
  <c r="AM233" i="10" s="1"/>
  <c r="AM234" i="10" s="1"/>
  <c r="AM235" i="10" s="1"/>
  <c r="AM236" i="10" s="1"/>
  <c r="AM237" i="10" s="1"/>
  <c r="AM238" i="10" s="1"/>
  <c r="AM239" i="10" s="1"/>
  <c r="AM240" i="10" s="1"/>
  <c r="AM241" i="10" s="1"/>
  <c r="AM242" i="10" s="1"/>
  <c r="AM243" i="10" s="1"/>
  <c r="AM244" i="10" s="1"/>
  <c r="AM245" i="10" s="1"/>
  <c r="AM246" i="10" s="1"/>
  <c r="AM247" i="10" s="1"/>
  <c r="AM248" i="10" s="1"/>
  <c r="AM249" i="10" s="1"/>
  <c r="AM250" i="10" s="1"/>
  <c r="AM251" i="10" s="1"/>
  <c r="AM252" i="10" s="1"/>
  <c r="AM253" i="10" s="1"/>
  <c r="AM254" i="10" s="1"/>
  <c r="AM255" i="10" s="1"/>
  <c r="AM256" i="10" s="1"/>
  <c r="AM257" i="10" s="1"/>
  <c r="AM258" i="10" s="1"/>
  <c r="AM259" i="10" s="1"/>
  <c r="AM260" i="10" s="1"/>
  <c r="AM261" i="10" s="1"/>
  <c r="AM262" i="10" s="1"/>
  <c r="AM263" i="10" s="1"/>
  <c r="AM264" i="10" s="1"/>
  <c r="AM265" i="10" s="1"/>
  <c r="AM266" i="10" s="1"/>
  <c r="AM267" i="10" s="1"/>
  <c r="AM268" i="10" s="1"/>
  <c r="AM269" i="10" s="1"/>
  <c r="AM270" i="10" s="1"/>
  <c r="AM271" i="10" s="1"/>
  <c r="AM272" i="10" s="1"/>
  <c r="AM273" i="10" s="1"/>
  <c r="AM274" i="10" s="1"/>
  <c r="AM275" i="10" s="1"/>
  <c r="AM276" i="10" s="1"/>
  <c r="AM277" i="10" s="1"/>
  <c r="AM278" i="10" s="1"/>
  <c r="AM279" i="10" s="1"/>
  <c r="AM280" i="10" s="1"/>
  <c r="AM281" i="10" s="1"/>
  <c r="AM282" i="10" s="1"/>
  <c r="AM283" i="10" s="1"/>
  <c r="AM284" i="10" s="1"/>
  <c r="AM285" i="10" s="1"/>
  <c r="AM286" i="10" s="1"/>
  <c r="AM287" i="10" s="1"/>
  <c r="AM288" i="10" s="1"/>
  <c r="AM289" i="10" s="1"/>
  <c r="AM290" i="10" s="1"/>
  <c r="AM291" i="10" s="1"/>
  <c r="AM292" i="10" s="1"/>
  <c r="AM293" i="10" s="1"/>
  <c r="AM294" i="10" s="1"/>
  <c r="AM295" i="10" s="1"/>
  <c r="AM296" i="10" s="1"/>
  <c r="AM297" i="10" s="1"/>
  <c r="AM298" i="10" s="1"/>
  <c r="AM299" i="10" s="1"/>
  <c r="AM300" i="10" s="1"/>
  <c r="AM301" i="10" s="1"/>
  <c r="AM302" i="10" s="1"/>
  <c r="AM303" i="10" s="1"/>
  <c r="AM304" i="10" s="1"/>
  <c r="AM305" i="10" s="1"/>
  <c r="AM306" i="10" s="1"/>
  <c r="AM307" i="10" s="1"/>
  <c r="AM308" i="10" s="1"/>
  <c r="AM309" i="10" s="1"/>
  <c r="AM310" i="10" s="1"/>
  <c r="AM311" i="10" s="1"/>
  <c r="AM312" i="10" s="1"/>
  <c r="AM313" i="10" s="1"/>
  <c r="AM314" i="10" s="1"/>
  <c r="AM315" i="10" s="1"/>
  <c r="AM316" i="10" s="1"/>
  <c r="AM317" i="10" s="1"/>
  <c r="AM318" i="10" s="1"/>
  <c r="AM319" i="10" s="1"/>
  <c r="AM320" i="10" s="1"/>
  <c r="AM321" i="10" s="1"/>
  <c r="AM322" i="10" s="1"/>
  <c r="AM323" i="10" s="1"/>
  <c r="AM324" i="10" s="1"/>
  <c r="AM325" i="10" s="1"/>
  <c r="AM326" i="10" s="1"/>
  <c r="AM327" i="10" s="1"/>
  <c r="AM328" i="10" s="1"/>
  <c r="AM329" i="10" s="1"/>
  <c r="AM330" i="10" s="1"/>
  <c r="AM331" i="10" s="1"/>
  <c r="AM332" i="10" s="1"/>
  <c r="AM333" i="10" s="1"/>
  <c r="AM334" i="10" s="1"/>
  <c r="AM335" i="10" s="1"/>
  <c r="AM336" i="10" s="1"/>
  <c r="AM337" i="10" s="1"/>
  <c r="AM338" i="10" s="1"/>
  <c r="AM339" i="10" s="1"/>
  <c r="AM340" i="10" s="1"/>
  <c r="AM341" i="10" s="1"/>
  <c r="AM342" i="10" s="1"/>
  <c r="AM343" i="10" s="1"/>
  <c r="AM344" i="10" s="1"/>
  <c r="AM345" i="10" s="1"/>
  <c r="AM346" i="10" s="1"/>
  <c r="AM347" i="10" s="1"/>
  <c r="AM348" i="10" s="1"/>
  <c r="AM349" i="10" s="1"/>
  <c r="AM350" i="10" s="1"/>
  <c r="AM351" i="10" s="1"/>
  <c r="AM352" i="10" s="1"/>
  <c r="AM353" i="10" s="1"/>
  <c r="AM354" i="10" s="1"/>
  <c r="AM355" i="10" s="1"/>
  <c r="AM356" i="10" s="1"/>
  <c r="AM357" i="10" s="1"/>
  <c r="AM358" i="10" s="1"/>
  <c r="AM359" i="10" s="1"/>
  <c r="AM360" i="10" s="1"/>
  <c r="AM361" i="10" s="1"/>
  <c r="AM362" i="10" s="1"/>
  <c r="AM363" i="10" s="1"/>
  <c r="AM364" i="10" s="1"/>
  <c r="AM365" i="10" s="1"/>
  <c r="AM366" i="10" s="1"/>
  <c r="AM367" i="10" s="1"/>
  <c r="AM368" i="10" s="1"/>
  <c r="AM369" i="10" s="1"/>
  <c r="AM370" i="10" s="1"/>
  <c r="AM371" i="10" s="1"/>
  <c r="AM372" i="10" s="1"/>
  <c r="AM373" i="10" s="1"/>
  <c r="AM374" i="10" s="1"/>
  <c r="AM375" i="10" s="1"/>
  <c r="AM376" i="10" s="1"/>
  <c r="AM377" i="10" s="1"/>
  <c r="AM378" i="10" s="1"/>
  <c r="AM379" i="10" s="1"/>
  <c r="AM380" i="10" s="1"/>
  <c r="AM381" i="10" s="1"/>
  <c r="AM382" i="10" s="1"/>
  <c r="AM383" i="10" s="1"/>
  <c r="AM384" i="10" s="1"/>
  <c r="AM385" i="10" s="1"/>
  <c r="AM386" i="10" s="1"/>
  <c r="AM387" i="10" s="1"/>
  <c r="AM388" i="10" s="1"/>
  <c r="AM389" i="10" s="1"/>
  <c r="AM390" i="10" s="1"/>
  <c r="AM391" i="10" s="1"/>
  <c r="AM392" i="10" s="1"/>
  <c r="AM393" i="10" s="1"/>
  <c r="AM394" i="10" s="1"/>
  <c r="AM395" i="10" s="1"/>
  <c r="AM396" i="10" s="1"/>
  <c r="AM397" i="10" s="1"/>
  <c r="AM398" i="10" s="1"/>
  <c r="AM399" i="10" s="1"/>
  <c r="AM400" i="10" s="1"/>
  <c r="AM401" i="10" s="1"/>
  <c r="AM402" i="10" s="1"/>
  <c r="AM403" i="10" s="1"/>
  <c r="AM404" i="10" s="1"/>
  <c r="AM405" i="10" s="1"/>
  <c r="AM406" i="10" s="1"/>
  <c r="AM407" i="10" s="1"/>
  <c r="AM408" i="10" s="1"/>
  <c r="AM409" i="10" s="1"/>
  <c r="AM410" i="10" s="1"/>
  <c r="AM411" i="10" s="1"/>
  <c r="AM412" i="10" s="1"/>
  <c r="AM413" i="10" s="1"/>
  <c r="AM414" i="10" s="1"/>
  <c r="AM415" i="10" s="1"/>
  <c r="AM416" i="10" s="1"/>
  <c r="AM417" i="10" s="1"/>
  <c r="AM418" i="10" s="1"/>
  <c r="AM419" i="10" s="1"/>
  <c r="AM420" i="10" s="1"/>
  <c r="AM421" i="10" s="1"/>
  <c r="AM422" i="10" s="1"/>
  <c r="AM423" i="10" s="1"/>
  <c r="AM424" i="10" s="1"/>
  <c r="AM425" i="10" s="1"/>
  <c r="AM426" i="10" s="1"/>
  <c r="AM427" i="10" s="1"/>
  <c r="AM428" i="10" s="1"/>
  <c r="AM429" i="10" s="1"/>
  <c r="AM430" i="10" s="1"/>
  <c r="AM431" i="10" s="1"/>
  <c r="AM432" i="10" s="1"/>
  <c r="AM433" i="10" s="1"/>
  <c r="AM434" i="10" s="1"/>
  <c r="AM435" i="10" s="1"/>
  <c r="AM436" i="10" s="1"/>
  <c r="AM437" i="10" s="1"/>
  <c r="AM438" i="10" s="1"/>
  <c r="AM439" i="10" s="1"/>
  <c r="AM440" i="10" s="1"/>
  <c r="AM441" i="10" s="1"/>
  <c r="AM442" i="10" s="1"/>
  <c r="AM443" i="10" s="1"/>
  <c r="AM444" i="10" s="1"/>
  <c r="AM445" i="10" s="1"/>
  <c r="AM446" i="10" s="1"/>
  <c r="AM447" i="10" s="1"/>
  <c r="AM448" i="10" s="1"/>
  <c r="AM449" i="10" s="1"/>
  <c r="AM450" i="10" s="1"/>
  <c r="AM451" i="10" s="1"/>
  <c r="AM452" i="10" s="1"/>
  <c r="AM453" i="10" s="1"/>
  <c r="AM454" i="10" s="1"/>
  <c r="AM455" i="10" s="1"/>
  <c r="AM456" i="10" s="1"/>
  <c r="AM457" i="10" s="1"/>
  <c r="AM458" i="10" s="1"/>
  <c r="AM459" i="10" s="1"/>
  <c r="AM460" i="10" s="1"/>
  <c r="AM461" i="10" s="1"/>
  <c r="AM462" i="10" s="1"/>
  <c r="AM463" i="10" s="1"/>
  <c r="AM464" i="10" s="1"/>
  <c r="AM465" i="10" s="1"/>
  <c r="AM466" i="10" s="1"/>
  <c r="AM467" i="10" s="1"/>
  <c r="AM468" i="10" s="1"/>
  <c r="AM469" i="10" s="1"/>
  <c r="AM470" i="10" s="1"/>
  <c r="AM471" i="10" s="1"/>
  <c r="AM472" i="10" s="1"/>
  <c r="AM473" i="10" s="1"/>
  <c r="AM474" i="10" s="1"/>
  <c r="AM475" i="10" s="1"/>
  <c r="AM476" i="10" s="1"/>
  <c r="AM477" i="10" s="1"/>
  <c r="AM478" i="10" s="1"/>
  <c r="AM479" i="10" s="1"/>
  <c r="AM480" i="10" s="1"/>
  <c r="AM481" i="10" s="1"/>
  <c r="AM482" i="10" s="1"/>
  <c r="AM483" i="10" s="1"/>
  <c r="AM484" i="10" s="1"/>
  <c r="AM485" i="10" s="1"/>
  <c r="AM486" i="10" s="1"/>
  <c r="AM487" i="10" s="1"/>
  <c r="AM488" i="10" s="1"/>
  <c r="AM489" i="10" s="1"/>
  <c r="AM490" i="10" s="1"/>
  <c r="AM491" i="10" s="1"/>
  <c r="AM492" i="10" s="1"/>
  <c r="AM493" i="10" s="1"/>
  <c r="AM494" i="10" s="1"/>
  <c r="AM495" i="10" s="1"/>
  <c r="AM496" i="10" s="1"/>
  <c r="AM497" i="10" s="1"/>
  <c r="AM498" i="10" s="1"/>
  <c r="AM499" i="10" s="1"/>
  <c r="AM500" i="10" s="1"/>
  <c r="AM501" i="10" s="1"/>
  <c r="AM502" i="10" s="1"/>
  <c r="AM503" i="10" s="1"/>
  <c r="AM504" i="10" s="1"/>
  <c r="AM505" i="10" s="1"/>
  <c r="AM506" i="10" s="1"/>
  <c r="AR430" i="10"/>
  <c r="AR431" i="10"/>
  <c r="AR432" i="10"/>
  <c r="AR433" i="10"/>
  <c r="AR434" i="10"/>
  <c r="AR435" i="10"/>
  <c r="AR436" i="10"/>
  <c r="AR437" i="10"/>
  <c r="AR438" i="10"/>
  <c r="AR439" i="10"/>
  <c r="AR440" i="10"/>
  <c r="AR441" i="10"/>
  <c r="AR442" i="10"/>
  <c r="AR443" i="10"/>
  <c r="AR444" i="10"/>
  <c r="AR445" i="10"/>
  <c r="AR446" i="10"/>
  <c r="AR447" i="10"/>
  <c r="AR448" i="10"/>
  <c r="AR449" i="10"/>
  <c r="AR450" i="10"/>
  <c r="AR451" i="10"/>
  <c r="AR452" i="10"/>
  <c r="AR453" i="10"/>
  <c r="AR454" i="10"/>
  <c r="AR455" i="10"/>
  <c r="AR456" i="10"/>
  <c r="AR457" i="10"/>
  <c r="AR458" i="10"/>
  <c r="AR459" i="10"/>
  <c r="AR460" i="10"/>
  <c r="AR461" i="10"/>
  <c r="AR462" i="10"/>
  <c r="AR463" i="10"/>
  <c r="AR464" i="10"/>
  <c r="AR465" i="10"/>
  <c r="AR466" i="10"/>
  <c r="AR467" i="10"/>
  <c r="AR468" i="10"/>
  <c r="AR469" i="10"/>
  <c r="AR470" i="10"/>
  <c r="AR471" i="10"/>
  <c r="AR472" i="10"/>
  <c r="AR473" i="10"/>
  <c r="AR474" i="10"/>
  <c r="AR475" i="10"/>
  <c r="AR476" i="10"/>
  <c r="AR477" i="10"/>
  <c r="AR478" i="10"/>
  <c r="AR479" i="10"/>
  <c r="AR480" i="10"/>
  <c r="AR481" i="10"/>
  <c r="AR482" i="10"/>
  <c r="AR483" i="10"/>
  <c r="AR484" i="10"/>
  <c r="AR485" i="10"/>
  <c r="AR486" i="10"/>
  <c r="AR487" i="10"/>
  <c r="AR488" i="10"/>
  <c r="AR489" i="10"/>
  <c r="AR490" i="10"/>
  <c r="AR491" i="10"/>
  <c r="AR492" i="10"/>
  <c r="AR493" i="10"/>
  <c r="AR494" i="10"/>
  <c r="AR495" i="10"/>
  <c r="AR496" i="10"/>
  <c r="AR497" i="10"/>
  <c r="AR498" i="10"/>
  <c r="AR499" i="10"/>
  <c r="AR500" i="10"/>
  <c r="AR501" i="10"/>
  <c r="AR502" i="10"/>
  <c r="AR503" i="10"/>
  <c r="AR504" i="10"/>
  <c r="AR505" i="10"/>
  <c r="AR506" i="10"/>
  <c r="AR507" i="10"/>
  <c r="AR508" i="10"/>
  <c r="AR509" i="10"/>
  <c r="AR510" i="10"/>
  <c r="AR511" i="10"/>
  <c r="AR512" i="10"/>
  <c r="AR513" i="10"/>
  <c r="AR514" i="10"/>
  <c r="AR515" i="10"/>
  <c r="AR516" i="10"/>
  <c r="AR517" i="10"/>
  <c r="AR518" i="10"/>
  <c r="AR519" i="10"/>
  <c r="AR520" i="10"/>
  <c r="AR521" i="10"/>
  <c r="AR522" i="10"/>
  <c r="AR523" i="10"/>
  <c r="AR524" i="10"/>
  <c r="AR525" i="10"/>
  <c r="AR526" i="10"/>
  <c r="AR527" i="10"/>
  <c r="AR528" i="10"/>
  <c r="AR529" i="10"/>
  <c r="AR530" i="10"/>
  <c r="AR531" i="10"/>
  <c r="AR532" i="10"/>
  <c r="AR533" i="10"/>
  <c r="AR534" i="10"/>
  <c r="AR535" i="10"/>
  <c r="AR536" i="10"/>
  <c r="AR537" i="10"/>
  <c r="AR538" i="10"/>
  <c r="AR539" i="10"/>
  <c r="AR540" i="10"/>
  <c r="AR541" i="10"/>
  <c r="AR542" i="10"/>
  <c r="AR543" i="10"/>
  <c r="AR544" i="10"/>
  <c r="AR545" i="10"/>
  <c r="AR546" i="10"/>
  <c r="AR547" i="10"/>
  <c r="AR548" i="10"/>
  <c r="AR549" i="10"/>
  <c r="AR550" i="10"/>
  <c r="AR551" i="10"/>
  <c r="AR552" i="10"/>
  <c r="AR553" i="10"/>
  <c r="AR554" i="10"/>
  <c r="AR555" i="10"/>
  <c r="AR556" i="10"/>
  <c r="AR557" i="10"/>
  <c r="AR558" i="10"/>
  <c r="AR559" i="10"/>
  <c r="AR560" i="10"/>
  <c r="AR561" i="10"/>
  <c r="AR562" i="10"/>
  <c r="AR563" i="10"/>
  <c r="AR564" i="10"/>
  <c r="AR565" i="10"/>
  <c r="AR566" i="10"/>
  <c r="AR567" i="10"/>
  <c r="AR568" i="10"/>
  <c r="AR569" i="10"/>
  <c r="AR570" i="10"/>
  <c r="AR571" i="10"/>
  <c r="AR572" i="10"/>
  <c r="AR573" i="10"/>
  <c r="AR574" i="10"/>
  <c r="AR575" i="10"/>
  <c r="AR576" i="10"/>
  <c r="AR577" i="10"/>
  <c r="AR578" i="10"/>
  <c r="AR579" i="10"/>
  <c r="AR580" i="10"/>
  <c r="AR581" i="10"/>
  <c r="AR582" i="10"/>
  <c r="AR583" i="10"/>
  <c r="AR584" i="10"/>
  <c r="AR585" i="10"/>
  <c r="AR586" i="10"/>
  <c r="AR587" i="10"/>
  <c r="AR588" i="10"/>
  <c r="AR589" i="10"/>
  <c r="AR590" i="10"/>
  <c r="AR591" i="10"/>
  <c r="AR592" i="10"/>
  <c r="AR593" i="10"/>
  <c r="AR594" i="10"/>
  <c r="AR595" i="10"/>
  <c r="AR596" i="10"/>
  <c r="AR597" i="10"/>
  <c r="AR598" i="10"/>
  <c r="AR599" i="10"/>
  <c r="AR600" i="10"/>
  <c r="AR601" i="10"/>
  <c r="AR602" i="10"/>
  <c r="AR603" i="10"/>
  <c r="AR604" i="10"/>
  <c r="AR605" i="10"/>
  <c r="AR606" i="10"/>
  <c r="AR607" i="10"/>
  <c r="AR608" i="10"/>
  <c r="AR609" i="10"/>
  <c r="AR610" i="10"/>
  <c r="AR611" i="10"/>
  <c r="AR612" i="10"/>
  <c r="AR613" i="10"/>
  <c r="AR614" i="10"/>
  <c r="AR615" i="10"/>
  <c r="AR616" i="10"/>
  <c r="AR617" i="10"/>
  <c r="AR618" i="10"/>
  <c r="AR619" i="10"/>
  <c r="AR620" i="10"/>
  <c r="AR621" i="10"/>
  <c r="AR622" i="10"/>
  <c r="AR623" i="10"/>
  <c r="AR624" i="10"/>
  <c r="AR625" i="10"/>
  <c r="AR626" i="10"/>
  <c r="AR627" i="10"/>
  <c r="AR628" i="10"/>
  <c r="AR629" i="10"/>
  <c r="AR630" i="10"/>
  <c r="AR631" i="10"/>
  <c r="AR632" i="10"/>
  <c r="AR633" i="10"/>
  <c r="AR634" i="10"/>
  <c r="AR635" i="10"/>
  <c r="AR636" i="10"/>
  <c r="AR637" i="10"/>
  <c r="AR638" i="10"/>
  <c r="AP734" i="10"/>
  <c r="AR734" i="10"/>
  <c r="AP735" i="10"/>
  <c r="AR735" i="10"/>
  <c r="AP736" i="10"/>
  <c r="AR736" i="10"/>
  <c r="AP737" i="10"/>
  <c r="AR737" i="10"/>
  <c r="AP738" i="10"/>
  <c r="AR738" i="10"/>
  <c r="AP739" i="10"/>
  <c r="AR739" i="10"/>
  <c r="AP740" i="10"/>
  <c r="AR740" i="10"/>
  <c r="AP741" i="10"/>
  <c r="AR741" i="10"/>
  <c r="AP742" i="10"/>
  <c r="AR742" i="10"/>
  <c r="AP743" i="10"/>
  <c r="AR743" i="10"/>
  <c r="AP744" i="10"/>
  <c r="AR744" i="10"/>
  <c r="AP745" i="10"/>
  <c r="AR745" i="10"/>
  <c r="AP746" i="10"/>
  <c r="AR746" i="10"/>
  <c r="AP747" i="10"/>
  <c r="AR747" i="10"/>
  <c r="AR137" i="10"/>
  <c r="AR138" i="10"/>
  <c r="AR139" i="10"/>
  <c r="AR140" i="10"/>
  <c r="AR141" i="10"/>
  <c r="AR142" i="10"/>
  <c r="AR143" i="10"/>
  <c r="AR144" i="10"/>
  <c r="AR145" i="10"/>
  <c r="AR146" i="10"/>
  <c r="AR147" i="10"/>
  <c r="AR148" i="10"/>
  <c r="AR149" i="10"/>
  <c r="AR150" i="10"/>
  <c r="AR151" i="10"/>
  <c r="AR152" i="10"/>
  <c r="AR153" i="10"/>
  <c r="AR154" i="10"/>
  <c r="AR155" i="10"/>
  <c r="AR156" i="10"/>
  <c r="AR157" i="10"/>
  <c r="AR158" i="10"/>
  <c r="AR159" i="10"/>
  <c r="AR160" i="10"/>
  <c r="AR161" i="10"/>
  <c r="AR162" i="10"/>
  <c r="AR163" i="10"/>
  <c r="AR164" i="10"/>
  <c r="AR165" i="10"/>
  <c r="AR166" i="10"/>
  <c r="AR167" i="10"/>
  <c r="AR168" i="10"/>
  <c r="AR169" i="10"/>
  <c r="AR170" i="10"/>
  <c r="AR171" i="10"/>
  <c r="AR172" i="10"/>
  <c r="AR173" i="10"/>
  <c r="AR174" i="10"/>
  <c r="AR175" i="10"/>
  <c r="AR176" i="10"/>
  <c r="AR177" i="10"/>
  <c r="AR178" i="10"/>
  <c r="AR179" i="10"/>
  <c r="AR180" i="10"/>
  <c r="AR181" i="10"/>
  <c r="AT3" i="10" l="1"/>
  <c r="AT4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7" i="10"/>
  <c r="AT78" i="10"/>
  <c r="AT79" i="10"/>
  <c r="AT80" i="10"/>
  <c r="AT81" i="10"/>
  <c r="AT82" i="10"/>
  <c r="AT83" i="10"/>
  <c r="AT84" i="10"/>
  <c r="AT85" i="10"/>
  <c r="AT86" i="10"/>
  <c r="AT87" i="10"/>
  <c r="AT88" i="10"/>
  <c r="AT89" i="10"/>
  <c r="AT90" i="10"/>
  <c r="AT91" i="10"/>
  <c r="AT92" i="10"/>
  <c r="AT93" i="10"/>
  <c r="AT94" i="10"/>
  <c r="AT95" i="10"/>
  <c r="AT96" i="10"/>
  <c r="AT97" i="10"/>
  <c r="AT98" i="10"/>
  <c r="AT99" i="10"/>
  <c r="AT100" i="10"/>
  <c r="AT101" i="10"/>
  <c r="AT102" i="10"/>
  <c r="AT103" i="10"/>
  <c r="AT104" i="10"/>
  <c r="AT105" i="10"/>
  <c r="AT106" i="10"/>
  <c r="AT107" i="10"/>
  <c r="AT108" i="10"/>
  <c r="AT109" i="10"/>
  <c r="AT110" i="10"/>
  <c r="AT111" i="10"/>
  <c r="AT112" i="10"/>
  <c r="AT113" i="10"/>
  <c r="AT114" i="10"/>
  <c r="AT115" i="10"/>
  <c r="AT116" i="10"/>
  <c r="AT117" i="10"/>
  <c r="AT118" i="10"/>
  <c r="AT119" i="10"/>
  <c r="AT120" i="10"/>
  <c r="AT121" i="10"/>
  <c r="AT122" i="10"/>
  <c r="AT123" i="10"/>
  <c r="AT124" i="10"/>
  <c r="AT125" i="10"/>
  <c r="AT126" i="10"/>
  <c r="AT127" i="10"/>
  <c r="AT128" i="10"/>
  <c r="AT129" i="10"/>
  <c r="AT130" i="10"/>
  <c r="AT131" i="10"/>
  <c r="AT132" i="10"/>
  <c r="AT133" i="10"/>
  <c r="AT134" i="10"/>
  <c r="AT135" i="10"/>
  <c r="AT136" i="10"/>
  <c r="AT137" i="10"/>
  <c r="AT138" i="10"/>
  <c r="AT139" i="10"/>
  <c r="AT140" i="10"/>
  <c r="AT141" i="10"/>
  <c r="AT142" i="10"/>
  <c r="AT143" i="10"/>
  <c r="AT144" i="10"/>
  <c r="AT145" i="10"/>
  <c r="AT146" i="10"/>
  <c r="AT147" i="10"/>
  <c r="AT148" i="10"/>
  <c r="AT149" i="10"/>
  <c r="AT150" i="10"/>
  <c r="AT151" i="10"/>
  <c r="AT152" i="10"/>
  <c r="AT153" i="10"/>
  <c r="AT154" i="10"/>
  <c r="AT155" i="10"/>
  <c r="AT156" i="10"/>
  <c r="AT157" i="10"/>
  <c r="AT158" i="10"/>
  <c r="AT159" i="10"/>
  <c r="AT160" i="10"/>
  <c r="AT161" i="10"/>
  <c r="AT162" i="10"/>
  <c r="AT163" i="10"/>
  <c r="AT164" i="10"/>
  <c r="AT165" i="10"/>
  <c r="AT166" i="10"/>
  <c r="AT167" i="10"/>
  <c r="AT168" i="10"/>
  <c r="AT169" i="10"/>
  <c r="AT170" i="10"/>
  <c r="AT171" i="10"/>
  <c r="AT172" i="10"/>
  <c r="AT173" i="10"/>
  <c r="AT174" i="10"/>
  <c r="AT175" i="10"/>
  <c r="AT176" i="10"/>
  <c r="AT177" i="10"/>
  <c r="AT178" i="10"/>
  <c r="AT179" i="10"/>
  <c r="AT180" i="10"/>
  <c r="AT181" i="10"/>
  <c r="AT182" i="10"/>
  <c r="AT183" i="10"/>
  <c r="AT184" i="10"/>
  <c r="AT185" i="10"/>
  <c r="AT186" i="10"/>
  <c r="AT187" i="10"/>
  <c r="AT188" i="10"/>
  <c r="AT189" i="10"/>
  <c r="AT190" i="10"/>
  <c r="AT191" i="10"/>
  <c r="AT192" i="10"/>
  <c r="AT193" i="10"/>
  <c r="AT194" i="10"/>
  <c r="AT195" i="10"/>
  <c r="AT196" i="10"/>
  <c r="AT197" i="10"/>
  <c r="AT198" i="10"/>
  <c r="AT199" i="10"/>
  <c r="AT200" i="10"/>
  <c r="AT201" i="10"/>
  <c r="AT202" i="10"/>
  <c r="AT203" i="10"/>
  <c r="AT204" i="10"/>
  <c r="AT205" i="10"/>
  <c r="AT206" i="10"/>
  <c r="AT207" i="10"/>
  <c r="AT208" i="10"/>
  <c r="AT209" i="10"/>
  <c r="AT210" i="10"/>
  <c r="AT211" i="10"/>
  <c r="AT212" i="10"/>
  <c r="AT213" i="10"/>
  <c r="AT214" i="10"/>
  <c r="AT215" i="10"/>
  <c r="AT216" i="10"/>
  <c r="AT217" i="10"/>
  <c r="AT218" i="10"/>
  <c r="AT219" i="10"/>
  <c r="AT220" i="10"/>
  <c r="AT221" i="10"/>
  <c r="AT222" i="10"/>
  <c r="AT223" i="10"/>
  <c r="AT224" i="10"/>
  <c r="AT225" i="10"/>
  <c r="AT226" i="10"/>
  <c r="AT227" i="10"/>
  <c r="AT228" i="10"/>
  <c r="AT229" i="10"/>
  <c r="AT230" i="10"/>
  <c r="AT231" i="10"/>
  <c r="AT232" i="10"/>
  <c r="AT233" i="10"/>
  <c r="AT234" i="10"/>
  <c r="AT235" i="10"/>
  <c r="AT236" i="10"/>
  <c r="AT237" i="10"/>
  <c r="AT238" i="10"/>
  <c r="AT239" i="10"/>
  <c r="AT240" i="10"/>
  <c r="AT241" i="10"/>
  <c r="AT242" i="10"/>
  <c r="AT243" i="10"/>
  <c r="AT244" i="10"/>
  <c r="AT245" i="10"/>
  <c r="AT246" i="10"/>
  <c r="AT247" i="10"/>
  <c r="AT248" i="10"/>
  <c r="AT249" i="10"/>
  <c r="AT250" i="10"/>
  <c r="AT251" i="10"/>
  <c r="AT252" i="10"/>
  <c r="AT253" i="10"/>
  <c r="AT254" i="10"/>
  <c r="AT255" i="10"/>
  <c r="AT256" i="10"/>
  <c r="AT257" i="10"/>
  <c r="AT258" i="10"/>
  <c r="AT259" i="10"/>
  <c r="AT260" i="10"/>
  <c r="AT261" i="10"/>
  <c r="AT262" i="10"/>
  <c r="AT263" i="10"/>
  <c r="AT264" i="10"/>
  <c r="AT265" i="10"/>
  <c r="AT266" i="10"/>
  <c r="AT267" i="10"/>
  <c r="AT268" i="10"/>
  <c r="AT269" i="10"/>
  <c r="AT270" i="10"/>
  <c r="AT271" i="10"/>
  <c r="AT272" i="10"/>
  <c r="AT273" i="10"/>
  <c r="AT274" i="10"/>
  <c r="AT275" i="10"/>
  <c r="AT276" i="10"/>
  <c r="AT277" i="10"/>
  <c r="AT278" i="10"/>
  <c r="AT279" i="10"/>
  <c r="AT280" i="10"/>
  <c r="AT281" i="10"/>
  <c r="AT282" i="10"/>
  <c r="AT283" i="10"/>
  <c r="AT284" i="10"/>
  <c r="AT285" i="10"/>
  <c r="AT286" i="10"/>
  <c r="AT287" i="10"/>
  <c r="AT288" i="10"/>
  <c r="AT289" i="10"/>
  <c r="AT290" i="10"/>
  <c r="AT291" i="10"/>
  <c r="AT292" i="10"/>
  <c r="AT293" i="10"/>
  <c r="AT294" i="10"/>
  <c r="AT295" i="10"/>
  <c r="AT296" i="10"/>
  <c r="AT297" i="10"/>
  <c r="AT298" i="10"/>
  <c r="AT299" i="10"/>
  <c r="AT300" i="10"/>
  <c r="AT301" i="10"/>
  <c r="AT302" i="10"/>
  <c r="AT303" i="10"/>
  <c r="AT304" i="10"/>
  <c r="AT305" i="10"/>
  <c r="AT306" i="10"/>
  <c r="AT307" i="10"/>
  <c r="AT308" i="10"/>
  <c r="AT309" i="10"/>
  <c r="AT310" i="10"/>
  <c r="AT311" i="10"/>
  <c r="AT312" i="10"/>
  <c r="AT313" i="10"/>
  <c r="AT314" i="10"/>
  <c r="AT315" i="10"/>
  <c r="AT316" i="10"/>
  <c r="AT317" i="10"/>
  <c r="AT318" i="10"/>
  <c r="AT319" i="10"/>
  <c r="AT320" i="10"/>
  <c r="AT321" i="10"/>
  <c r="AT322" i="10"/>
  <c r="AT323" i="10"/>
  <c r="AT324" i="10"/>
  <c r="AT325" i="10"/>
  <c r="AT326" i="10"/>
  <c r="AT327" i="10"/>
  <c r="AT328" i="10"/>
  <c r="AT329" i="10"/>
  <c r="AT330" i="10"/>
  <c r="AT331" i="10"/>
  <c r="AT332" i="10"/>
  <c r="AT333" i="10"/>
  <c r="AT334" i="10"/>
  <c r="AT335" i="10"/>
  <c r="AT336" i="10"/>
  <c r="AT337" i="10"/>
  <c r="AT338" i="10"/>
  <c r="AT339" i="10"/>
  <c r="AT340" i="10"/>
  <c r="AT341" i="10"/>
  <c r="AT342" i="10"/>
  <c r="AT343" i="10"/>
  <c r="AT344" i="10"/>
  <c r="AT345" i="10"/>
  <c r="AT346" i="10"/>
  <c r="AT347" i="10"/>
  <c r="AT348" i="10"/>
  <c r="AT349" i="10"/>
  <c r="AT350" i="10"/>
  <c r="AT351" i="10"/>
  <c r="AT352" i="10"/>
  <c r="AT353" i="10"/>
  <c r="AT354" i="10"/>
  <c r="AT355" i="10"/>
  <c r="AT356" i="10"/>
  <c r="AT357" i="10"/>
  <c r="AT358" i="10"/>
  <c r="AT359" i="10"/>
  <c r="AT360" i="10"/>
  <c r="AT361" i="10"/>
  <c r="AT362" i="10"/>
  <c r="AT363" i="10"/>
  <c r="AT364" i="10"/>
  <c r="AT365" i="10"/>
  <c r="AT366" i="10"/>
  <c r="AT367" i="10"/>
  <c r="AT368" i="10"/>
  <c r="AT369" i="10"/>
  <c r="AT370" i="10"/>
  <c r="AT371" i="10"/>
  <c r="AT372" i="10"/>
  <c r="AT373" i="10"/>
  <c r="AT374" i="10"/>
  <c r="AT375" i="10"/>
  <c r="AT376" i="10"/>
  <c r="AT377" i="10"/>
  <c r="AT378" i="10"/>
  <c r="AT379" i="10"/>
  <c r="AT380" i="10"/>
  <c r="AT381" i="10"/>
  <c r="AT382" i="10"/>
  <c r="AT383" i="10"/>
  <c r="AT384" i="10"/>
  <c r="AT385" i="10"/>
  <c r="AT386" i="10"/>
  <c r="AT387" i="10"/>
  <c r="AT388" i="10"/>
  <c r="AT389" i="10"/>
  <c r="AT390" i="10"/>
  <c r="AT391" i="10"/>
  <c r="AT392" i="10"/>
  <c r="AT393" i="10"/>
  <c r="AT394" i="10"/>
  <c r="AT395" i="10"/>
  <c r="AT396" i="10"/>
  <c r="AT397" i="10"/>
  <c r="AT398" i="10"/>
  <c r="AT399" i="10"/>
  <c r="AT400" i="10"/>
  <c r="AT401" i="10"/>
  <c r="AT402" i="10"/>
  <c r="AT403" i="10"/>
  <c r="AT404" i="10"/>
  <c r="AT405" i="10"/>
  <c r="AT406" i="10"/>
  <c r="AT407" i="10"/>
  <c r="AT408" i="10"/>
  <c r="AT409" i="10"/>
  <c r="AT410" i="10"/>
  <c r="AT411" i="10"/>
  <c r="AT412" i="10"/>
  <c r="AT413" i="10"/>
  <c r="AT414" i="10"/>
  <c r="AT415" i="10"/>
  <c r="AT416" i="10"/>
  <c r="AT417" i="10"/>
  <c r="AT418" i="10"/>
  <c r="AT419" i="10"/>
  <c r="AT420" i="10"/>
  <c r="AT421" i="10"/>
  <c r="AT422" i="10"/>
  <c r="AT423" i="10"/>
  <c r="AT424" i="10"/>
  <c r="AT425" i="10"/>
  <c r="AT426" i="10"/>
  <c r="AT427" i="10"/>
  <c r="AT428" i="10"/>
  <c r="AT429" i="10"/>
  <c r="AT430" i="10"/>
  <c r="AT431" i="10"/>
  <c r="AT432" i="10"/>
  <c r="AT433" i="10"/>
  <c r="AT434" i="10"/>
  <c r="AT435" i="10"/>
  <c r="AT436" i="10"/>
  <c r="AT437" i="10"/>
  <c r="AT438" i="10"/>
  <c r="AT439" i="10"/>
  <c r="AT440" i="10"/>
  <c r="AT441" i="10"/>
  <c r="AT442" i="10"/>
  <c r="AT443" i="10"/>
  <c r="AT444" i="10"/>
  <c r="AT445" i="10"/>
  <c r="AT446" i="10"/>
  <c r="AT447" i="10"/>
  <c r="AT448" i="10"/>
  <c r="AT449" i="10"/>
  <c r="AT450" i="10"/>
  <c r="AT451" i="10"/>
  <c r="AT452" i="10"/>
  <c r="AT453" i="10"/>
  <c r="AT454" i="10"/>
  <c r="AT455" i="10"/>
  <c r="AT456" i="10"/>
  <c r="AT457" i="10"/>
  <c r="AT458" i="10"/>
  <c r="AT459" i="10"/>
  <c r="AT460" i="10"/>
  <c r="AT461" i="10"/>
  <c r="AT462" i="10"/>
  <c r="AT463" i="10"/>
  <c r="AT464" i="10"/>
  <c r="AT465" i="10"/>
  <c r="AT466" i="10"/>
  <c r="AT467" i="10"/>
  <c r="AT468" i="10"/>
  <c r="AT469" i="10"/>
  <c r="AT470" i="10"/>
  <c r="AT471" i="10"/>
  <c r="AT472" i="10"/>
  <c r="AT473" i="10"/>
  <c r="AT474" i="10"/>
  <c r="AT475" i="10"/>
  <c r="AT476" i="10"/>
  <c r="AT477" i="10"/>
  <c r="AT478" i="10"/>
  <c r="AT479" i="10"/>
  <c r="AT480" i="10"/>
  <c r="AT481" i="10"/>
  <c r="AT482" i="10"/>
  <c r="AT483" i="10"/>
  <c r="AT484" i="10"/>
  <c r="AT485" i="10"/>
  <c r="AT486" i="10"/>
  <c r="AT487" i="10"/>
  <c r="AT488" i="10"/>
  <c r="AT489" i="10"/>
  <c r="AT490" i="10"/>
  <c r="AT491" i="10"/>
  <c r="AT492" i="10"/>
  <c r="AT493" i="10"/>
  <c r="AT494" i="10"/>
  <c r="AT495" i="10"/>
  <c r="AT496" i="10"/>
  <c r="AT497" i="10"/>
  <c r="AT498" i="10"/>
  <c r="AT499" i="10"/>
  <c r="AT500" i="10"/>
  <c r="AT501" i="10"/>
  <c r="AT502" i="10"/>
  <c r="AT503" i="10"/>
  <c r="AT504" i="10"/>
  <c r="AT505" i="10"/>
  <c r="AT506" i="10"/>
  <c r="AT507" i="10"/>
  <c r="AT508" i="10"/>
  <c r="AT509" i="10"/>
  <c r="AT510" i="10"/>
  <c r="AT511" i="10"/>
  <c r="AT512" i="10"/>
  <c r="AT513" i="10"/>
  <c r="AT514" i="10"/>
  <c r="AT515" i="10"/>
  <c r="AT516" i="10"/>
  <c r="AT517" i="10"/>
  <c r="AT518" i="10"/>
  <c r="AT519" i="10"/>
  <c r="AT520" i="10"/>
  <c r="AT521" i="10"/>
  <c r="AT522" i="10"/>
  <c r="AT523" i="10"/>
  <c r="AT524" i="10"/>
  <c r="AT525" i="10"/>
  <c r="AT526" i="10"/>
  <c r="AT527" i="10"/>
  <c r="AT528" i="10"/>
  <c r="AT529" i="10"/>
  <c r="AT530" i="10"/>
  <c r="AT531" i="10"/>
  <c r="AT532" i="10"/>
  <c r="AT533" i="10"/>
  <c r="AT534" i="10"/>
  <c r="AT535" i="10"/>
  <c r="AT536" i="10"/>
  <c r="AT537" i="10"/>
  <c r="AT538" i="10"/>
  <c r="AT539" i="10"/>
  <c r="AT540" i="10"/>
  <c r="AT541" i="10"/>
  <c r="AT542" i="10"/>
  <c r="AT543" i="10"/>
  <c r="AT544" i="10"/>
  <c r="AT545" i="10"/>
  <c r="AT546" i="10"/>
  <c r="AT547" i="10"/>
  <c r="AT548" i="10"/>
  <c r="AT549" i="10"/>
  <c r="AT550" i="10"/>
  <c r="AT551" i="10"/>
  <c r="AT552" i="10"/>
  <c r="AT553" i="10"/>
  <c r="AT554" i="10"/>
  <c r="AT555" i="10"/>
  <c r="AT556" i="10"/>
  <c r="AT557" i="10"/>
  <c r="AT558" i="10"/>
  <c r="AT559" i="10"/>
  <c r="AT560" i="10"/>
  <c r="AT561" i="10"/>
  <c r="AT562" i="10"/>
  <c r="AT563" i="10"/>
  <c r="AT564" i="10"/>
  <c r="AT565" i="10"/>
  <c r="AT566" i="10"/>
  <c r="AT567" i="10"/>
  <c r="AT568" i="10"/>
  <c r="AT569" i="10"/>
  <c r="AT570" i="10"/>
  <c r="AT571" i="10"/>
  <c r="AT572" i="10"/>
  <c r="AT573" i="10"/>
  <c r="AT574" i="10"/>
  <c r="AT575" i="10"/>
  <c r="AT576" i="10"/>
  <c r="AT577" i="10"/>
  <c r="AT578" i="10"/>
  <c r="AT579" i="10"/>
  <c r="AT580" i="10"/>
  <c r="AT581" i="10"/>
  <c r="AT582" i="10"/>
  <c r="AT583" i="10"/>
  <c r="AT584" i="10"/>
  <c r="AT585" i="10"/>
  <c r="AT586" i="10"/>
  <c r="AT587" i="10"/>
  <c r="AT588" i="10"/>
  <c r="AT589" i="10"/>
  <c r="AT590" i="10"/>
  <c r="AT591" i="10"/>
  <c r="AT592" i="10"/>
  <c r="AT593" i="10"/>
  <c r="AT594" i="10"/>
  <c r="AT595" i="10"/>
  <c r="AT596" i="10"/>
  <c r="AT597" i="10"/>
  <c r="AT598" i="10"/>
  <c r="AT599" i="10"/>
  <c r="AT600" i="10"/>
  <c r="AT601" i="10"/>
  <c r="AT602" i="10"/>
  <c r="AT603" i="10"/>
  <c r="AT604" i="10"/>
  <c r="AT605" i="10"/>
  <c r="AT606" i="10"/>
  <c r="AT607" i="10"/>
  <c r="AT608" i="10"/>
  <c r="AT609" i="10"/>
  <c r="AT610" i="10"/>
  <c r="AT611" i="10"/>
  <c r="AT612" i="10"/>
  <c r="AT613" i="10"/>
  <c r="AT614" i="10"/>
  <c r="AT615" i="10"/>
  <c r="AT616" i="10"/>
  <c r="AT617" i="10"/>
  <c r="AT618" i="10"/>
  <c r="AT619" i="10"/>
  <c r="AT620" i="10"/>
  <c r="AT621" i="10"/>
  <c r="AT622" i="10"/>
  <c r="AT623" i="10"/>
  <c r="AT624" i="10"/>
  <c r="AT625" i="10"/>
  <c r="AT626" i="10"/>
  <c r="AT627" i="10"/>
  <c r="AT628" i="10"/>
  <c r="AT629" i="10"/>
  <c r="AT630" i="10"/>
  <c r="AT631" i="10"/>
  <c r="AT632" i="10"/>
  <c r="AT633" i="10"/>
  <c r="AT634" i="10"/>
  <c r="AT635" i="10"/>
  <c r="AT636" i="10"/>
  <c r="AT637" i="10"/>
  <c r="AT638" i="10"/>
  <c r="AT2" i="10"/>
  <c r="AN4" i="10"/>
  <c r="AN5" i="10" s="1"/>
  <c r="AN6" i="10" s="1"/>
  <c r="AN7" i="10" s="1"/>
  <c r="AN8" i="10" s="1"/>
  <c r="AN9" i="10" s="1"/>
  <c r="AN10" i="10" s="1"/>
  <c r="AN11" i="10" s="1"/>
  <c r="AN12" i="10" s="1"/>
  <c r="AN13" i="10" s="1"/>
  <c r="AN14" i="10" s="1"/>
  <c r="AN15" i="10" s="1"/>
  <c r="AN16" i="10" s="1"/>
  <c r="AN17" i="10" s="1"/>
  <c r="AN18" i="10" s="1"/>
  <c r="AN19" i="10" s="1"/>
  <c r="AN20" i="10" s="1"/>
  <c r="AN21" i="10" s="1"/>
  <c r="AN22" i="10" s="1"/>
  <c r="AN23" i="10" s="1"/>
  <c r="AN24" i="10" s="1"/>
  <c r="AN25" i="10" s="1"/>
  <c r="AN26" i="10" s="1"/>
  <c r="AN27" i="10" s="1"/>
  <c r="AN28" i="10" s="1"/>
  <c r="AN29" i="10" s="1"/>
  <c r="AN30" i="10" s="1"/>
  <c r="AN31" i="10" s="1"/>
  <c r="AN32" i="10" s="1"/>
  <c r="AN33" i="10" s="1"/>
  <c r="AN34" i="10" s="1"/>
  <c r="AN35" i="10" s="1"/>
  <c r="AN36" i="10" s="1"/>
  <c r="AN37" i="10" s="1"/>
  <c r="AN38" i="10" s="1"/>
  <c r="AN39" i="10" s="1"/>
  <c r="AN40" i="10" s="1"/>
  <c r="AN41" i="10" s="1"/>
  <c r="AN42" i="10" s="1"/>
  <c r="AN43" i="10" s="1"/>
  <c r="AN44" i="10" s="1"/>
  <c r="AN45" i="10" s="1"/>
  <c r="AN46" i="10" s="1"/>
  <c r="AN47" i="10" s="1"/>
  <c r="AN48" i="10" s="1"/>
  <c r="AN49" i="10" s="1"/>
  <c r="AN50" i="10" s="1"/>
  <c r="AN51" i="10" s="1"/>
  <c r="AN52" i="10" s="1"/>
  <c r="AN53" i="10" s="1"/>
  <c r="AN54" i="10" s="1"/>
  <c r="AN55" i="10" s="1"/>
  <c r="AN56" i="10" s="1"/>
  <c r="AN57" i="10" s="1"/>
  <c r="AN58" i="10" s="1"/>
  <c r="AN59" i="10" s="1"/>
  <c r="AN60" i="10" s="1"/>
  <c r="AN61" i="10" s="1"/>
  <c r="AN62" i="10" s="1"/>
  <c r="AN63" i="10" s="1"/>
  <c r="AN64" i="10" s="1"/>
  <c r="AN65" i="10" s="1"/>
  <c r="AN66" i="10" s="1"/>
  <c r="AN67" i="10" s="1"/>
  <c r="AN68" i="10" s="1"/>
  <c r="AN69" i="10" s="1"/>
  <c r="AN70" i="10" s="1"/>
  <c r="AN71" i="10" s="1"/>
  <c r="AN72" i="10" s="1"/>
  <c r="AN73" i="10" s="1"/>
  <c r="AN74" i="10" s="1"/>
  <c r="AN75" i="10" s="1"/>
  <c r="AN76" i="10" s="1"/>
  <c r="AN77" i="10" s="1"/>
  <c r="AN78" i="10" s="1"/>
  <c r="AN79" i="10" s="1"/>
  <c r="AN80" i="10" s="1"/>
  <c r="AN81" i="10" s="1"/>
  <c r="AN82" i="10" s="1"/>
  <c r="AN83" i="10" s="1"/>
  <c r="AN84" i="10" s="1"/>
  <c r="AN85" i="10" s="1"/>
  <c r="AN86" i="10" s="1"/>
  <c r="AN87" i="10" s="1"/>
  <c r="AN88" i="10" s="1"/>
  <c r="AN89" i="10" s="1"/>
  <c r="AN90" i="10" s="1"/>
  <c r="AN91" i="10" s="1"/>
  <c r="AN92" i="10" s="1"/>
  <c r="AN93" i="10" s="1"/>
  <c r="AN94" i="10" s="1"/>
  <c r="AN95" i="10" s="1"/>
  <c r="AN96" i="10" s="1"/>
  <c r="AN97" i="10" s="1"/>
  <c r="AN98" i="10" s="1"/>
  <c r="AN99" i="10" s="1"/>
  <c r="AN100" i="10" s="1"/>
  <c r="AN101" i="10" s="1"/>
  <c r="AN102" i="10" s="1"/>
  <c r="AN103" i="10" s="1"/>
  <c r="AN104" i="10" s="1"/>
  <c r="AN105" i="10" s="1"/>
  <c r="AN106" i="10" s="1"/>
  <c r="AN107" i="10" s="1"/>
  <c r="AN108" i="10" s="1"/>
  <c r="AN109" i="10" s="1"/>
  <c r="AN110" i="10" s="1"/>
  <c r="AN111" i="10" s="1"/>
  <c r="AN112" i="10" s="1"/>
  <c r="AN113" i="10" s="1"/>
  <c r="AN114" i="10" s="1"/>
  <c r="AN115" i="10" s="1"/>
  <c r="AN116" i="10" s="1"/>
  <c r="AN117" i="10" s="1"/>
  <c r="AN118" i="10" s="1"/>
  <c r="AN119" i="10" s="1"/>
  <c r="AN120" i="10" s="1"/>
  <c r="AN121" i="10" s="1"/>
  <c r="AN122" i="10" s="1"/>
  <c r="AN123" i="10" s="1"/>
  <c r="AN124" i="10" s="1"/>
  <c r="AN125" i="10" s="1"/>
  <c r="AN126" i="10" s="1"/>
  <c r="AN127" i="10" s="1"/>
  <c r="AN128" i="10" s="1"/>
  <c r="AN129" i="10" s="1"/>
  <c r="AN130" i="10" s="1"/>
  <c r="AN131" i="10" s="1"/>
  <c r="AN132" i="10" s="1"/>
  <c r="AN133" i="10" s="1"/>
  <c r="AN134" i="10" s="1"/>
  <c r="AN135" i="10" s="1"/>
  <c r="AN136" i="10" s="1"/>
  <c r="AN137" i="10" s="1"/>
  <c r="AN138" i="10" s="1"/>
  <c r="AN139" i="10" s="1"/>
  <c r="AN140" i="10" s="1"/>
  <c r="AN141" i="10" s="1"/>
  <c r="AN142" i="10" s="1"/>
  <c r="AN143" i="10" s="1"/>
  <c r="AN144" i="10" s="1"/>
  <c r="AN145" i="10" s="1"/>
  <c r="AN146" i="10" s="1"/>
  <c r="AN147" i="10" s="1"/>
  <c r="AN148" i="10" s="1"/>
  <c r="AN149" i="10" s="1"/>
  <c r="AN150" i="10" s="1"/>
  <c r="AN151" i="10" s="1"/>
  <c r="AN152" i="10" s="1"/>
  <c r="AN153" i="10" s="1"/>
  <c r="AN154" i="10" s="1"/>
  <c r="AN155" i="10" s="1"/>
  <c r="AN156" i="10" s="1"/>
  <c r="AN157" i="10" s="1"/>
  <c r="AN158" i="10" s="1"/>
  <c r="AN159" i="10" s="1"/>
  <c r="AN160" i="10" s="1"/>
  <c r="AN161" i="10" s="1"/>
  <c r="AN162" i="10" s="1"/>
  <c r="AN163" i="10" s="1"/>
  <c r="AN164" i="10" s="1"/>
  <c r="AN165" i="10" s="1"/>
  <c r="AN166" i="10" s="1"/>
  <c r="AN167" i="10" s="1"/>
  <c r="AN168" i="10" s="1"/>
  <c r="AN169" i="10" s="1"/>
  <c r="AN170" i="10" s="1"/>
  <c r="AN171" i="10" s="1"/>
  <c r="AN172" i="10" s="1"/>
  <c r="AN173" i="10" s="1"/>
  <c r="AN174" i="10" s="1"/>
  <c r="AN175" i="10" s="1"/>
  <c r="AN176" i="10" s="1"/>
  <c r="AN177" i="10" s="1"/>
  <c r="AN178" i="10" s="1"/>
  <c r="AN179" i="10" s="1"/>
  <c r="AN180" i="10" s="1"/>
  <c r="AN181" i="10" s="1"/>
  <c r="AN182" i="10" s="1"/>
  <c r="AN183" i="10" s="1"/>
  <c r="AN184" i="10" s="1"/>
  <c r="AN185" i="10" s="1"/>
  <c r="AN186" i="10" s="1"/>
  <c r="AN187" i="10" s="1"/>
  <c r="AN188" i="10" s="1"/>
  <c r="AN189" i="10" s="1"/>
  <c r="AN190" i="10" s="1"/>
  <c r="AN191" i="10" s="1"/>
  <c r="AN192" i="10" s="1"/>
  <c r="AN193" i="10" s="1"/>
  <c r="AN194" i="10" s="1"/>
  <c r="AN195" i="10" s="1"/>
  <c r="AN196" i="10" s="1"/>
  <c r="AN197" i="10" s="1"/>
  <c r="AN198" i="10" s="1"/>
  <c r="AN199" i="10" s="1"/>
  <c r="AN200" i="10" s="1"/>
  <c r="AN201" i="10" s="1"/>
  <c r="AN202" i="10" s="1"/>
  <c r="AN203" i="10" s="1"/>
  <c r="AN204" i="10" s="1"/>
  <c r="AN205" i="10" s="1"/>
  <c r="AN206" i="10" s="1"/>
  <c r="AN207" i="10" s="1"/>
  <c r="AN208" i="10" s="1"/>
  <c r="AN209" i="10" s="1"/>
  <c r="AN210" i="10" s="1"/>
  <c r="AN211" i="10" s="1"/>
  <c r="AN212" i="10" s="1"/>
  <c r="AN213" i="10" s="1"/>
  <c r="AN214" i="10" s="1"/>
  <c r="AN215" i="10" s="1"/>
  <c r="AN216" i="10" s="1"/>
  <c r="AN217" i="10" s="1"/>
  <c r="AN218" i="10" s="1"/>
  <c r="AN219" i="10" s="1"/>
  <c r="AN220" i="10" s="1"/>
  <c r="AN221" i="10" s="1"/>
  <c r="AN222" i="10" s="1"/>
  <c r="AN223" i="10" s="1"/>
  <c r="AN224" i="10" s="1"/>
  <c r="AN225" i="10" s="1"/>
  <c r="AN226" i="10" s="1"/>
  <c r="AN227" i="10" s="1"/>
  <c r="AN228" i="10" s="1"/>
  <c r="AN229" i="10" s="1"/>
  <c r="AN230" i="10" s="1"/>
  <c r="AN231" i="10" s="1"/>
  <c r="AN232" i="10" s="1"/>
  <c r="AN233" i="10" s="1"/>
  <c r="AN234" i="10" s="1"/>
  <c r="AN235" i="10" s="1"/>
  <c r="AN236" i="10" s="1"/>
  <c r="AN237" i="10" s="1"/>
  <c r="AN238" i="10" s="1"/>
  <c r="AN239" i="10" s="1"/>
  <c r="AN240" i="10" s="1"/>
  <c r="AN241" i="10" s="1"/>
  <c r="AN242" i="10" s="1"/>
  <c r="AN243" i="10" s="1"/>
  <c r="AN244" i="10" s="1"/>
  <c r="AN245" i="10" s="1"/>
  <c r="AN246" i="10" s="1"/>
  <c r="AN247" i="10" s="1"/>
  <c r="AN248" i="10" s="1"/>
  <c r="AN249" i="10" s="1"/>
  <c r="AN250" i="10" s="1"/>
  <c r="AN251" i="10" s="1"/>
  <c r="AN252" i="10" s="1"/>
  <c r="AN253" i="10" s="1"/>
  <c r="AN254" i="10" s="1"/>
  <c r="AN255" i="10" s="1"/>
  <c r="AN256" i="10" s="1"/>
  <c r="AN257" i="10" s="1"/>
  <c r="AN258" i="10" s="1"/>
  <c r="AN259" i="10" s="1"/>
  <c r="AN260" i="10" s="1"/>
  <c r="AN261" i="10" s="1"/>
  <c r="AN262" i="10" s="1"/>
  <c r="AN263" i="10" s="1"/>
  <c r="AN264" i="10" s="1"/>
  <c r="AN265" i="10" s="1"/>
  <c r="AN266" i="10" s="1"/>
  <c r="AN267" i="10" s="1"/>
  <c r="AN268" i="10" s="1"/>
  <c r="AN269" i="10" s="1"/>
  <c r="AN270" i="10" s="1"/>
  <c r="AN271" i="10" s="1"/>
  <c r="AN272" i="10" s="1"/>
  <c r="AN273" i="10" s="1"/>
  <c r="AN274" i="10" s="1"/>
  <c r="AN275" i="10" s="1"/>
  <c r="AN276" i="10" s="1"/>
  <c r="AN277" i="10" s="1"/>
  <c r="AN278" i="10" s="1"/>
  <c r="AN279" i="10" s="1"/>
  <c r="AN280" i="10" s="1"/>
  <c r="AN281" i="10" s="1"/>
  <c r="AN282" i="10" s="1"/>
  <c r="AN283" i="10" s="1"/>
  <c r="AN284" i="10" s="1"/>
  <c r="AN285" i="10" s="1"/>
  <c r="AN286" i="10" s="1"/>
  <c r="AN287" i="10" s="1"/>
  <c r="AN288" i="10" s="1"/>
  <c r="AN289" i="10" s="1"/>
  <c r="AN290" i="10" s="1"/>
  <c r="AN291" i="10" s="1"/>
  <c r="AN292" i="10" s="1"/>
  <c r="AN293" i="10" s="1"/>
  <c r="AN294" i="10" s="1"/>
  <c r="AN295" i="10" s="1"/>
  <c r="AN296" i="10" s="1"/>
  <c r="AN297" i="10" s="1"/>
  <c r="AN298" i="10" s="1"/>
  <c r="AN299" i="10" s="1"/>
  <c r="AN300" i="10" s="1"/>
  <c r="AN301" i="10" s="1"/>
  <c r="AN302" i="10" s="1"/>
  <c r="AN303" i="10" s="1"/>
  <c r="AN304" i="10" s="1"/>
  <c r="AN305" i="10" s="1"/>
  <c r="AN306" i="10" s="1"/>
  <c r="AN307" i="10" s="1"/>
  <c r="AN308" i="10" s="1"/>
  <c r="AN309" i="10" s="1"/>
  <c r="AN310" i="10" s="1"/>
  <c r="AN311" i="10" s="1"/>
  <c r="AN312" i="10" s="1"/>
  <c r="AN313" i="10" s="1"/>
  <c r="AN314" i="10" s="1"/>
  <c r="AN315" i="10" s="1"/>
  <c r="AN316" i="10" s="1"/>
  <c r="AN317" i="10" s="1"/>
  <c r="AN318" i="10" s="1"/>
  <c r="AN319" i="10" s="1"/>
  <c r="AN320" i="10" s="1"/>
  <c r="AN321" i="10" s="1"/>
  <c r="AN322" i="10" s="1"/>
  <c r="AN323" i="10" s="1"/>
  <c r="AN324" i="10" s="1"/>
  <c r="AN325" i="10" s="1"/>
  <c r="AN326" i="10" s="1"/>
  <c r="AN327" i="10" s="1"/>
  <c r="AN328" i="10" s="1"/>
  <c r="AN329" i="10" s="1"/>
  <c r="AN330" i="10" s="1"/>
  <c r="AN331" i="10" s="1"/>
  <c r="AN332" i="10" s="1"/>
  <c r="AN333" i="10" s="1"/>
  <c r="AN334" i="10" s="1"/>
  <c r="AN335" i="10" s="1"/>
  <c r="AN336" i="10" s="1"/>
  <c r="AN337" i="10" s="1"/>
  <c r="AN338" i="10" s="1"/>
  <c r="AN339" i="10" s="1"/>
  <c r="AN340" i="10" s="1"/>
  <c r="AN341" i="10" s="1"/>
  <c r="AN342" i="10" s="1"/>
  <c r="AN343" i="10" s="1"/>
  <c r="AN344" i="10" s="1"/>
  <c r="AN345" i="10" s="1"/>
  <c r="AN346" i="10" s="1"/>
  <c r="AN347" i="10" s="1"/>
  <c r="AN348" i="10" s="1"/>
  <c r="AN349" i="10" s="1"/>
  <c r="AN350" i="10" s="1"/>
  <c r="AN351" i="10" s="1"/>
  <c r="AN352" i="10" s="1"/>
  <c r="AN353" i="10" s="1"/>
  <c r="AN354" i="10" s="1"/>
  <c r="AN355" i="10" s="1"/>
  <c r="AN356" i="10" s="1"/>
  <c r="AN357" i="10" s="1"/>
  <c r="AN358" i="10" s="1"/>
  <c r="AN359" i="10" s="1"/>
  <c r="AN360" i="10" s="1"/>
  <c r="AN361" i="10" s="1"/>
  <c r="AN362" i="10" s="1"/>
  <c r="AN363" i="10" s="1"/>
  <c r="AN364" i="10" s="1"/>
  <c r="AN365" i="10" s="1"/>
  <c r="AN366" i="10" s="1"/>
  <c r="AN367" i="10" s="1"/>
  <c r="AN368" i="10" s="1"/>
  <c r="AN369" i="10" s="1"/>
  <c r="AN370" i="10" s="1"/>
  <c r="AN371" i="10" s="1"/>
  <c r="AN372" i="10" s="1"/>
  <c r="AN373" i="10" s="1"/>
  <c r="AN374" i="10" s="1"/>
  <c r="AN375" i="10" s="1"/>
  <c r="AN376" i="10" s="1"/>
  <c r="AN377" i="10" s="1"/>
  <c r="AN378" i="10" s="1"/>
  <c r="AN379" i="10" s="1"/>
  <c r="AN380" i="10" s="1"/>
  <c r="AN381" i="10" s="1"/>
  <c r="AN382" i="10" s="1"/>
  <c r="AN383" i="10" s="1"/>
  <c r="AN384" i="10" s="1"/>
  <c r="AN385" i="10" s="1"/>
  <c r="AN386" i="10" s="1"/>
  <c r="AN387" i="10" s="1"/>
  <c r="AN388" i="10" s="1"/>
  <c r="AN389" i="10" s="1"/>
  <c r="AN390" i="10" s="1"/>
  <c r="AN391" i="10" s="1"/>
  <c r="AN392" i="10" s="1"/>
  <c r="AN393" i="10" s="1"/>
  <c r="AN394" i="10" s="1"/>
  <c r="AN395" i="10" s="1"/>
  <c r="AN396" i="10" s="1"/>
  <c r="AN397" i="10" s="1"/>
  <c r="AN398" i="10" s="1"/>
  <c r="AN399" i="10" s="1"/>
  <c r="AN400" i="10" s="1"/>
  <c r="AN401" i="10" s="1"/>
  <c r="AN402" i="10" s="1"/>
  <c r="AN403" i="10" s="1"/>
  <c r="AN404" i="10" s="1"/>
  <c r="AN405" i="10" s="1"/>
  <c r="AN406" i="10" s="1"/>
  <c r="AN407" i="10" s="1"/>
  <c r="AN408" i="10" s="1"/>
  <c r="AN409" i="10" s="1"/>
  <c r="AN410" i="10" s="1"/>
  <c r="AN411" i="10" s="1"/>
  <c r="AN412" i="10" s="1"/>
  <c r="AN413" i="10" s="1"/>
  <c r="AN414" i="10" s="1"/>
  <c r="AN415" i="10" s="1"/>
  <c r="AN416" i="10" s="1"/>
  <c r="AN417" i="10" s="1"/>
  <c r="AN418" i="10" s="1"/>
  <c r="AN419" i="10" s="1"/>
  <c r="AN420" i="10" s="1"/>
  <c r="AN421" i="10" s="1"/>
  <c r="AN422" i="10" s="1"/>
  <c r="AN423" i="10" s="1"/>
  <c r="AN424" i="10" s="1"/>
  <c r="AN425" i="10" s="1"/>
  <c r="AN426" i="10" s="1"/>
  <c r="AN427" i="10" s="1"/>
  <c r="AN428" i="10" s="1"/>
  <c r="AN429" i="10" s="1"/>
  <c r="AN430" i="10" s="1"/>
  <c r="AN431" i="10" s="1"/>
  <c r="AN432" i="10" s="1"/>
  <c r="AN433" i="10" s="1"/>
  <c r="AN434" i="10" s="1"/>
  <c r="AN435" i="10" s="1"/>
  <c r="AN436" i="10" s="1"/>
  <c r="AN437" i="10" s="1"/>
  <c r="AN438" i="10" s="1"/>
  <c r="AN439" i="10" s="1"/>
  <c r="AN440" i="10" s="1"/>
  <c r="AN441" i="10" s="1"/>
  <c r="AN442" i="10" s="1"/>
  <c r="AN443" i="10" s="1"/>
  <c r="AN444" i="10" s="1"/>
  <c r="AN445" i="10" s="1"/>
  <c r="AN446" i="10" s="1"/>
  <c r="AN447" i="10" s="1"/>
  <c r="AN448" i="10" s="1"/>
  <c r="AN449" i="10" s="1"/>
  <c r="AN450" i="10" s="1"/>
  <c r="AN451" i="10" s="1"/>
  <c r="AN452" i="10" s="1"/>
  <c r="AN453" i="10" s="1"/>
  <c r="AN454" i="10" s="1"/>
  <c r="AN455" i="10" s="1"/>
  <c r="AN456" i="10" s="1"/>
  <c r="AN457" i="10" s="1"/>
  <c r="AN458" i="10" s="1"/>
  <c r="AN459" i="10" s="1"/>
  <c r="AN460" i="10" s="1"/>
  <c r="AN461" i="10" s="1"/>
  <c r="AN462" i="10" s="1"/>
  <c r="AN463" i="10" s="1"/>
  <c r="AN464" i="10" s="1"/>
  <c r="AN465" i="10" s="1"/>
  <c r="AN466" i="10" s="1"/>
  <c r="AN467" i="10" s="1"/>
  <c r="AN468" i="10" s="1"/>
  <c r="AN469" i="10" s="1"/>
  <c r="AN470" i="10" s="1"/>
  <c r="AN471" i="10" s="1"/>
  <c r="AN472" i="10" s="1"/>
  <c r="AN473" i="10" s="1"/>
  <c r="AN474" i="10" s="1"/>
  <c r="AN475" i="10" s="1"/>
  <c r="AN476" i="10" s="1"/>
  <c r="AN477" i="10" s="1"/>
  <c r="AN478" i="10" s="1"/>
  <c r="AN479" i="10" s="1"/>
  <c r="AN480" i="10" s="1"/>
  <c r="AN481" i="10" s="1"/>
  <c r="AN482" i="10" s="1"/>
  <c r="AN483" i="10" s="1"/>
  <c r="AN484" i="10" s="1"/>
  <c r="AN485" i="10" s="1"/>
  <c r="AN486" i="10" s="1"/>
  <c r="AN487" i="10" s="1"/>
  <c r="AN488" i="10" s="1"/>
  <c r="AN489" i="10" s="1"/>
  <c r="AN490" i="10" s="1"/>
  <c r="AN491" i="10" s="1"/>
  <c r="AN492" i="10" s="1"/>
  <c r="AN493" i="10" s="1"/>
  <c r="AN494" i="10" s="1"/>
  <c r="AN495" i="10" s="1"/>
  <c r="AN496" i="10" s="1"/>
  <c r="AN497" i="10" s="1"/>
  <c r="AN498" i="10" s="1"/>
  <c r="AN499" i="10" s="1"/>
  <c r="AN500" i="10" s="1"/>
  <c r="AN501" i="10" s="1"/>
  <c r="AN502" i="10" s="1"/>
  <c r="AN503" i="10" s="1"/>
  <c r="AN504" i="10" s="1"/>
  <c r="AN505" i="10" s="1"/>
  <c r="AN506" i="10" s="1"/>
  <c r="AN507" i="10" s="1"/>
  <c r="AN508" i="10" s="1"/>
  <c r="AN509" i="10" s="1"/>
  <c r="AN510" i="10" s="1"/>
  <c r="AN511" i="10" s="1"/>
  <c r="AN512" i="10" s="1"/>
  <c r="AN513" i="10" s="1"/>
  <c r="AN514" i="10" s="1"/>
  <c r="AN515" i="10" s="1"/>
  <c r="AN516" i="10" s="1"/>
  <c r="AN517" i="10" s="1"/>
  <c r="AN518" i="10" s="1"/>
  <c r="AN519" i="10" s="1"/>
  <c r="AN520" i="10" s="1"/>
  <c r="AN521" i="10" s="1"/>
  <c r="AN522" i="10" s="1"/>
  <c r="AN523" i="10" s="1"/>
  <c r="AN524" i="10" s="1"/>
  <c r="AN525" i="10" s="1"/>
  <c r="AN526" i="10" s="1"/>
  <c r="AN527" i="10" s="1"/>
  <c r="AN528" i="10" s="1"/>
  <c r="AN529" i="10" s="1"/>
  <c r="AN530" i="10" s="1"/>
  <c r="AN531" i="10" s="1"/>
  <c r="AN532" i="10" s="1"/>
  <c r="AN533" i="10" s="1"/>
  <c r="AN534" i="10" s="1"/>
  <c r="AN535" i="10" s="1"/>
  <c r="AN536" i="10" s="1"/>
  <c r="AN537" i="10" s="1"/>
  <c r="AN538" i="10" s="1"/>
  <c r="AN539" i="10" s="1"/>
  <c r="AN540" i="10" s="1"/>
  <c r="AN541" i="10" s="1"/>
  <c r="AN542" i="10" s="1"/>
  <c r="AN543" i="10" s="1"/>
  <c r="AN544" i="10" s="1"/>
  <c r="AN545" i="10" s="1"/>
  <c r="AN546" i="10" s="1"/>
  <c r="AN547" i="10" s="1"/>
  <c r="AN548" i="10" s="1"/>
  <c r="AN549" i="10" s="1"/>
  <c r="AN550" i="10" s="1"/>
  <c r="AN551" i="10" s="1"/>
  <c r="AN552" i="10" s="1"/>
  <c r="AN553" i="10" s="1"/>
  <c r="AN554" i="10" s="1"/>
  <c r="AN555" i="10" s="1"/>
  <c r="AN556" i="10" s="1"/>
  <c r="AN557" i="10" s="1"/>
  <c r="AN558" i="10" s="1"/>
  <c r="AN559" i="10" s="1"/>
  <c r="AN560" i="10" s="1"/>
  <c r="AN561" i="10" s="1"/>
  <c r="AN562" i="10" s="1"/>
  <c r="AN563" i="10" s="1"/>
  <c r="AN564" i="10" s="1"/>
  <c r="AN565" i="10" s="1"/>
  <c r="AN566" i="10" s="1"/>
  <c r="AN567" i="10" s="1"/>
  <c r="AN568" i="10" s="1"/>
  <c r="AN569" i="10" s="1"/>
  <c r="AN570" i="10" s="1"/>
  <c r="AN571" i="10" s="1"/>
  <c r="AN572" i="10" s="1"/>
  <c r="AN573" i="10" s="1"/>
  <c r="AN574" i="10" s="1"/>
  <c r="AN575" i="10" s="1"/>
  <c r="AN576" i="10" s="1"/>
  <c r="AN577" i="10" s="1"/>
  <c r="AN578" i="10" s="1"/>
  <c r="AN579" i="10" s="1"/>
  <c r="AN580" i="10" s="1"/>
  <c r="AN581" i="10" s="1"/>
  <c r="AN582" i="10" s="1"/>
  <c r="AN583" i="10" s="1"/>
  <c r="AN584" i="10" s="1"/>
  <c r="AN585" i="10" s="1"/>
  <c r="AN586" i="10" s="1"/>
  <c r="AN587" i="10" s="1"/>
  <c r="AN588" i="10" s="1"/>
  <c r="AN589" i="10" s="1"/>
  <c r="AN590" i="10" s="1"/>
  <c r="AN591" i="10" s="1"/>
  <c r="AN592" i="10" s="1"/>
  <c r="AN593" i="10" s="1"/>
  <c r="AN594" i="10" s="1"/>
  <c r="AN595" i="10" s="1"/>
  <c r="AN596" i="10" s="1"/>
  <c r="AN597" i="10" s="1"/>
  <c r="AN598" i="10" s="1"/>
  <c r="AN599" i="10" s="1"/>
  <c r="AN600" i="10" s="1"/>
  <c r="AN601" i="10" s="1"/>
  <c r="AN602" i="10" s="1"/>
  <c r="AN603" i="10" s="1"/>
  <c r="AN604" i="10" s="1"/>
  <c r="AN605" i="10" s="1"/>
  <c r="AN606" i="10" s="1"/>
  <c r="AN607" i="10" s="1"/>
  <c r="AN608" i="10" s="1"/>
  <c r="AN609" i="10" s="1"/>
  <c r="AN610" i="10" s="1"/>
  <c r="AN611" i="10" s="1"/>
  <c r="AN612" i="10" s="1"/>
  <c r="AN613" i="10" s="1"/>
  <c r="AN614" i="10" s="1"/>
  <c r="AN615" i="10" s="1"/>
  <c r="AN616" i="10" s="1"/>
  <c r="AN617" i="10" s="1"/>
  <c r="AN618" i="10" s="1"/>
  <c r="AN619" i="10" s="1"/>
  <c r="AN620" i="10" s="1"/>
  <c r="AN621" i="10" s="1"/>
  <c r="AN622" i="10" s="1"/>
  <c r="AN623" i="10" s="1"/>
  <c r="AN624" i="10" s="1"/>
  <c r="AN625" i="10" s="1"/>
  <c r="AN626" i="10" s="1"/>
  <c r="AN627" i="10" s="1"/>
  <c r="AN628" i="10" s="1"/>
  <c r="AN629" i="10" s="1"/>
  <c r="AN630" i="10" s="1"/>
  <c r="AN631" i="10" s="1"/>
  <c r="AN632" i="10" s="1"/>
  <c r="AN633" i="10" s="1"/>
  <c r="AN634" i="10" s="1"/>
  <c r="AN635" i="10" s="1"/>
  <c r="AN636" i="10" s="1"/>
  <c r="AN637" i="10" s="1"/>
  <c r="AN638" i="10" s="1"/>
  <c r="AN3" i="10"/>
  <c r="AR3" i="10"/>
  <c r="AR4" i="10"/>
  <c r="AR5" i="10"/>
  <c r="AR6" i="10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1" i="10"/>
  <c r="AR32" i="10"/>
  <c r="AR33" i="10"/>
  <c r="AR34" i="10"/>
  <c r="AR35" i="10"/>
  <c r="AR36" i="10"/>
  <c r="AR37" i="10"/>
  <c r="AR38" i="10"/>
  <c r="AR39" i="10"/>
  <c r="AR40" i="10"/>
  <c r="AR41" i="10"/>
  <c r="AR42" i="10"/>
  <c r="AR43" i="10"/>
  <c r="AR44" i="10"/>
  <c r="AR45" i="10"/>
  <c r="AR46" i="10"/>
  <c r="AR47" i="10"/>
  <c r="AR48" i="10"/>
  <c r="AR49" i="10"/>
  <c r="AR50" i="10"/>
  <c r="AR51" i="10"/>
  <c r="AR52" i="10"/>
  <c r="AR53" i="10"/>
  <c r="AR54" i="10"/>
  <c r="AR55" i="10"/>
  <c r="AR56" i="10"/>
  <c r="AR57" i="10"/>
  <c r="AR58" i="10"/>
  <c r="AR59" i="10"/>
  <c r="AR60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7" i="10"/>
  <c r="AR78" i="10"/>
  <c r="AR79" i="10"/>
  <c r="AR80" i="10"/>
  <c r="AR81" i="10"/>
  <c r="AR82" i="10"/>
  <c r="AR83" i="10"/>
  <c r="AR84" i="10"/>
  <c r="AR85" i="10"/>
  <c r="AR86" i="10"/>
  <c r="AR87" i="10"/>
  <c r="AR88" i="10"/>
  <c r="AR89" i="10"/>
  <c r="AR90" i="10"/>
  <c r="AR91" i="10"/>
  <c r="AR92" i="10"/>
  <c r="AR93" i="10"/>
  <c r="AR94" i="10"/>
  <c r="AR95" i="10"/>
  <c r="AR96" i="10"/>
  <c r="AR97" i="10"/>
  <c r="AR98" i="10"/>
  <c r="AR99" i="10"/>
  <c r="AR100" i="10"/>
  <c r="AR101" i="10"/>
  <c r="AR102" i="10"/>
  <c r="AR103" i="10"/>
  <c r="AR104" i="10"/>
  <c r="AR105" i="10"/>
  <c r="AR106" i="10"/>
  <c r="AR107" i="10"/>
  <c r="AR108" i="10"/>
  <c r="AR109" i="10"/>
  <c r="AR110" i="10"/>
  <c r="AR111" i="10"/>
  <c r="AR112" i="10"/>
  <c r="AR113" i="10"/>
  <c r="AR114" i="10"/>
  <c r="AR115" i="10"/>
  <c r="AR116" i="10"/>
  <c r="AR117" i="10"/>
  <c r="AR118" i="10"/>
  <c r="AR119" i="10"/>
  <c r="AR120" i="10"/>
  <c r="AR121" i="10"/>
  <c r="AR122" i="10"/>
  <c r="AR123" i="10"/>
  <c r="AR124" i="10"/>
  <c r="AR125" i="10"/>
  <c r="AR126" i="10"/>
  <c r="AR127" i="10"/>
  <c r="AR128" i="10"/>
  <c r="AR129" i="10"/>
  <c r="AR130" i="10"/>
  <c r="AR131" i="10"/>
  <c r="AR132" i="10"/>
  <c r="AR133" i="10"/>
  <c r="AR134" i="10"/>
  <c r="AR135" i="10"/>
  <c r="AR136" i="10"/>
  <c r="AR182" i="10"/>
  <c r="AR183" i="10"/>
  <c r="AR184" i="10"/>
  <c r="AR185" i="10"/>
  <c r="AR186" i="10"/>
  <c r="AR187" i="10"/>
  <c r="AR188" i="10"/>
  <c r="AR189" i="10"/>
  <c r="AR190" i="10"/>
  <c r="AR191" i="10"/>
  <c r="AR192" i="10"/>
  <c r="AR193" i="10"/>
  <c r="AR194" i="10"/>
  <c r="AR195" i="10"/>
  <c r="AR196" i="10"/>
  <c r="AR197" i="10"/>
  <c r="AR198" i="10"/>
  <c r="AR199" i="10"/>
  <c r="AR200" i="10"/>
  <c r="AR201" i="10"/>
  <c r="AR202" i="10"/>
  <c r="AR203" i="10"/>
  <c r="AR204" i="10"/>
  <c r="AR205" i="10"/>
  <c r="AR206" i="10"/>
  <c r="AR207" i="10"/>
  <c r="AR208" i="10"/>
  <c r="AR209" i="10"/>
  <c r="AR210" i="10"/>
  <c r="AR211" i="10"/>
  <c r="AR212" i="10"/>
  <c r="AR213" i="10"/>
  <c r="AR214" i="10"/>
  <c r="AR215" i="10"/>
  <c r="AR216" i="10"/>
  <c r="AR217" i="10"/>
  <c r="AR218" i="10"/>
  <c r="AR219" i="10"/>
  <c r="AR220" i="10"/>
  <c r="AR221" i="10"/>
  <c r="AR222" i="10"/>
  <c r="AR223" i="10"/>
  <c r="AR224" i="10"/>
  <c r="AR225" i="10"/>
  <c r="AR226" i="10"/>
  <c r="AR227" i="10"/>
  <c r="AR228" i="10"/>
  <c r="AR229" i="10"/>
  <c r="AR230" i="10"/>
  <c r="AR231" i="10"/>
  <c r="AR232" i="10"/>
  <c r="AR233" i="10"/>
  <c r="AR234" i="10"/>
  <c r="AR235" i="10"/>
  <c r="AR236" i="10"/>
  <c r="AR237" i="10"/>
  <c r="AR238" i="10"/>
  <c r="AR239" i="10"/>
  <c r="AR240" i="10"/>
  <c r="AR241" i="10"/>
  <c r="AR242" i="10"/>
  <c r="AR243" i="10"/>
  <c r="AR244" i="10"/>
  <c r="AR245" i="10"/>
  <c r="AR246" i="10"/>
  <c r="AR247" i="10"/>
  <c r="AR248" i="10"/>
  <c r="AR249" i="10"/>
  <c r="AR250" i="10"/>
  <c r="AR251" i="10"/>
  <c r="AR252" i="10"/>
  <c r="AR253" i="10"/>
  <c r="AR254" i="10"/>
  <c r="AR255" i="10"/>
  <c r="AR256" i="10"/>
  <c r="AR257" i="10"/>
  <c r="AR258" i="10"/>
  <c r="AR259" i="10"/>
  <c r="AR260" i="10"/>
  <c r="AR261" i="10"/>
  <c r="AR262" i="10"/>
  <c r="AR263" i="10"/>
  <c r="AR264" i="10"/>
  <c r="AR265" i="10"/>
  <c r="AR266" i="10"/>
  <c r="AR267" i="10"/>
  <c r="AR268" i="10"/>
  <c r="AR269" i="10"/>
  <c r="AR270" i="10"/>
  <c r="AR271" i="10"/>
  <c r="AR272" i="10"/>
  <c r="AR273" i="10"/>
  <c r="AR274" i="10"/>
  <c r="AR275" i="10"/>
  <c r="AR276" i="10"/>
  <c r="AR277" i="10"/>
  <c r="AR278" i="10"/>
  <c r="AR279" i="10"/>
  <c r="AR280" i="10"/>
  <c r="AR281" i="10"/>
  <c r="AR282" i="10"/>
  <c r="AR283" i="10"/>
  <c r="AR284" i="10"/>
  <c r="AR285" i="10"/>
  <c r="AR286" i="10"/>
  <c r="AR287" i="10"/>
  <c r="AR288" i="10"/>
  <c r="AR289" i="10"/>
  <c r="AR290" i="10"/>
  <c r="AR291" i="10"/>
  <c r="AR292" i="10"/>
  <c r="AR293" i="10"/>
  <c r="AR294" i="10"/>
  <c r="AR295" i="10"/>
  <c r="AR296" i="10"/>
  <c r="AR297" i="10"/>
  <c r="AR298" i="10"/>
  <c r="AR299" i="10"/>
  <c r="AR300" i="10"/>
  <c r="AR301" i="10"/>
  <c r="AR302" i="10"/>
  <c r="AR303" i="10"/>
  <c r="AR304" i="10"/>
  <c r="AR305" i="10"/>
  <c r="AR306" i="10"/>
  <c r="AR307" i="10"/>
  <c r="AR308" i="10"/>
  <c r="AR309" i="10"/>
  <c r="AR310" i="10"/>
  <c r="AR311" i="10"/>
  <c r="AR312" i="10"/>
  <c r="AR313" i="10"/>
  <c r="AR314" i="10"/>
  <c r="AR315" i="10"/>
  <c r="AR316" i="10"/>
  <c r="AR317" i="10"/>
  <c r="AR318" i="10"/>
  <c r="AR319" i="10"/>
  <c r="AR320" i="10"/>
  <c r="AR321" i="10"/>
  <c r="AR322" i="10"/>
  <c r="AR323" i="10"/>
  <c r="AR324" i="10"/>
  <c r="AR325" i="10"/>
  <c r="AR326" i="10"/>
  <c r="AR327" i="10"/>
  <c r="AR328" i="10"/>
  <c r="AR329" i="10"/>
  <c r="AR330" i="10"/>
  <c r="AR331" i="10"/>
  <c r="AR332" i="10"/>
  <c r="AR333" i="10"/>
  <c r="AR334" i="10"/>
  <c r="AR335" i="10"/>
  <c r="AR336" i="10"/>
  <c r="AR337" i="10"/>
  <c r="AR338" i="10"/>
  <c r="AR339" i="10"/>
  <c r="AR340" i="10"/>
  <c r="AR341" i="10"/>
  <c r="AR342" i="10"/>
  <c r="AR343" i="10"/>
  <c r="AR344" i="10"/>
  <c r="AR345" i="10"/>
  <c r="AR346" i="10"/>
  <c r="AR347" i="10"/>
  <c r="AR348" i="10"/>
  <c r="AR349" i="10"/>
  <c r="AR350" i="10"/>
  <c r="AR351" i="10"/>
  <c r="AR352" i="10"/>
  <c r="AR353" i="10"/>
  <c r="AR354" i="10"/>
  <c r="AR355" i="10"/>
  <c r="AR356" i="10"/>
  <c r="AR357" i="10"/>
  <c r="AR358" i="10"/>
  <c r="AR359" i="10"/>
  <c r="AR360" i="10"/>
  <c r="AR361" i="10"/>
  <c r="AR362" i="10"/>
  <c r="AR363" i="10"/>
  <c r="AR364" i="10"/>
  <c r="AR365" i="10"/>
  <c r="AR366" i="10"/>
  <c r="AR367" i="10"/>
  <c r="AR368" i="10"/>
  <c r="AR369" i="10"/>
  <c r="AR370" i="10"/>
  <c r="AR371" i="10"/>
  <c r="AR372" i="10"/>
  <c r="AR373" i="10"/>
  <c r="AR374" i="10"/>
  <c r="AR375" i="10"/>
  <c r="AR376" i="10"/>
  <c r="AR377" i="10"/>
  <c r="AR378" i="10"/>
  <c r="AR379" i="10"/>
  <c r="AR380" i="10"/>
  <c r="AR381" i="10"/>
  <c r="AR382" i="10"/>
  <c r="AR383" i="10"/>
  <c r="AR384" i="10"/>
  <c r="AR385" i="10"/>
  <c r="AR386" i="10"/>
  <c r="AR387" i="10"/>
  <c r="AR388" i="10"/>
  <c r="AR389" i="10"/>
  <c r="AR390" i="10"/>
  <c r="AR391" i="10"/>
  <c r="AR392" i="10"/>
  <c r="AR393" i="10"/>
  <c r="AR394" i="10"/>
  <c r="AR395" i="10"/>
  <c r="AR396" i="10"/>
  <c r="AR397" i="10"/>
  <c r="AR398" i="10"/>
  <c r="AR399" i="10"/>
  <c r="AR400" i="10"/>
  <c r="AR401" i="10"/>
  <c r="AR402" i="10"/>
  <c r="AR403" i="10"/>
  <c r="AR404" i="10"/>
  <c r="AR405" i="10"/>
  <c r="AR406" i="10"/>
  <c r="AR407" i="10"/>
  <c r="AR408" i="10"/>
  <c r="AR409" i="10"/>
  <c r="AR410" i="10"/>
  <c r="AR411" i="10"/>
  <c r="AR412" i="10"/>
  <c r="AR413" i="10"/>
  <c r="AR414" i="10"/>
  <c r="AR415" i="10"/>
  <c r="AR416" i="10"/>
  <c r="AR417" i="10"/>
  <c r="AR418" i="10"/>
  <c r="AR419" i="10"/>
  <c r="AR420" i="10"/>
  <c r="AR421" i="10"/>
  <c r="AR422" i="10"/>
  <c r="AR423" i="10"/>
  <c r="AR424" i="10"/>
  <c r="AR425" i="10"/>
  <c r="AR426" i="10"/>
  <c r="AR427" i="10"/>
  <c r="AR428" i="10"/>
  <c r="AR429" i="10"/>
  <c r="AR2" i="10"/>
  <c r="AP2" i="10"/>
  <c r="AM507" i="10"/>
  <c r="AM508" i="10" s="1"/>
  <c r="AM509" i="10" s="1"/>
  <c r="AM510" i="10" s="1"/>
  <c r="AM511" i="10" s="1"/>
  <c r="AM512" i="10" s="1"/>
  <c r="AM513" i="10" s="1"/>
  <c r="AM514" i="10" s="1"/>
  <c r="AM515" i="10" s="1"/>
  <c r="AM516" i="10" s="1"/>
  <c r="AM517" i="10" s="1"/>
  <c r="AM518" i="10" s="1"/>
  <c r="AM519" i="10" s="1"/>
  <c r="AM520" i="10" s="1"/>
  <c r="AM521" i="10" s="1"/>
  <c r="AM522" i="10" s="1"/>
  <c r="AM523" i="10" s="1"/>
  <c r="AM524" i="10" s="1"/>
  <c r="AM525" i="10" s="1"/>
  <c r="AM526" i="10" s="1"/>
  <c r="AM527" i="10" s="1"/>
  <c r="AM528" i="10" s="1"/>
  <c r="AM529" i="10" s="1"/>
  <c r="AM530" i="10" s="1"/>
  <c r="AM531" i="10" s="1"/>
  <c r="AM532" i="10" s="1"/>
  <c r="AM533" i="10" s="1"/>
  <c r="AM534" i="10" s="1"/>
  <c r="AM535" i="10" s="1"/>
  <c r="AM536" i="10" s="1"/>
  <c r="AM537" i="10" s="1"/>
  <c r="AM538" i="10" s="1"/>
  <c r="AM539" i="10" s="1"/>
  <c r="AM540" i="10" s="1"/>
  <c r="AM3" i="10"/>
  <c r="AL3" i="10"/>
  <c r="U3" i="2" l="1"/>
  <c r="D19" i="5"/>
  <c r="D18" i="5"/>
  <c r="N18" i="5" s="1"/>
  <c r="D17" i="5"/>
  <c r="D16" i="5"/>
  <c r="D15" i="5"/>
  <c r="D14" i="5"/>
  <c r="D13" i="5"/>
  <c r="D12" i="5"/>
  <c r="D11" i="5"/>
  <c r="D10" i="5"/>
  <c r="N10" i="5" s="1"/>
  <c r="D9" i="5"/>
  <c r="D8" i="5"/>
  <c r="D7" i="5"/>
  <c r="D6" i="5"/>
  <c r="N6" i="5" s="1"/>
  <c r="D5" i="5"/>
  <c r="D4" i="5"/>
  <c r="D3" i="5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8" i="3"/>
  <c r="N28" i="3" s="1"/>
  <c r="D27" i="3"/>
  <c r="D26" i="3"/>
  <c r="D25" i="3"/>
  <c r="D24" i="3"/>
  <c r="D23" i="3"/>
  <c r="D22" i="3"/>
  <c r="D21" i="3"/>
  <c r="D20" i="3"/>
  <c r="N20" i="3" s="1"/>
  <c r="D19" i="3"/>
  <c r="D18" i="3"/>
  <c r="D17" i="3"/>
  <c r="D16" i="3"/>
  <c r="D15" i="3"/>
  <c r="D14" i="3"/>
  <c r="D13" i="3"/>
  <c r="D12" i="3"/>
  <c r="D11" i="3"/>
  <c r="D10" i="3"/>
  <c r="D9" i="3"/>
  <c r="D8" i="3"/>
  <c r="N8" i="3" s="1"/>
  <c r="D7" i="3"/>
  <c r="D6" i="3"/>
  <c r="D5" i="3"/>
  <c r="D4" i="3"/>
  <c r="N4" i="3" s="1"/>
  <c r="D3" i="3"/>
  <c r="F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N4" i="1"/>
  <c r="N6" i="1"/>
  <c r="N10" i="1"/>
  <c r="N14" i="1"/>
  <c r="N18" i="1"/>
  <c r="N20" i="1"/>
  <c r="N22" i="1"/>
  <c r="N26" i="1"/>
  <c r="Z14" i="5" l="1"/>
  <c r="AA14" i="5"/>
  <c r="AA3" i="5"/>
  <c r="Z3" i="5"/>
  <c r="AB3" i="5" s="1"/>
  <c r="AA7" i="5"/>
  <c r="Z7" i="5"/>
  <c r="AA11" i="5"/>
  <c r="Z11" i="5"/>
  <c r="AA15" i="5"/>
  <c r="Z15" i="5"/>
  <c r="Z19" i="5"/>
  <c r="AA19" i="5"/>
  <c r="N7" i="5"/>
  <c r="N11" i="5"/>
  <c r="N15" i="5"/>
  <c r="N19" i="5"/>
  <c r="Z6" i="5"/>
  <c r="AA6" i="5"/>
  <c r="Z4" i="5"/>
  <c r="AA4" i="5"/>
  <c r="Z8" i="5"/>
  <c r="AA8" i="5"/>
  <c r="Z12" i="5"/>
  <c r="AA12" i="5"/>
  <c r="Z16" i="5"/>
  <c r="AA16" i="5"/>
  <c r="N4" i="5"/>
  <c r="N8" i="5"/>
  <c r="N12" i="5"/>
  <c r="N16" i="5"/>
  <c r="N3" i="5"/>
  <c r="Z10" i="5"/>
  <c r="AA10" i="5"/>
  <c r="Z18" i="5"/>
  <c r="AA18" i="5"/>
  <c r="N14" i="5"/>
  <c r="Z5" i="5"/>
  <c r="AA5" i="5"/>
  <c r="AA9" i="5"/>
  <c r="Z9" i="5"/>
  <c r="Z13" i="5"/>
  <c r="AA13" i="5"/>
  <c r="AA17" i="5"/>
  <c r="Z17" i="5"/>
  <c r="N5" i="5"/>
  <c r="N9" i="5"/>
  <c r="N13" i="5"/>
  <c r="N17" i="5"/>
  <c r="N5" i="4"/>
  <c r="Z5" i="4"/>
  <c r="AA5" i="4"/>
  <c r="N13" i="4"/>
  <c r="Z13" i="4"/>
  <c r="AA13" i="4"/>
  <c r="N21" i="4"/>
  <c r="Z21" i="4"/>
  <c r="AA21" i="4"/>
  <c r="N6" i="4"/>
  <c r="Z6" i="4"/>
  <c r="AA6" i="4"/>
  <c r="N14" i="4"/>
  <c r="Z14" i="4"/>
  <c r="AA14" i="4"/>
  <c r="N22" i="4"/>
  <c r="Z22" i="4"/>
  <c r="AA22" i="4"/>
  <c r="AA3" i="4"/>
  <c r="Z3" i="4"/>
  <c r="AB3" i="4" s="1"/>
  <c r="N3" i="4"/>
  <c r="N7" i="4"/>
  <c r="Z7" i="4"/>
  <c r="AA7" i="4"/>
  <c r="N11" i="4"/>
  <c r="AA11" i="4"/>
  <c r="Z11" i="4"/>
  <c r="N15" i="4"/>
  <c r="Z15" i="4"/>
  <c r="AA15" i="4"/>
  <c r="N19" i="4"/>
  <c r="Z19" i="4"/>
  <c r="AA19" i="4"/>
  <c r="N23" i="4"/>
  <c r="Z23" i="4"/>
  <c r="AA23" i="4"/>
  <c r="N9" i="4"/>
  <c r="AA9" i="4"/>
  <c r="Z9" i="4"/>
  <c r="N17" i="4"/>
  <c r="AA17" i="4"/>
  <c r="Z17" i="4"/>
  <c r="N25" i="4"/>
  <c r="AA25" i="4"/>
  <c r="Z25" i="4"/>
  <c r="N10" i="4"/>
  <c r="AA10" i="4"/>
  <c r="Z10" i="4"/>
  <c r="N18" i="4"/>
  <c r="AA18" i="4"/>
  <c r="Z18" i="4"/>
  <c r="N4" i="4"/>
  <c r="Z4" i="4"/>
  <c r="AA4" i="4"/>
  <c r="N8" i="4"/>
  <c r="AA8" i="4"/>
  <c r="Z8" i="4"/>
  <c r="N12" i="4"/>
  <c r="Z12" i="4"/>
  <c r="AA12" i="4"/>
  <c r="N16" i="4"/>
  <c r="AA16" i="4"/>
  <c r="Z16" i="4"/>
  <c r="N20" i="4"/>
  <c r="Z20" i="4"/>
  <c r="AA20" i="4"/>
  <c r="N24" i="4"/>
  <c r="AA24" i="4"/>
  <c r="Z24" i="4"/>
  <c r="Z12" i="3"/>
  <c r="AA12" i="3"/>
  <c r="Z24" i="3"/>
  <c r="AA24" i="3"/>
  <c r="Z5" i="3"/>
  <c r="AA5" i="3"/>
  <c r="Z9" i="3"/>
  <c r="AA9" i="3"/>
  <c r="Z13" i="3"/>
  <c r="AA13" i="3"/>
  <c r="Z17" i="3"/>
  <c r="AA17" i="3"/>
  <c r="Z21" i="3"/>
  <c r="AA21" i="3"/>
  <c r="Z25" i="3"/>
  <c r="AA25" i="3"/>
  <c r="N9" i="3"/>
  <c r="N13" i="3"/>
  <c r="N17" i="3"/>
  <c r="N21" i="3"/>
  <c r="N25" i="3"/>
  <c r="Z4" i="3"/>
  <c r="AA4" i="3"/>
  <c r="Z16" i="3"/>
  <c r="AA16" i="3"/>
  <c r="Y28" i="3"/>
  <c r="AA28" i="3"/>
  <c r="Z28" i="3"/>
  <c r="N16" i="3"/>
  <c r="Z6" i="3"/>
  <c r="AA6" i="3"/>
  <c r="Z10" i="3"/>
  <c r="AA10" i="3"/>
  <c r="Z14" i="3"/>
  <c r="AA14" i="3"/>
  <c r="Z18" i="3"/>
  <c r="AA18" i="3"/>
  <c r="Z22" i="3"/>
  <c r="AA22" i="3"/>
  <c r="Z26" i="3"/>
  <c r="AA26" i="3"/>
  <c r="N6" i="3"/>
  <c r="N10" i="3"/>
  <c r="N14" i="3"/>
  <c r="N18" i="3"/>
  <c r="N22" i="3"/>
  <c r="N26" i="3"/>
  <c r="N5" i="3"/>
  <c r="Z8" i="3"/>
  <c r="AA8" i="3"/>
  <c r="Z20" i="3"/>
  <c r="AA20" i="3"/>
  <c r="N12" i="3"/>
  <c r="N24" i="3"/>
  <c r="AP2" i="3"/>
  <c r="AP5" i="3"/>
  <c r="AP21" i="3"/>
  <c r="AP37" i="3"/>
  <c r="AP14" i="3"/>
  <c r="AP30" i="3"/>
  <c r="AP3" i="3"/>
  <c r="AP19" i="3"/>
  <c r="AP35" i="3"/>
  <c r="AP12" i="3"/>
  <c r="AP28" i="3"/>
  <c r="AP13" i="3"/>
  <c r="AP6" i="3"/>
  <c r="AP22" i="3"/>
  <c r="AP38" i="3"/>
  <c r="AP11" i="3"/>
  <c r="AP27" i="3"/>
  <c r="AP4" i="3"/>
  <c r="AP20" i="3"/>
  <c r="AP36" i="3"/>
  <c r="AA3" i="3"/>
  <c r="AP33" i="3"/>
  <c r="AP10" i="3"/>
  <c r="AP26" i="3"/>
  <c r="AP15" i="3"/>
  <c r="AP31" i="3"/>
  <c r="AP24" i="3"/>
  <c r="Z3" i="3"/>
  <c r="AB3" i="3" s="1"/>
  <c r="AP9" i="3"/>
  <c r="AP25" i="3"/>
  <c r="AP41" i="3"/>
  <c r="AP18" i="3"/>
  <c r="AP34" i="3"/>
  <c r="AP7" i="3"/>
  <c r="AP23" i="3"/>
  <c r="AP39" i="3"/>
  <c r="AP16" i="3"/>
  <c r="AP32" i="3"/>
  <c r="AP29" i="3"/>
  <c r="AP17" i="3"/>
  <c r="AP42" i="3"/>
  <c r="AP8" i="3"/>
  <c r="AP40" i="3"/>
  <c r="N3" i="3"/>
  <c r="Z7" i="3"/>
  <c r="AA7" i="3"/>
  <c r="Z11" i="3"/>
  <c r="AA11" i="3"/>
  <c r="Z15" i="3"/>
  <c r="AA15" i="3"/>
  <c r="Z19" i="3"/>
  <c r="AA19" i="3"/>
  <c r="Z23" i="3"/>
  <c r="AA23" i="3"/>
  <c r="Z27" i="3"/>
  <c r="AA27" i="3"/>
  <c r="N7" i="3"/>
  <c r="N11" i="3"/>
  <c r="N15" i="3"/>
  <c r="N19" i="3"/>
  <c r="N23" i="3"/>
  <c r="N27" i="3"/>
  <c r="N17" i="1"/>
  <c r="Z17" i="1"/>
  <c r="AA17" i="1"/>
  <c r="N5" i="1"/>
  <c r="AA5" i="1"/>
  <c r="Z5" i="1"/>
  <c r="Z3" i="1"/>
  <c r="AB3" i="1" s="1"/>
  <c r="U3" i="1"/>
  <c r="AA3" i="1"/>
  <c r="N3" i="1"/>
  <c r="N24" i="1"/>
  <c r="AA24" i="1"/>
  <c r="Z24" i="1"/>
  <c r="AA20" i="1"/>
  <c r="Z20" i="1"/>
  <c r="N16" i="1"/>
  <c r="AA16" i="1"/>
  <c r="Z16" i="1"/>
  <c r="N12" i="1"/>
  <c r="AA12" i="1"/>
  <c r="Z12" i="1"/>
  <c r="N8" i="1"/>
  <c r="AA8" i="1"/>
  <c r="Z8" i="1"/>
  <c r="AA4" i="1"/>
  <c r="Z4" i="1"/>
  <c r="N25" i="1"/>
  <c r="AA25" i="1"/>
  <c r="Z25" i="1"/>
  <c r="N13" i="1"/>
  <c r="AA13" i="1"/>
  <c r="Z13" i="1"/>
  <c r="N27" i="1"/>
  <c r="AA27" i="1"/>
  <c r="Z27" i="1"/>
  <c r="N23" i="1"/>
  <c r="AA23" i="1"/>
  <c r="Z23" i="1"/>
  <c r="N19" i="1"/>
  <c r="AA19" i="1"/>
  <c r="Z19" i="1"/>
  <c r="N15" i="1"/>
  <c r="AA15" i="1"/>
  <c r="Z15" i="1"/>
  <c r="N11" i="1"/>
  <c r="AA11" i="1"/>
  <c r="Z11" i="1"/>
  <c r="N7" i="1"/>
  <c r="AA7" i="1"/>
  <c r="Z7" i="1"/>
  <c r="N21" i="1"/>
  <c r="AA21" i="1"/>
  <c r="Z21" i="1"/>
  <c r="Z9" i="1"/>
  <c r="N9" i="1"/>
  <c r="AA9" i="1"/>
  <c r="AA26" i="1"/>
  <c r="Z26" i="1"/>
  <c r="AA22" i="1"/>
  <c r="Z22" i="1"/>
  <c r="AA18" i="1"/>
  <c r="Z18" i="1"/>
  <c r="AA14" i="1"/>
  <c r="Z14" i="1"/>
  <c r="AA10" i="1"/>
  <c r="Z10" i="1"/>
  <c r="AA6" i="1"/>
  <c r="Z6" i="1"/>
  <c r="E4" i="7"/>
  <c r="E5" i="7"/>
  <c r="E6" i="7"/>
  <c r="E7" i="7"/>
  <c r="E8" i="7"/>
  <c r="E9" i="7"/>
  <c r="E3" i="7"/>
  <c r="H3" i="7"/>
  <c r="AC6" i="7" l="1"/>
  <c r="AD6" i="7" s="1"/>
  <c r="AC9" i="7"/>
  <c r="AD9" i="7" s="1"/>
  <c r="AC5" i="7"/>
  <c r="AD5" i="7" s="1"/>
  <c r="AC8" i="7"/>
  <c r="AD8" i="7" s="1"/>
  <c r="AC4" i="7"/>
  <c r="AD4" i="7" s="1"/>
  <c r="AC7" i="7"/>
  <c r="AD7" i="7" s="1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5" i="4"/>
  <c r="Y25" i="4" s="1"/>
  <c r="E24" i="4"/>
  <c r="Y24" i="4" s="1"/>
  <c r="E23" i="4"/>
  <c r="Y23" i="4" s="1"/>
  <c r="E22" i="4"/>
  <c r="Y22" i="4" s="1"/>
  <c r="E21" i="4"/>
  <c r="Y21" i="4" s="1"/>
  <c r="E20" i="4"/>
  <c r="Y20" i="4" s="1"/>
  <c r="E19" i="4"/>
  <c r="Y19" i="4" s="1"/>
  <c r="E18" i="4"/>
  <c r="Y18" i="4" s="1"/>
  <c r="E17" i="4"/>
  <c r="Y17" i="4" s="1"/>
  <c r="E16" i="4"/>
  <c r="Y16" i="4" s="1"/>
  <c r="E15" i="4"/>
  <c r="Y15" i="4" s="1"/>
  <c r="E14" i="4"/>
  <c r="Y14" i="4" s="1"/>
  <c r="E13" i="4"/>
  <c r="Y13" i="4" s="1"/>
  <c r="E12" i="4"/>
  <c r="Y12" i="4" s="1"/>
  <c r="E11" i="4"/>
  <c r="Y11" i="4" s="1"/>
  <c r="E10" i="4"/>
  <c r="Y10" i="4" s="1"/>
  <c r="E9" i="4"/>
  <c r="Y9" i="4" s="1"/>
  <c r="E8" i="4"/>
  <c r="Y8" i="4" s="1"/>
  <c r="E7" i="4"/>
  <c r="Y7" i="4" s="1"/>
  <c r="E6" i="4"/>
  <c r="Y6" i="4" s="1"/>
  <c r="E5" i="4"/>
  <c r="Y5" i="4" s="1"/>
  <c r="E4" i="4"/>
  <c r="Y4" i="4" s="1"/>
  <c r="E3" i="4"/>
  <c r="Y3" i="4" s="1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5" i="2"/>
  <c r="E14" i="2"/>
  <c r="E13" i="2"/>
  <c r="E12" i="2"/>
  <c r="E11" i="2"/>
  <c r="E10" i="2"/>
  <c r="E9" i="2"/>
  <c r="E8" i="2"/>
  <c r="E7" i="2"/>
  <c r="E6" i="2"/>
  <c r="E5" i="2"/>
  <c r="E4" i="2"/>
  <c r="E3" i="2"/>
  <c r="Y3" i="2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AC3" i="1" s="1"/>
  <c r="O4" i="5"/>
  <c r="T4" i="5" s="1"/>
  <c r="P4" i="5"/>
  <c r="Q4" i="5"/>
  <c r="R4" i="5"/>
  <c r="O4" i="4"/>
  <c r="P4" i="4"/>
  <c r="Q4" i="4"/>
  <c r="R4" i="4"/>
  <c r="O4" i="2"/>
  <c r="T4" i="2" s="1"/>
  <c r="P4" i="2"/>
  <c r="Q4" i="2"/>
  <c r="R4" i="2"/>
  <c r="O4" i="3"/>
  <c r="P4" i="3"/>
  <c r="Q4" i="3"/>
  <c r="Q5" i="3" s="1"/>
  <c r="R4" i="3"/>
  <c r="R5" i="3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O4" i="1"/>
  <c r="F3" i="5"/>
  <c r="H3" i="5"/>
  <c r="K3" i="5"/>
  <c r="L3" i="5" s="1"/>
  <c r="F3" i="4"/>
  <c r="H3" i="4"/>
  <c r="K3" i="4" s="1"/>
  <c r="L3" i="4" s="1"/>
  <c r="H3" i="3"/>
  <c r="K3" i="3" s="1"/>
  <c r="L3" i="3" s="1"/>
  <c r="F3" i="3"/>
  <c r="H3" i="1"/>
  <c r="H3" i="2"/>
  <c r="K3" i="2" s="1"/>
  <c r="L3" i="2" s="1"/>
  <c r="S4" i="5" l="1"/>
  <c r="S4" i="4"/>
  <c r="AC3" i="4"/>
  <c r="P5" i="3"/>
  <c r="S4" i="3"/>
  <c r="S4" i="2"/>
  <c r="Y5" i="2"/>
  <c r="Y6" i="2"/>
  <c r="Y10" i="2"/>
  <c r="Y14" i="2"/>
  <c r="Y9" i="2"/>
  <c r="AC3" i="2"/>
  <c r="Y7" i="2"/>
  <c r="Y11" i="2"/>
  <c r="Y15" i="2"/>
  <c r="Y13" i="2"/>
  <c r="Y4" i="2"/>
  <c r="Y8" i="2"/>
  <c r="Y12" i="2"/>
  <c r="Y4" i="5"/>
  <c r="Y8" i="5"/>
  <c r="Y12" i="5"/>
  <c r="Y16" i="5"/>
  <c r="Y5" i="5"/>
  <c r="Y9" i="5"/>
  <c r="Y13" i="5"/>
  <c r="Y17" i="5"/>
  <c r="Y6" i="5"/>
  <c r="Y10" i="5"/>
  <c r="Y14" i="5"/>
  <c r="Y18" i="5"/>
  <c r="Y3" i="5"/>
  <c r="AC3" i="5"/>
  <c r="Y7" i="5"/>
  <c r="Y11" i="5"/>
  <c r="Y15" i="5"/>
  <c r="Y19" i="5"/>
  <c r="Y8" i="3"/>
  <c r="Y16" i="3"/>
  <c r="Y24" i="3"/>
  <c r="Y9" i="3"/>
  <c r="Y17" i="3"/>
  <c r="Y25" i="3"/>
  <c r="Y6" i="3"/>
  <c r="Y10" i="3"/>
  <c r="Y14" i="3"/>
  <c r="Y18" i="3"/>
  <c r="Y22" i="3"/>
  <c r="Y26" i="3"/>
  <c r="Y4" i="3"/>
  <c r="Y12" i="3"/>
  <c r="Y20" i="3"/>
  <c r="Y5" i="3"/>
  <c r="Y13" i="3"/>
  <c r="Y21" i="3"/>
  <c r="Y3" i="3"/>
  <c r="AC3" i="3"/>
  <c r="Y7" i="3"/>
  <c r="Y11" i="3"/>
  <c r="Y15" i="3"/>
  <c r="Y19" i="3"/>
  <c r="Y23" i="3"/>
  <c r="Y27" i="3"/>
  <c r="Y25" i="1"/>
  <c r="Y17" i="1"/>
  <c r="Y9" i="1"/>
  <c r="Y20" i="1"/>
  <c r="Y12" i="1"/>
  <c r="Y4" i="1"/>
  <c r="Y27" i="1"/>
  <c r="Y23" i="1"/>
  <c r="Y19" i="1"/>
  <c r="Y15" i="1"/>
  <c r="Y11" i="1"/>
  <c r="Y7" i="1"/>
  <c r="Y21" i="1"/>
  <c r="Y13" i="1"/>
  <c r="Y5" i="1"/>
  <c r="Y24" i="1"/>
  <c r="Y16" i="1"/>
  <c r="Y8" i="1"/>
  <c r="Y26" i="1"/>
  <c r="Y22" i="1"/>
  <c r="Y18" i="1"/>
  <c r="Y14" i="1"/>
  <c r="Y10" i="1"/>
  <c r="Y6" i="1"/>
  <c r="S4" i="1"/>
  <c r="T4" i="4"/>
  <c r="O5" i="3"/>
  <c r="T5" i="3" s="1"/>
  <c r="T4" i="3"/>
  <c r="U4" i="2"/>
  <c r="T4" i="1"/>
  <c r="U4" i="1" s="1"/>
  <c r="O5" i="1"/>
  <c r="T5" i="1" s="1"/>
  <c r="U3" i="5"/>
  <c r="U3" i="4"/>
  <c r="U3" i="3"/>
  <c r="V4" i="4"/>
  <c r="W4" i="4"/>
  <c r="V4" i="5"/>
  <c r="W4" i="5"/>
  <c r="F3" i="1"/>
  <c r="K3" i="1" s="1"/>
  <c r="L3" i="1" s="1"/>
  <c r="V4" i="2"/>
  <c r="W4" i="2"/>
  <c r="AB4" i="2" s="1"/>
  <c r="AC4" i="2" s="1"/>
  <c r="V4" i="3"/>
  <c r="W4" i="3"/>
  <c r="W4" i="1"/>
  <c r="V4" i="1"/>
  <c r="AB4" i="4" l="1"/>
  <c r="AC4" i="4" s="1"/>
  <c r="AB4" i="1"/>
  <c r="AC4" i="1" s="1"/>
  <c r="AB4" i="5"/>
  <c r="AC4" i="5" s="1"/>
  <c r="AB4" i="3"/>
  <c r="AC4" i="3" s="1"/>
  <c r="O6" i="1"/>
  <c r="T6" i="1" s="1"/>
  <c r="O7" i="1" l="1"/>
  <c r="T7" i="1" s="1"/>
  <c r="AE12" i="7"/>
  <c r="W12" i="7"/>
  <c r="O12" i="7"/>
  <c r="O8" i="1" l="1"/>
  <c r="T8" i="1" s="1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L12" i="7"/>
  <c r="H25" i="7"/>
  <c r="H22" i="7"/>
  <c r="AD12" i="7"/>
  <c r="H27" i="7"/>
  <c r="H30" i="7"/>
  <c r="H31" i="7"/>
  <c r="G27" i="7"/>
  <c r="G28" i="7"/>
  <c r="H28" i="7" s="1"/>
  <c r="G29" i="7"/>
  <c r="H29" i="7" s="1"/>
  <c r="G30" i="7"/>
  <c r="G31" i="7"/>
  <c r="G32" i="7"/>
  <c r="G26" i="7"/>
  <c r="G20" i="7"/>
  <c r="H20" i="7" s="1"/>
  <c r="G21" i="7"/>
  <c r="H21" i="7" s="1"/>
  <c r="G22" i="7"/>
  <c r="G23" i="7"/>
  <c r="H23" i="7" s="1"/>
  <c r="G24" i="7"/>
  <c r="H24" i="7" s="1"/>
  <c r="G25" i="7"/>
  <c r="G19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V83" i="7" s="1"/>
  <c r="O84" i="7"/>
  <c r="V84" i="7" s="1"/>
  <c r="O85" i="7"/>
  <c r="V85" i="7" s="1"/>
  <c r="O86" i="7"/>
  <c r="V86" i="7" s="1"/>
  <c r="O87" i="7"/>
  <c r="V87" i="7" s="1"/>
  <c r="O88" i="7"/>
  <c r="V88" i="7" s="1"/>
  <c r="O89" i="7"/>
  <c r="V89" i="7" s="1"/>
  <c r="O90" i="7"/>
  <c r="V90" i="7" s="1"/>
  <c r="O91" i="7"/>
  <c r="V91" i="7" s="1"/>
  <c r="O92" i="7"/>
  <c r="V92" i="7" s="1"/>
  <c r="O93" i="7"/>
  <c r="V93" i="7" s="1"/>
  <c r="O94" i="7"/>
  <c r="V94" i="7" s="1"/>
  <c r="O95" i="7"/>
  <c r="V95" i="7" s="1"/>
  <c r="O96" i="7"/>
  <c r="V96" i="7" s="1"/>
  <c r="O97" i="7"/>
  <c r="V97" i="7" s="1"/>
  <c r="O98" i="7"/>
  <c r="V98" i="7" s="1"/>
  <c r="O99" i="7"/>
  <c r="V99" i="7" s="1"/>
  <c r="O100" i="7"/>
  <c r="V100" i="7" s="1"/>
  <c r="O101" i="7"/>
  <c r="V101" i="7" s="1"/>
  <c r="O102" i="7"/>
  <c r="V102" i="7" s="1"/>
  <c r="O103" i="7"/>
  <c r="V103" i="7" s="1"/>
  <c r="O104" i="7"/>
  <c r="V104" i="7" s="1"/>
  <c r="O105" i="7"/>
  <c r="V105" i="7" s="1"/>
  <c r="O106" i="7"/>
  <c r="V106" i="7" s="1"/>
  <c r="O107" i="7"/>
  <c r="V107" i="7" s="1"/>
  <c r="O108" i="7"/>
  <c r="V108" i="7" s="1"/>
  <c r="O109" i="7"/>
  <c r="V109" i="7" s="1"/>
  <c r="O110" i="7"/>
  <c r="V110" i="7" s="1"/>
  <c r="O111" i="7"/>
  <c r="V111" i="7" s="1"/>
  <c r="O112" i="7"/>
  <c r="V112" i="7" s="1"/>
  <c r="W94" i="7"/>
  <c r="AD94" i="7" s="1"/>
  <c r="W95" i="7"/>
  <c r="AD95" i="7" s="1"/>
  <c r="W96" i="7"/>
  <c r="AD96" i="7" s="1"/>
  <c r="W97" i="7"/>
  <c r="AD97" i="7" s="1"/>
  <c r="W98" i="7"/>
  <c r="AD98" i="7" s="1"/>
  <c r="W99" i="7"/>
  <c r="AD99" i="7" s="1"/>
  <c r="W100" i="7"/>
  <c r="AD100" i="7" s="1"/>
  <c r="W101" i="7"/>
  <c r="AD101" i="7" s="1"/>
  <c r="W102" i="7"/>
  <c r="AD102" i="7" s="1"/>
  <c r="W103" i="7"/>
  <c r="AD103" i="7" s="1"/>
  <c r="W104" i="7"/>
  <c r="AD104" i="7" s="1"/>
  <c r="W105" i="7"/>
  <c r="AD105" i="7" s="1"/>
  <c r="W106" i="7"/>
  <c r="AD106" i="7" s="1"/>
  <c r="W107" i="7"/>
  <c r="AD107" i="7" s="1"/>
  <c r="W108" i="7"/>
  <c r="AD108" i="7" s="1"/>
  <c r="W109" i="7"/>
  <c r="AD109" i="7" s="1"/>
  <c r="W110" i="7"/>
  <c r="AD110" i="7" s="1"/>
  <c r="W111" i="7"/>
  <c r="AD111" i="7" s="1"/>
  <c r="W112" i="7"/>
  <c r="AD112" i="7" s="1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AE13" i="7"/>
  <c r="AL13" i="7" s="1"/>
  <c r="AE14" i="7"/>
  <c r="AL14" i="7" s="1"/>
  <c r="AE15" i="7"/>
  <c r="AL15" i="7" s="1"/>
  <c r="AE16" i="7"/>
  <c r="AL16" i="7" s="1"/>
  <c r="AE17" i="7"/>
  <c r="AL17" i="7" s="1"/>
  <c r="AE18" i="7"/>
  <c r="AL18" i="7" s="1"/>
  <c r="AE19" i="7"/>
  <c r="AL19" i="7" s="1"/>
  <c r="AE20" i="7"/>
  <c r="AL20" i="7" s="1"/>
  <c r="AE21" i="7"/>
  <c r="AL21" i="7" s="1"/>
  <c r="AE22" i="7"/>
  <c r="AL22" i="7" s="1"/>
  <c r="AE23" i="7"/>
  <c r="AL23" i="7" s="1"/>
  <c r="AE24" i="7"/>
  <c r="AL24" i="7" s="1"/>
  <c r="AE25" i="7"/>
  <c r="AL25" i="7" s="1"/>
  <c r="AE26" i="7"/>
  <c r="AL26" i="7" s="1"/>
  <c r="AE27" i="7"/>
  <c r="AL27" i="7" s="1"/>
  <c r="AE28" i="7"/>
  <c r="AL28" i="7" s="1"/>
  <c r="AE29" i="7"/>
  <c r="AL29" i="7" s="1"/>
  <c r="AE30" i="7"/>
  <c r="AL30" i="7" s="1"/>
  <c r="AE31" i="7"/>
  <c r="AL31" i="7" s="1"/>
  <c r="AE32" i="7"/>
  <c r="AL32" i="7" s="1"/>
  <c r="AE33" i="7"/>
  <c r="AL33" i="7" s="1"/>
  <c r="AE34" i="7"/>
  <c r="AL34" i="7" s="1"/>
  <c r="AE35" i="7"/>
  <c r="AL35" i="7" s="1"/>
  <c r="AE36" i="7"/>
  <c r="AL36" i="7" s="1"/>
  <c r="AE37" i="7"/>
  <c r="AL37" i="7" s="1"/>
  <c r="AE38" i="7"/>
  <c r="AL38" i="7" s="1"/>
  <c r="AE39" i="7"/>
  <c r="AL39" i="7" s="1"/>
  <c r="AE40" i="7"/>
  <c r="AL40" i="7" s="1"/>
  <c r="AE41" i="7"/>
  <c r="AL41" i="7" s="1"/>
  <c r="AE42" i="7"/>
  <c r="AL42" i="7" s="1"/>
  <c r="AE43" i="7"/>
  <c r="AL43" i="7" s="1"/>
  <c r="AE44" i="7"/>
  <c r="AL44" i="7" s="1"/>
  <c r="AE45" i="7"/>
  <c r="AL45" i="7" s="1"/>
  <c r="AE46" i="7"/>
  <c r="AL46" i="7" s="1"/>
  <c r="AE47" i="7"/>
  <c r="AL47" i="7" s="1"/>
  <c r="AE48" i="7"/>
  <c r="AL48" i="7" s="1"/>
  <c r="AE49" i="7"/>
  <c r="AL49" i="7" s="1"/>
  <c r="AE50" i="7"/>
  <c r="AL50" i="7" s="1"/>
  <c r="AE51" i="7"/>
  <c r="AL51" i="7" s="1"/>
  <c r="AE52" i="7"/>
  <c r="AL52" i="7" s="1"/>
  <c r="AE53" i="7"/>
  <c r="AL53" i="7" s="1"/>
  <c r="AE54" i="7"/>
  <c r="AL54" i="7" s="1"/>
  <c r="AE55" i="7"/>
  <c r="AL55" i="7" s="1"/>
  <c r="AE56" i="7"/>
  <c r="AL56" i="7" s="1"/>
  <c r="AE57" i="7"/>
  <c r="AL57" i="7" s="1"/>
  <c r="AE58" i="7"/>
  <c r="AL58" i="7" s="1"/>
  <c r="AE59" i="7"/>
  <c r="AL59" i="7" s="1"/>
  <c r="AE60" i="7"/>
  <c r="AL60" i="7" s="1"/>
  <c r="AE61" i="7"/>
  <c r="AL61" i="7" s="1"/>
  <c r="AE62" i="7"/>
  <c r="AL62" i="7" s="1"/>
  <c r="AE63" i="7"/>
  <c r="AL63" i="7" s="1"/>
  <c r="AE64" i="7"/>
  <c r="AL64" i="7" s="1"/>
  <c r="AE65" i="7"/>
  <c r="AL65" i="7" s="1"/>
  <c r="AE66" i="7"/>
  <c r="AL66" i="7" s="1"/>
  <c r="AE67" i="7"/>
  <c r="AL67" i="7" s="1"/>
  <c r="AE68" i="7"/>
  <c r="AL68" i="7" s="1"/>
  <c r="AE69" i="7"/>
  <c r="AL69" i="7" s="1"/>
  <c r="AE70" i="7"/>
  <c r="AL70" i="7" s="1"/>
  <c r="AE71" i="7"/>
  <c r="AL71" i="7" s="1"/>
  <c r="AE72" i="7"/>
  <c r="AL72" i="7" s="1"/>
  <c r="AE73" i="7"/>
  <c r="AL73" i="7" s="1"/>
  <c r="AE74" i="7"/>
  <c r="AL74" i="7" s="1"/>
  <c r="AE75" i="7"/>
  <c r="AL75" i="7" s="1"/>
  <c r="AE76" i="7"/>
  <c r="AL76" i="7" s="1"/>
  <c r="AE77" i="7"/>
  <c r="AL77" i="7" s="1"/>
  <c r="AE78" i="7"/>
  <c r="AL78" i="7" s="1"/>
  <c r="AE79" i="7"/>
  <c r="AL79" i="7" s="1"/>
  <c r="AE80" i="7"/>
  <c r="AL80" i="7" s="1"/>
  <c r="AE81" i="7"/>
  <c r="AL81" i="7" s="1"/>
  <c r="AE82" i="7"/>
  <c r="AL82" i="7" s="1"/>
  <c r="AE83" i="7"/>
  <c r="AL83" i="7" s="1"/>
  <c r="AE84" i="7"/>
  <c r="AL84" i="7" s="1"/>
  <c r="AE85" i="7"/>
  <c r="AL85" i="7" s="1"/>
  <c r="AE86" i="7"/>
  <c r="AL86" i="7" s="1"/>
  <c r="AE87" i="7"/>
  <c r="AL87" i="7" s="1"/>
  <c r="AE88" i="7"/>
  <c r="AL88" i="7" s="1"/>
  <c r="AE89" i="7"/>
  <c r="AL89" i="7" s="1"/>
  <c r="AE90" i="7"/>
  <c r="AL90" i="7" s="1"/>
  <c r="AE91" i="7"/>
  <c r="AL91" i="7" s="1"/>
  <c r="AE92" i="7"/>
  <c r="AL92" i="7" s="1"/>
  <c r="AE93" i="7"/>
  <c r="AL93" i="7" s="1"/>
  <c r="AE94" i="7"/>
  <c r="AL94" i="7" s="1"/>
  <c r="AE95" i="7"/>
  <c r="AL95" i="7" s="1"/>
  <c r="AE96" i="7"/>
  <c r="AL96" i="7" s="1"/>
  <c r="AE97" i="7"/>
  <c r="AL97" i="7" s="1"/>
  <c r="AE98" i="7"/>
  <c r="AL98" i="7" s="1"/>
  <c r="AE99" i="7"/>
  <c r="AL99" i="7" s="1"/>
  <c r="AE100" i="7"/>
  <c r="AL100" i="7" s="1"/>
  <c r="AE101" i="7"/>
  <c r="AL101" i="7" s="1"/>
  <c r="AE102" i="7"/>
  <c r="AL102" i="7" s="1"/>
  <c r="AE103" i="7"/>
  <c r="AL103" i="7" s="1"/>
  <c r="AE104" i="7"/>
  <c r="AL104" i="7" s="1"/>
  <c r="AE105" i="7"/>
  <c r="AL105" i="7" s="1"/>
  <c r="AE106" i="7"/>
  <c r="AL106" i="7" s="1"/>
  <c r="AE107" i="7"/>
  <c r="AL107" i="7" s="1"/>
  <c r="AE108" i="7"/>
  <c r="AL108" i="7" s="1"/>
  <c r="AE109" i="7"/>
  <c r="AL109" i="7" s="1"/>
  <c r="AE110" i="7"/>
  <c r="AL110" i="7" s="1"/>
  <c r="AE111" i="7"/>
  <c r="AL111" i="7" s="1"/>
  <c r="AE112" i="7"/>
  <c r="AL112" i="7" s="1"/>
  <c r="O9" i="1" l="1"/>
  <c r="T9" i="1" s="1"/>
  <c r="AN110" i="7"/>
  <c r="AN106" i="7"/>
  <c r="AN102" i="7"/>
  <c r="AN98" i="7"/>
  <c r="AN94" i="7"/>
  <c r="AN90" i="7"/>
  <c r="AN86" i="7"/>
  <c r="AN109" i="7"/>
  <c r="AN105" i="7"/>
  <c r="AN101" i="7"/>
  <c r="AN97" i="7"/>
  <c r="AN93" i="7"/>
  <c r="AN89" i="7"/>
  <c r="AN85" i="7"/>
  <c r="AN112" i="7"/>
  <c r="AN108" i="7"/>
  <c r="AN104" i="7"/>
  <c r="AN100" i="7"/>
  <c r="AN96" i="7"/>
  <c r="AN92" i="7"/>
  <c r="AN88" i="7"/>
  <c r="AN84" i="7"/>
  <c r="AN111" i="7"/>
  <c r="AN107" i="7"/>
  <c r="AN103" i="7"/>
  <c r="AN99" i="7"/>
  <c r="AN95" i="7"/>
  <c r="AN91" i="7"/>
  <c r="AN87" i="7"/>
  <c r="AN83" i="7"/>
  <c r="O10" i="1" l="1"/>
  <c r="T10" i="1" s="1"/>
  <c r="I26" i="7"/>
  <c r="I19" i="7"/>
  <c r="I12" i="7"/>
  <c r="O11" i="1" l="1"/>
  <c r="T11" i="1" s="1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12" i="7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1" i="10"/>
  <c r="AH92" i="10"/>
  <c r="AH93" i="10"/>
  <c r="AH94" i="10"/>
  <c r="AH95" i="10"/>
  <c r="AH96" i="10"/>
  <c r="AH97" i="10"/>
  <c r="AH98" i="10"/>
  <c r="AH99" i="10"/>
  <c r="AH100" i="10"/>
  <c r="AH101" i="10"/>
  <c r="AH102" i="10"/>
  <c r="AH103" i="10"/>
  <c r="AH104" i="10"/>
  <c r="AH105" i="10"/>
  <c r="AH106" i="10"/>
  <c r="AH107" i="10"/>
  <c r="AH108" i="10"/>
  <c r="AH109" i="10"/>
  <c r="AH110" i="10"/>
  <c r="AH111" i="10"/>
  <c r="AH112" i="10"/>
  <c r="AH113" i="10"/>
  <c r="AH114" i="10"/>
  <c r="AH115" i="10"/>
  <c r="AH116" i="10"/>
  <c r="AH117" i="10"/>
  <c r="AH118" i="10"/>
  <c r="AH119" i="10"/>
  <c r="AH120" i="10"/>
  <c r="AH121" i="10"/>
  <c r="AH122" i="10"/>
  <c r="AH123" i="10"/>
  <c r="AH124" i="10"/>
  <c r="AH125" i="10"/>
  <c r="AH3" i="10"/>
  <c r="AD111" i="10"/>
  <c r="AD112" i="10"/>
  <c r="AD113" i="10"/>
  <c r="AD114" i="10"/>
  <c r="AD115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3" i="10"/>
  <c r="O12" i="1" l="1"/>
  <c r="T12" i="1" s="1"/>
  <c r="Z12" i="7"/>
  <c r="Z85" i="7"/>
  <c r="Z81" i="7"/>
  <c r="Z77" i="7"/>
  <c r="Z73" i="7"/>
  <c r="Z69" i="7"/>
  <c r="Z65" i="7"/>
  <c r="Z61" i="7"/>
  <c r="Z57" i="7"/>
  <c r="Z53" i="7"/>
  <c r="Z49" i="7"/>
  <c r="Z45" i="7"/>
  <c r="Z41" i="7"/>
  <c r="Z37" i="7"/>
  <c r="Z33" i="7"/>
  <c r="Z29" i="7"/>
  <c r="Z25" i="7"/>
  <c r="Z21" i="7"/>
  <c r="Z17" i="7"/>
  <c r="Z13" i="7"/>
  <c r="Z84" i="7"/>
  <c r="Z80" i="7"/>
  <c r="Z76" i="7"/>
  <c r="Z72" i="7"/>
  <c r="Z68" i="7"/>
  <c r="Z64" i="7"/>
  <c r="Z60" i="7"/>
  <c r="Z56" i="7"/>
  <c r="Z52" i="7"/>
  <c r="Z48" i="7"/>
  <c r="Z44" i="7"/>
  <c r="Z40" i="7"/>
  <c r="Z36" i="7"/>
  <c r="Z32" i="7"/>
  <c r="Z28" i="7"/>
  <c r="Z24" i="7"/>
  <c r="Z20" i="7"/>
  <c r="Z16" i="7"/>
  <c r="Z87" i="7"/>
  <c r="Z83" i="7"/>
  <c r="Z79" i="7"/>
  <c r="Z75" i="7"/>
  <c r="Z71" i="7"/>
  <c r="Z67" i="7"/>
  <c r="Z63" i="7"/>
  <c r="Z59" i="7"/>
  <c r="Z55" i="7"/>
  <c r="Z51" i="7"/>
  <c r="Z47" i="7"/>
  <c r="Z43" i="7"/>
  <c r="Z39" i="7"/>
  <c r="Z35" i="7"/>
  <c r="Z31" i="7"/>
  <c r="Z27" i="7"/>
  <c r="Z23" i="7"/>
  <c r="Z19" i="7"/>
  <c r="Z15" i="7"/>
  <c r="Z86" i="7"/>
  <c r="Z82" i="7"/>
  <c r="Z78" i="7"/>
  <c r="Z74" i="7"/>
  <c r="Z70" i="7"/>
  <c r="Z66" i="7"/>
  <c r="Z62" i="7"/>
  <c r="Z58" i="7"/>
  <c r="Z54" i="7"/>
  <c r="Z50" i="7"/>
  <c r="Z46" i="7"/>
  <c r="Z42" i="7"/>
  <c r="Z38" i="7"/>
  <c r="Z34" i="7"/>
  <c r="Z30" i="7"/>
  <c r="Z26" i="7"/>
  <c r="Z22" i="7"/>
  <c r="Z18" i="7"/>
  <c r="Z14" i="7"/>
  <c r="N3" i="10"/>
  <c r="O13" i="1" l="1"/>
  <c r="T13" i="1" s="1"/>
  <c r="J12" i="7"/>
  <c r="O14" i="1" l="1"/>
  <c r="T14" i="1" s="1"/>
  <c r="H13" i="7"/>
  <c r="H14" i="7"/>
  <c r="H15" i="7"/>
  <c r="H16" i="7"/>
  <c r="H17" i="7"/>
  <c r="H18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M83" i="7" s="1"/>
  <c r="AD84" i="7"/>
  <c r="AM84" i="7" s="1"/>
  <c r="AD85" i="7"/>
  <c r="AM85" i="7" s="1"/>
  <c r="AD86" i="7"/>
  <c r="AM86" i="7" s="1"/>
  <c r="AD87" i="7"/>
  <c r="AM87" i="7" s="1"/>
  <c r="AD88" i="7"/>
  <c r="AM88" i="7" s="1"/>
  <c r="AD89" i="7"/>
  <c r="AM89" i="7" s="1"/>
  <c r="AD90" i="7"/>
  <c r="AM90" i="7" s="1"/>
  <c r="AD91" i="7"/>
  <c r="AM91" i="7" s="1"/>
  <c r="AD92" i="7"/>
  <c r="AM92" i="7" s="1"/>
  <c r="AD93" i="7"/>
  <c r="AM93" i="7" s="1"/>
  <c r="V13" i="7"/>
  <c r="AN13" i="7" s="1"/>
  <c r="V14" i="7"/>
  <c r="AN14" i="7" s="1"/>
  <c r="V15" i="7"/>
  <c r="AN15" i="7" s="1"/>
  <c r="V16" i="7"/>
  <c r="AN16" i="7" s="1"/>
  <c r="V17" i="7"/>
  <c r="AN17" i="7" s="1"/>
  <c r="V18" i="7"/>
  <c r="AN18" i="7" s="1"/>
  <c r="V19" i="7"/>
  <c r="AN19" i="7" s="1"/>
  <c r="V20" i="7"/>
  <c r="AN20" i="7" s="1"/>
  <c r="V21" i="7"/>
  <c r="AN21" i="7" s="1"/>
  <c r="V22" i="7"/>
  <c r="AN22" i="7" s="1"/>
  <c r="V23" i="7"/>
  <c r="AN23" i="7" s="1"/>
  <c r="V24" i="7"/>
  <c r="AN24" i="7" s="1"/>
  <c r="V25" i="7"/>
  <c r="AN25" i="7" s="1"/>
  <c r="V26" i="7"/>
  <c r="AN26" i="7" s="1"/>
  <c r="V27" i="7"/>
  <c r="AN27" i="7" s="1"/>
  <c r="V28" i="7"/>
  <c r="AN28" i="7" s="1"/>
  <c r="V29" i="7"/>
  <c r="AN29" i="7" s="1"/>
  <c r="V30" i="7"/>
  <c r="AN30" i="7" s="1"/>
  <c r="V31" i="7"/>
  <c r="AN31" i="7" s="1"/>
  <c r="V32" i="7"/>
  <c r="AN32" i="7" s="1"/>
  <c r="V33" i="7"/>
  <c r="AN33" i="7" s="1"/>
  <c r="V34" i="7"/>
  <c r="AN34" i="7" s="1"/>
  <c r="V35" i="7"/>
  <c r="AN35" i="7" s="1"/>
  <c r="V36" i="7"/>
  <c r="AN36" i="7" s="1"/>
  <c r="V37" i="7"/>
  <c r="AN37" i="7" s="1"/>
  <c r="V38" i="7"/>
  <c r="AN38" i="7" s="1"/>
  <c r="V39" i="7"/>
  <c r="AN39" i="7" s="1"/>
  <c r="V40" i="7"/>
  <c r="AN40" i="7" s="1"/>
  <c r="V41" i="7"/>
  <c r="AN41" i="7" s="1"/>
  <c r="V42" i="7"/>
  <c r="AN42" i="7" s="1"/>
  <c r="V43" i="7"/>
  <c r="AN43" i="7" s="1"/>
  <c r="V44" i="7"/>
  <c r="AN44" i="7" s="1"/>
  <c r="V45" i="7"/>
  <c r="AN45" i="7" s="1"/>
  <c r="V46" i="7"/>
  <c r="AN46" i="7" s="1"/>
  <c r="V47" i="7"/>
  <c r="AN47" i="7" s="1"/>
  <c r="V48" i="7"/>
  <c r="AN48" i="7" s="1"/>
  <c r="V49" i="7"/>
  <c r="AN49" i="7" s="1"/>
  <c r="V50" i="7"/>
  <c r="AN50" i="7" s="1"/>
  <c r="V51" i="7"/>
  <c r="AN51" i="7" s="1"/>
  <c r="V52" i="7"/>
  <c r="AN52" i="7" s="1"/>
  <c r="V53" i="7"/>
  <c r="AN53" i="7" s="1"/>
  <c r="V54" i="7"/>
  <c r="AN54" i="7" s="1"/>
  <c r="V55" i="7"/>
  <c r="AN55" i="7" s="1"/>
  <c r="V56" i="7"/>
  <c r="AN56" i="7" s="1"/>
  <c r="V57" i="7"/>
  <c r="AN57" i="7" s="1"/>
  <c r="V58" i="7"/>
  <c r="AN58" i="7" s="1"/>
  <c r="V59" i="7"/>
  <c r="AN59" i="7" s="1"/>
  <c r="V60" i="7"/>
  <c r="AN60" i="7" s="1"/>
  <c r="V61" i="7"/>
  <c r="AN61" i="7" s="1"/>
  <c r="V62" i="7"/>
  <c r="AN62" i="7" s="1"/>
  <c r="V63" i="7"/>
  <c r="AN63" i="7" s="1"/>
  <c r="V64" i="7"/>
  <c r="AN64" i="7" s="1"/>
  <c r="V65" i="7"/>
  <c r="AN65" i="7" s="1"/>
  <c r="V66" i="7"/>
  <c r="AN66" i="7" s="1"/>
  <c r="V67" i="7"/>
  <c r="AN67" i="7" s="1"/>
  <c r="V68" i="7"/>
  <c r="AN68" i="7" s="1"/>
  <c r="V69" i="7"/>
  <c r="AN69" i="7" s="1"/>
  <c r="V70" i="7"/>
  <c r="AN70" i="7" s="1"/>
  <c r="V71" i="7"/>
  <c r="AN71" i="7" s="1"/>
  <c r="V72" i="7"/>
  <c r="AN72" i="7" s="1"/>
  <c r="V73" i="7"/>
  <c r="AN73" i="7" s="1"/>
  <c r="V74" i="7"/>
  <c r="AN74" i="7" s="1"/>
  <c r="V75" i="7"/>
  <c r="AN75" i="7" s="1"/>
  <c r="V76" i="7"/>
  <c r="AN76" i="7" s="1"/>
  <c r="V77" i="7"/>
  <c r="AN77" i="7" s="1"/>
  <c r="V78" i="7"/>
  <c r="AN78" i="7" s="1"/>
  <c r="V79" i="7"/>
  <c r="AN79" i="7" s="1"/>
  <c r="V80" i="7"/>
  <c r="AN80" i="7" s="1"/>
  <c r="V81" i="7"/>
  <c r="AN81" i="7" s="1"/>
  <c r="V82" i="7"/>
  <c r="AN82" i="7" s="1"/>
  <c r="O15" i="1" l="1"/>
  <c r="T15" i="1" s="1"/>
  <c r="AM79" i="7"/>
  <c r="AM75" i="7"/>
  <c r="AM71" i="7"/>
  <c r="AM67" i="7"/>
  <c r="AM63" i="7"/>
  <c r="AM59" i="7"/>
  <c r="AM55" i="7"/>
  <c r="AM51" i="7"/>
  <c r="AM47" i="7"/>
  <c r="AM43" i="7"/>
  <c r="AM39" i="7"/>
  <c r="AM35" i="7"/>
  <c r="AM31" i="7"/>
  <c r="AM27" i="7"/>
  <c r="AM23" i="7"/>
  <c r="AM19" i="7"/>
  <c r="AM15" i="7"/>
  <c r="AN12" i="7"/>
  <c r="AM82" i="7"/>
  <c r="AM70" i="7"/>
  <c r="AM62" i="7"/>
  <c r="AM54" i="7"/>
  <c r="AM42" i="7"/>
  <c r="AM30" i="7"/>
  <c r="AM81" i="7"/>
  <c r="AM77" i="7"/>
  <c r="AM73" i="7"/>
  <c r="AM69" i="7"/>
  <c r="AM65" i="7"/>
  <c r="AM61" i="7"/>
  <c r="AM57" i="7"/>
  <c r="AM53" i="7"/>
  <c r="AM49" i="7"/>
  <c r="AM45" i="7"/>
  <c r="AM41" i="7"/>
  <c r="AM37" i="7"/>
  <c r="AM33" i="7"/>
  <c r="AM29" i="7"/>
  <c r="AM25" i="7"/>
  <c r="AM21" i="7"/>
  <c r="AM17" i="7"/>
  <c r="AM13" i="7"/>
  <c r="AM78" i="7"/>
  <c r="AM74" i="7"/>
  <c r="AM66" i="7"/>
  <c r="AM58" i="7"/>
  <c r="AM50" i="7"/>
  <c r="AM46" i="7"/>
  <c r="AM38" i="7"/>
  <c r="AM34" i="7"/>
  <c r="AM26" i="7"/>
  <c r="AM22" i="7"/>
  <c r="AM18" i="7"/>
  <c r="AM14" i="7"/>
  <c r="AM80" i="7"/>
  <c r="AM76" i="7"/>
  <c r="AM72" i="7"/>
  <c r="AM68" i="7"/>
  <c r="AM64" i="7"/>
  <c r="AM60" i="7"/>
  <c r="AM56" i="7"/>
  <c r="AM52" i="7"/>
  <c r="AM48" i="7"/>
  <c r="AM44" i="7"/>
  <c r="AM40" i="7"/>
  <c r="AM36" i="7"/>
  <c r="AM32" i="7"/>
  <c r="AM28" i="7"/>
  <c r="AM24" i="7"/>
  <c r="AM20" i="7"/>
  <c r="AM16" i="7"/>
  <c r="O16" i="1" l="1"/>
  <c r="T16" i="1" s="1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3" i="10"/>
  <c r="J13" i="7"/>
  <c r="J14" i="7"/>
  <c r="AI13" i="7" s="1"/>
  <c r="J15" i="7"/>
  <c r="J16" i="7"/>
  <c r="AI15" i="7" s="1"/>
  <c r="J17" i="7"/>
  <c r="J18" i="7"/>
  <c r="AI17" i="7" s="1"/>
  <c r="J19" i="7"/>
  <c r="J20" i="7"/>
  <c r="AI19" i="7" s="1"/>
  <c r="J21" i="7"/>
  <c r="J22" i="7"/>
  <c r="AI21" i="7" s="1"/>
  <c r="J23" i="7"/>
  <c r="J24" i="7"/>
  <c r="AI23" i="7" s="1"/>
  <c r="J25" i="7"/>
  <c r="J26" i="7"/>
  <c r="AI25" i="7" s="1"/>
  <c r="J27" i="7"/>
  <c r="J28" i="7"/>
  <c r="AI27" i="7" s="1"/>
  <c r="J29" i="7"/>
  <c r="J30" i="7"/>
  <c r="AI29" i="7" s="1"/>
  <c r="J31" i="7"/>
  <c r="J32" i="7"/>
  <c r="AI31" i="7" s="1"/>
  <c r="J33" i="7"/>
  <c r="J34" i="7"/>
  <c r="AI33" i="7" s="1"/>
  <c r="J35" i="7"/>
  <c r="J36" i="7"/>
  <c r="AI35" i="7" s="1"/>
  <c r="J37" i="7"/>
  <c r="J38" i="7"/>
  <c r="AI37" i="7" s="1"/>
  <c r="J39" i="7"/>
  <c r="J40" i="7"/>
  <c r="AI39" i="7" s="1"/>
  <c r="J41" i="7"/>
  <c r="J42" i="7"/>
  <c r="AI41" i="7" s="1"/>
  <c r="J43" i="7"/>
  <c r="J44" i="7"/>
  <c r="AI43" i="7" s="1"/>
  <c r="J45" i="7"/>
  <c r="J46" i="7"/>
  <c r="AI45" i="7" s="1"/>
  <c r="J47" i="7"/>
  <c r="J48" i="7"/>
  <c r="AI47" i="7" s="1"/>
  <c r="J49" i="7"/>
  <c r="J50" i="7"/>
  <c r="AI49" i="7" s="1"/>
  <c r="J51" i="7"/>
  <c r="J52" i="7"/>
  <c r="AI51" i="7" s="1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O17" i="1" l="1"/>
  <c r="T17" i="1" s="1"/>
  <c r="S105" i="7"/>
  <c r="T105" i="7" s="1"/>
  <c r="AA105" i="7"/>
  <c r="AI105" i="7"/>
  <c r="S97" i="7"/>
  <c r="AA97" i="7"/>
  <c r="AI97" i="7"/>
  <c r="AJ97" i="7" s="1"/>
  <c r="S89" i="7"/>
  <c r="AI89" i="7"/>
  <c r="AK89" i="7" s="1"/>
  <c r="AI77" i="7"/>
  <c r="AI69" i="7"/>
  <c r="AI61" i="7"/>
  <c r="AI53" i="7"/>
  <c r="AJ109" i="7"/>
  <c r="S108" i="7"/>
  <c r="AA108" i="7"/>
  <c r="AI108" i="7"/>
  <c r="AB105" i="7"/>
  <c r="AJ105" i="7"/>
  <c r="S104" i="7"/>
  <c r="AA104" i="7"/>
  <c r="AI104" i="7"/>
  <c r="AJ101" i="7"/>
  <c r="S100" i="7"/>
  <c r="AA100" i="7"/>
  <c r="AI100" i="7"/>
  <c r="AB97" i="7"/>
  <c r="T97" i="7"/>
  <c r="S96" i="7"/>
  <c r="AA96" i="7"/>
  <c r="AB96" i="7" s="1"/>
  <c r="AI96" i="7"/>
  <c r="AJ93" i="7"/>
  <c r="AI92" i="7"/>
  <c r="AK92" i="7" s="1"/>
  <c r="S92" i="7"/>
  <c r="T89" i="7"/>
  <c r="AJ89" i="7"/>
  <c r="AI88" i="7"/>
  <c r="AK88" i="7" s="1"/>
  <c r="S88" i="7"/>
  <c r="S84" i="7"/>
  <c r="AI84" i="7"/>
  <c r="AK84" i="7" s="1"/>
  <c r="AI80" i="7"/>
  <c r="AJ80" i="7" s="1"/>
  <c r="S80" i="7"/>
  <c r="T80" i="7" s="1"/>
  <c r="AJ77" i="7"/>
  <c r="AI76" i="7"/>
  <c r="AI72" i="7"/>
  <c r="AJ72" i="7" s="1"/>
  <c r="AI68" i="7"/>
  <c r="AI64" i="7"/>
  <c r="AI60" i="7"/>
  <c r="AI56" i="7"/>
  <c r="AI52" i="7"/>
  <c r="AI48" i="7"/>
  <c r="AI44" i="7"/>
  <c r="AI40" i="7"/>
  <c r="AI36" i="7"/>
  <c r="AI32" i="7"/>
  <c r="AI28" i="7"/>
  <c r="AI24" i="7"/>
  <c r="AI20" i="7"/>
  <c r="AI16" i="7"/>
  <c r="AI12" i="7"/>
  <c r="AA12" i="7"/>
  <c r="S85" i="7"/>
  <c r="T85" i="7" s="1"/>
  <c r="AI85" i="7"/>
  <c r="AK85" i="7" s="1"/>
  <c r="S111" i="7"/>
  <c r="AA111" i="7"/>
  <c r="AI111" i="7"/>
  <c r="S112" i="7"/>
  <c r="AA112" i="7"/>
  <c r="AI112" i="7"/>
  <c r="T96" i="7"/>
  <c r="AJ96" i="7"/>
  <c r="S95" i="7"/>
  <c r="AA95" i="7"/>
  <c r="AI95" i="7"/>
  <c r="AJ95" i="7" s="1"/>
  <c r="T84" i="7"/>
  <c r="S83" i="7"/>
  <c r="T83" i="7" s="1"/>
  <c r="AI83" i="7"/>
  <c r="AK83" i="7" s="1"/>
  <c r="AI71" i="7"/>
  <c r="AI63" i="7"/>
  <c r="AI59" i="7"/>
  <c r="AI55" i="7"/>
  <c r="AB110" i="7"/>
  <c r="S109" i="7"/>
  <c r="T109" i="7" s="1"/>
  <c r="AA109" i="7"/>
  <c r="AB109" i="7" s="1"/>
  <c r="AI109" i="7"/>
  <c r="S101" i="7"/>
  <c r="T101" i="7" s="1"/>
  <c r="AA101" i="7"/>
  <c r="AB101" i="7" s="1"/>
  <c r="AI101" i="7"/>
  <c r="AB94" i="7"/>
  <c r="S93" i="7"/>
  <c r="T93" i="7" s="1"/>
  <c r="AA93" i="7"/>
  <c r="AB93" i="7" s="1"/>
  <c r="AI93" i="7"/>
  <c r="AK93" i="7" s="1"/>
  <c r="S81" i="7"/>
  <c r="T81" i="7" s="1"/>
  <c r="AI81" i="7"/>
  <c r="AK81" i="7" s="1"/>
  <c r="AI73" i="7"/>
  <c r="AJ73" i="7" s="1"/>
  <c r="AI65" i="7"/>
  <c r="AI57" i="7"/>
  <c r="T108" i="7"/>
  <c r="AJ108" i="7"/>
  <c r="AB108" i="7"/>
  <c r="S107" i="7"/>
  <c r="AA107" i="7"/>
  <c r="AB107" i="7" s="1"/>
  <c r="AI107" i="7"/>
  <c r="T104" i="7"/>
  <c r="AJ104" i="7"/>
  <c r="AB104" i="7"/>
  <c r="S103" i="7"/>
  <c r="AA103" i="7"/>
  <c r="AI103" i="7"/>
  <c r="T100" i="7"/>
  <c r="AJ100" i="7"/>
  <c r="AB100" i="7"/>
  <c r="S99" i="7"/>
  <c r="AA99" i="7"/>
  <c r="AB99" i="7" s="1"/>
  <c r="AI99" i="7"/>
  <c r="T92" i="7"/>
  <c r="AJ92" i="7"/>
  <c r="S91" i="7"/>
  <c r="AI91" i="7"/>
  <c r="AK91" i="7" s="1"/>
  <c r="T88" i="7"/>
  <c r="AJ88" i="7"/>
  <c r="S87" i="7"/>
  <c r="AI87" i="7"/>
  <c r="AK87" i="7" s="1"/>
  <c r="AI79" i="7"/>
  <c r="AJ79" i="7" s="1"/>
  <c r="AJ76" i="7"/>
  <c r="AI75" i="7"/>
  <c r="AJ75" i="7" s="1"/>
  <c r="AI67" i="7"/>
  <c r="AJ111" i="7"/>
  <c r="AB111" i="7"/>
  <c r="T111" i="7"/>
  <c r="S110" i="7"/>
  <c r="T110" i="7" s="1"/>
  <c r="AA110" i="7"/>
  <c r="AI110" i="7"/>
  <c r="AJ110" i="7" s="1"/>
  <c r="AJ107" i="7"/>
  <c r="T107" i="7"/>
  <c r="S106" i="7"/>
  <c r="T106" i="7" s="1"/>
  <c r="AA106" i="7"/>
  <c r="AB106" i="7" s="1"/>
  <c r="AI106" i="7"/>
  <c r="AJ106" i="7" s="1"/>
  <c r="AJ103" i="7"/>
  <c r="AB103" i="7"/>
  <c r="T103" i="7"/>
  <c r="S102" i="7"/>
  <c r="T102" i="7" s="1"/>
  <c r="AA102" i="7"/>
  <c r="AB102" i="7" s="1"/>
  <c r="AI102" i="7"/>
  <c r="AJ102" i="7" s="1"/>
  <c r="AJ99" i="7"/>
  <c r="T99" i="7"/>
  <c r="S98" i="7"/>
  <c r="T98" i="7" s="1"/>
  <c r="AA98" i="7"/>
  <c r="AB98" i="7" s="1"/>
  <c r="AI98" i="7"/>
  <c r="AJ98" i="7" s="1"/>
  <c r="AB95" i="7"/>
  <c r="T95" i="7"/>
  <c r="S94" i="7"/>
  <c r="T94" i="7" s="1"/>
  <c r="AA94" i="7"/>
  <c r="AI94" i="7"/>
  <c r="AJ94" i="7" s="1"/>
  <c r="T91" i="7"/>
  <c r="S90" i="7"/>
  <c r="T90" i="7" s="1"/>
  <c r="AI90" i="7"/>
  <c r="AK90" i="7" s="1"/>
  <c r="T87" i="7"/>
  <c r="S86" i="7"/>
  <c r="T86" i="7" s="1"/>
  <c r="AI86" i="7"/>
  <c r="AK86" i="7" s="1"/>
  <c r="S82" i="7"/>
  <c r="T82" i="7" s="1"/>
  <c r="AI82" i="7"/>
  <c r="AK82" i="7" s="1"/>
  <c r="AI78" i="7"/>
  <c r="AJ78" i="7" s="1"/>
  <c r="AI74" i="7"/>
  <c r="AJ74" i="7" s="1"/>
  <c r="AJ71" i="7"/>
  <c r="AI70" i="7"/>
  <c r="AJ70" i="7" s="1"/>
  <c r="AJ69" i="7" s="1"/>
  <c r="AJ68" i="7" s="1"/>
  <c r="AJ67" i="7" s="1"/>
  <c r="AJ66" i="7" s="1"/>
  <c r="AJ65" i="7" s="1"/>
  <c r="AJ64" i="7" s="1"/>
  <c r="AJ63" i="7" s="1"/>
  <c r="AJ62" i="7" s="1"/>
  <c r="AJ61" i="7" s="1"/>
  <c r="AJ60" i="7" s="1"/>
  <c r="AJ59" i="7" s="1"/>
  <c r="AJ58" i="7" s="1"/>
  <c r="AJ57" i="7" s="1"/>
  <c r="AJ56" i="7" s="1"/>
  <c r="AJ55" i="7" s="1"/>
  <c r="AJ54" i="7" s="1"/>
  <c r="AJ53" i="7" s="1"/>
  <c r="AJ52" i="7" s="1"/>
  <c r="AJ51" i="7" s="1"/>
  <c r="AJ50" i="7" s="1"/>
  <c r="AJ49" i="7" s="1"/>
  <c r="AJ48" i="7" s="1"/>
  <c r="AJ47" i="7" s="1"/>
  <c r="AJ46" i="7" s="1"/>
  <c r="AJ45" i="7" s="1"/>
  <c r="AJ44" i="7" s="1"/>
  <c r="AJ43" i="7" s="1"/>
  <c r="AJ42" i="7" s="1"/>
  <c r="AJ41" i="7" s="1"/>
  <c r="AJ40" i="7" s="1"/>
  <c r="AJ39" i="7" s="1"/>
  <c r="AJ38" i="7" s="1"/>
  <c r="AJ37" i="7" s="1"/>
  <c r="AJ36" i="7" s="1"/>
  <c r="AJ35" i="7" s="1"/>
  <c r="AJ34" i="7" s="1"/>
  <c r="AJ33" i="7" s="1"/>
  <c r="AJ32" i="7" s="1"/>
  <c r="AJ31" i="7" s="1"/>
  <c r="AJ30" i="7" s="1"/>
  <c r="AJ29" i="7" s="1"/>
  <c r="AJ28" i="7" s="1"/>
  <c r="AJ27" i="7" s="1"/>
  <c r="AJ26" i="7" s="1"/>
  <c r="AJ25" i="7" s="1"/>
  <c r="AJ24" i="7" s="1"/>
  <c r="AJ23" i="7" s="1"/>
  <c r="AJ22" i="7" s="1"/>
  <c r="AJ21" i="7" s="1"/>
  <c r="AJ20" i="7" s="1"/>
  <c r="AJ19" i="7" s="1"/>
  <c r="AJ18" i="7" s="1"/>
  <c r="AJ17" i="7" s="1"/>
  <c r="AJ16" i="7" s="1"/>
  <c r="AJ15" i="7" s="1"/>
  <c r="AJ14" i="7" s="1"/>
  <c r="AJ13" i="7" s="1"/>
  <c r="AJ12" i="7" s="1"/>
  <c r="AI66" i="7"/>
  <c r="AI62" i="7"/>
  <c r="AI58" i="7"/>
  <c r="AI54" i="7"/>
  <c r="AI50" i="7"/>
  <c r="AI46" i="7"/>
  <c r="AI42" i="7"/>
  <c r="AI38" i="7"/>
  <c r="AI34" i="7"/>
  <c r="AI30" i="7"/>
  <c r="AI26" i="7"/>
  <c r="AI22" i="7"/>
  <c r="AI18" i="7"/>
  <c r="AI14" i="7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3" i="10"/>
  <c r="O18" i="1" l="1"/>
  <c r="T18" i="1" s="1"/>
  <c r="AJ87" i="7"/>
  <c r="AJ83" i="7"/>
  <c r="AJ82" i="7"/>
  <c r="AJ81" i="7"/>
  <c r="AJ90" i="7"/>
  <c r="AJ84" i="7"/>
  <c r="AJ86" i="7"/>
  <c r="AJ85" i="7"/>
  <c r="AJ91" i="7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O19" i="1" l="1"/>
  <c r="T19" i="1" s="1"/>
  <c r="AK13" i="7"/>
  <c r="AK21" i="7"/>
  <c r="AK29" i="7"/>
  <c r="AK37" i="7"/>
  <c r="AK45" i="7"/>
  <c r="AK53" i="7"/>
  <c r="AK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N12" i="7"/>
  <c r="M12" i="7"/>
  <c r="L12" i="7"/>
  <c r="J2" i="6"/>
  <c r="O20" i="1" l="1"/>
  <c r="T20" i="1" s="1"/>
  <c r="AK41" i="7"/>
  <c r="AK25" i="7"/>
  <c r="S74" i="7"/>
  <c r="T74" i="7" s="1"/>
  <c r="S42" i="7"/>
  <c r="AK42" i="7"/>
  <c r="S78" i="7"/>
  <c r="T78" i="7" s="1"/>
  <c r="AK73" i="7"/>
  <c r="S62" i="7"/>
  <c r="T62" i="7" s="1"/>
  <c r="AK57" i="7"/>
  <c r="S46" i="7"/>
  <c r="AK46" i="7"/>
  <c r="S30" i="7"/>
  <c r="AK30" i="7"/>
  <c r="S14" i="7"/>
  <c r="AK14" i="7"/>
  <c r="S26" i="7"/>
  <c r="AK26" i="7"/>
  <c r="S66" i="7"/>
  <c r="T66" i="7" s="1"/>
  <c r="AK61" i="7"/>
  <c r="S50" i="7"/>
  <c r="AK50" i="7"/>
  <c r="S34" i="7"/>
  <c r="AK34" i="7"/>
  <c r="S18" i="7"/>
  <c r="AK18" i="7"/>
  <c r="AK69" i="7"/>
  <c r="S58" i="7"/>
  <c r="T58" i="7" s="1"/>
  <c r="AK77" i="7"/>
  <c r="S70" i="7"/>
  <c r="T70" i="7" s="1"/>
  <c r="S54" i="7"/>
  <c r="T54" i="7" s="1"/>
  <c r="AK54" i="7"/>
  <c r="AK49" i="7"/>
  <c r="S38" i="7"/>
  <c r="AK38" i="7"/>
  <c r="AK33" i="7"/>
  <c r="S22" i="7"/>
  <c r="AK22" i="7"/>
  <c r="AK17" i="7"/>
  <c r="S12" i="7"/>
  <c r="S77" i="7"/>
  <c r="T77" i="7" s="1"/>
  <c r="S73" i="7"/>
  <c r="T73" i="7" s="1"/>
  <c r="S69" i="7"/>
  <c r="T69" i="7" s="1"/>
  <c r="S65" i="7"/>
  <c r="T65" i="7" s="1"/>
  <c r="S61" i="7"/>
  <c r="T61" i="7" s="1"/>
  <c r="S57" i="7"/>
  <c r="T57" i="7" s="1"/>
  <c r="S53" i="7"/>
  <c r="T53" i="7" s="1"/>
  <c r="T52" i="7" s="1"/>
  <c r="T51" i="7" s="1"/>
  <c r="T50" i="7" s="1"/>
  <c r="T49" i="7" s="1"/>
  <c r="T48" i="7" s="1"/>
  <c r="T47" i="7" s="1"/>
  <c r="T46" i="7" s="1"/>
  <c r="T45" i="7" s="1"/>
  <c r="T44" i="7" s="1"/>
  <c r="T43" i="7" s="1"/>
  <c r="T42" i="7" s="1"/>
  <c r="T41" i="7" s="1"/>
  <c r="T40" i="7" s="1"/>
  <c r="T39" i="7" s="1"/>
  <c r="T38" i="7" s="1"/>
  <c r="T37" i="7" s="1"/>
  <c r="T36" i="7" s="1"/>
  <c r="T35" i="7" s="1"/>
  <c r="T34" i="7" s="1"/>
  <c r="T33" i="7" s="1"/>
  <c r="T32" i="7" s="1"/>
  <c r="T31" i="7" s="1"/>
  <c r="T30" i="7" s="1"/>
  <c r="T29" i="7" s="1"/>
  <c r="T28" i="7" s="1"/>
  <c r="T27" i="7" s="1"/>
  <c r="T26" i="7" s="1"/>
  <c r="T25" i="7" s="1"/>
  <c r="T24" i="7" s="1"/>
  <c r="T23" i="7" s="1"/>
  <c r="T22" i="7" s="1"/>
  <c r="T21" i="7" s="1"/>
  <c r="T20" i="7" s="1"/>
  <c r="T19" i="7" s="1"/>
  <c r="T18" i="7" s="1"/>
  <c r="T17" i="7" s="1"/>
  <c r="T16" i="7" s="1"/>
  <c r="T15" i="7" s="1"/>
  <c r="T14" i="7" s="1"/>
  <c r="T13" i="7" s="1"/>
  <c r="T12" i="7" s="1"/>
  <c r="S49" i="7"/>
  <c r="S45" i="7"/>
  <c r="S41" i="7"/>
  <c r="S37" i="7"/>
  <c r="S33" i="7"/>
  <c r="S29" i="7"/>
  <c r="S25" i="7"/>
  <c r="S21" i="7"/>
  <c r="S17" i="7"/>
  <c r="S13" i="7"/>
  <c r="AA87" i="7"/>
  <c r="AB87" i="7" s="1"/>
  <c r="AA79" i="7"/>
  <c r="AB79" i="7" s="1"/>
  <c r="AA71" i="7"/>
  <c r="AB71" i="7" s="1"/>
  <c r="AA63" i="7"/>
  <c r="AA47" i="7"/>
  <c r="AA39" i="7"/>
  <c r="AA31" i="7"/>
  <c r="AA15" i="7"/>
  <c r="AC12" i="7"/>
  <c r="S76" i="7"/>
  <c r="T76" i="7" s="1"/>
  <c r="S44" i="7"/>
  <c r="S28" i="7"/>
  <c r="AK24" i="7"/>
  <c r="L13" i="7"/>
  <c r="O21" i="1" l="1"/>
  <c r="T21" i="1" s="1"/>
  <c r="S15" i="7"/>
  <c r="AK15" i="7"/>
  <c r="S63" i="7"/>
  <c r="T63" i="7" s="1"/>
  <c r="S19" i="7"/>
  <c r="AK19" i="7"/>
  <c r="S35" i="7"/>
  <c r="AK35" i="7"/>
  <c r="S51" i="7"/>
  <c r="AK51" i="7"/>
  <c r="S67" i="7"/>
  <c r="T67" i="7" s="1"/>
  <c r="AK70" i="7"/>
  <c r="AK66" i="7"/>
  <c r="AK52" i="7"/>
  <c r="AK78" i="7"/>
  <c r="S31" i="7"/>
  <c r="AK31" i="7"/>
  <c r="AK62" i="7"/>
  <c r="S23" i="7"/>
  <c r="AK23" i="7"/>
  <c r="S39" i="7"/>
  <c r="AK39" i="7"/>
  <c r="S55" i="7"/>
  <c r="T55" i="7" s="1"/>
  <c r="AK55" i="7"/>
  <c r="S71" i="7"/>
  <c r="T71" i="7" s="1"/>
  <c r="AK58" i="7"/>
  <c r="AK56" i="7"/>
  <c r="AK32" i="7"/>
  <c r="AK36" i="7"/>
  <c r="AK74" i="7"/>
  <c r="S47" i="7"/>
  <c r="AK47" i="7"/>
  <c r="AK65" i="7"/>
  <c r="S27" i="7"/>
  <c r="AK27" i="7"/>
  <c r="S43" i="7"/>
  <c r="AK43" i="7"/>
  <c r="S59" i="7"/>
  <c r="T59" i="7" s="1"/>
  <c r="S75" i="7"/>
  <c r="T75" i="7" s="1"/>
  <c r="S60" i="7"/>
  <c r="T60" i="7" s="1"/>
  <c r="AK28" i="7"/>
  <c r="AK44" i="7"/>
  <c r="AK40" i="7"/>
  <c r="AK48" i="7"/>
  <c r="AK20" i="7"/>
  <c r="AK16" i="7"/>
  <c r="AA17" i="7"/>
  <c r="AC17" i="7" s="1"/>
  <c r="AA16" i="7"/>
  <c r="AC16" i="7" s="1"/>
  <c r="AA49" i="7"/>
  <c r="AA48" i="7"/>
  <c r="AA81" i="7"/>
  <c r="AB81" i="7" s="1"/>
  <c r="AA80" i="7"/>
  <c r="AB80" i="7" s="1"/>
  <c r="S79" i="7"/>
  <c r="T79" i="7" s="1"/>
  <c r="U80" i="7"/>
  <c r="AA21" i="7"/>
  <c r="AA53" i="7"/>
  <c r="AA22" i="7"/>
  <c r="AC22" i="7" s="1"/>
  <c r="AA54" i="7"/>
  <c r="AC21" i="7"/>
  <c r="AA20" i="7"/>
  <c r="AC20" i="7" s="1"/>
  <c r="AA36" i="7"/>
  <c r="AC36" i="7" s="1"/>
  <c r="AA52" i="7"/>
  <c r="AA68" i="7"/>
  <c r="AB68" i="7" s="1"/>
  <c r="AA84" i="7"/>
  <c r="AB84" i="7" s="1"/>
  <c r="S16" i="7"/>
  <c r="S32" i="7"/>
  <c r="S48" i="7"/>
  <c r="S64" i="7"/>
  <c r="T64" i="7" s="1"/>
  <c r="AA26" i="7"/>
  <c r="AC26" i="7" s="1"/>
  <c r="AA42" i="7"/>
  <c r="AC42" i="7" s="1"/>
  <c r="AA58" i="7"/>
  <c r="AA74" i="7"/>
  <c r="AB74" i="7" s="1"/>
  <c r="AA90" i="7"/>
  <c r="AB90" i="7" s="1"/>
  <c r="AA23" i="7"/>
  <c r="AC23" i="7" s="1"/>
  <c r="AA55" i="7"/>
  <c r="AA64" i="7"/>
  <c r="AA85" i="7"/>
  <c r="AB85" i="7" s="1"/>
  <c r="AA86" i="7"/>
  <c r="AB86" i="7" s="1"/>
  <c r="AC87" i="7"/>
  <c r="AA25" i="7"/>
  <c r="AC25" i="7" s="1"/>
  <c r="AA24" i="7"/>
  <c r="AC24" i="7" s="1"/>
  <c r="AA41" i="7"/>
  <c r="AC41" i="7" s="1"/>
  <c r="AA40" i="7"/>
  <c r="AC40" i="7" s="1"/>
  <c r="AA57" i="7"/>
  <c r="AA56" i="7"/>
  <c r="AA73" i="7"/>
  <c r="AB73" i="7" s="1"/>
  <c r="AA72" i="7"/>
  <c r="AB72" i="7" s="1"/>
  <c r="AA89" i="7"/>
  <c r="AB89" i="7" s="1"/>
  <c r="AA88" i="7"/>
  <c r="AB88" i="7" s="1"/>
  <c r="S20" i="7"/>
  <c r="S36" i="7"/>
  <c r="S52" i="7"/>
  <c r="S68" i="7"/>
  <c r="T68" i="7" s="1"/>
  <c r="AA29" i="7"/>
  <c r="AC29" i="7" s="1"/>
  <c r="AA45" i="7"/>
  <c r="AA61" i="7"/>
  <c r="AA77" i="7"/>
  <c r="AB77" i="7" s="1"/>
  <c r="AC15" i="7"/>
  <c r="AA14" i="7"/>
  <c r="AC14" i="7" s="1"/>
  <c r="AC31" i="7"/>
  <c r="AA30" i="7"/>
  <c r="AC30" i="7" s="1"/>
  <c r="AC47" i="7"/>
  <c r="AA46" i="7"/>
  <c r="AC63" i="7"/>
  <c r="AA62" i="7"/>
  <c r="AC79" i="7"/>
  <c r="AA78" i="7"/>
  <c r="AB78" i="7" s="1"/>
  <c r="AA13" i="7"/>
  <c r="AC13" i="7" s="1"/>
  <c r="AA59" i="7"/>
  <c r="AA75" i="7"/>
  <c r="AB75" i="7" s="1"/>
  <c r="AA91" i="7"/>
  <c r="AB91" i="7" s="1"/>
  <c r="AA33" i="7"/>
  <c r="AC33" i="7" s="1"/>
  <c r="AA32" i="7"/>
  <c r="AC32" i="7" s="1"/>
  <c r="AA37" i="7"/>
  <c r="AC37" i="7" s="1"/>
  <c r="AA69" i="7"/>
  <c r="AB69" i="7" s="1"/>
  <c r="AA38" i="7"/>
  <c r="AC38" i="7" s="1"/>
  <c r="AC39" i="7"/>
  <c r="AA70" i="7"/>
  <c r="AB70" i="7" s="1"/>
  <c r="AC71" i="7"/>
  <c r="AA28" i="7"/>
  <c r="AC28" i="7" s="1"/>
  <c r="AA44" i="7"/>
  <c r="AC44" i="7" s="1"/>
  <c r="AA60" i="7"/>
  <c r="AA76" i="7"/>
  <c r="AB76" i="7" s="1"/>
  <c r="AC93" i="7"/>
  <c r="AA92" i="7"/>
  <c r="AB92" i="7" s="1"/>
  <c r="S24" i="7"/>
  <c r="S40" i="7"/>
  <c r="S56" i="7"/>
  <c r="T56" i="7" s="1"/>
  <c r="S72" i="7"/>
  <c r="T72" i="7" s="1"/>
  <c r="AA65" i="7"/>
  <c r="AA18" i="7"/>
  <c r="AC18" i="7" s="1"/>
  <c r="AA34" i="7"/>
  <c r="AC34" i="7" s="1"/>
  <c r="AA50" i="7"/>
  <c r="AA66" i="7"/>
  <c r="AB66" i="7" s="1"/>
  <c r="AB65" i="7" s="1"/>
  <c r="AB64" i="7" s="1"/>
  <c r="AB63" i="7" s="1"/>
  <c r="AB62" i="7" s="1"/>
  <c r="AB61" i="7" s="1"/>
  <c r="AB60" i="7" s="1"/>
  <c r="AB59" i="7" s="1"/>
  <c r="AB58" i="7" s="1"/>
  <c r="AB57" i="7" s="1"/>
  <c r="AB56" i="7" s="1"/>
  <c r="AB55" i="7" s="1"/>
  <c r="AB54" i="7" s="1"/>
  <c r="AB53" i="7" s="1"/>
  <c r="AB52" i="7" s="1"/>
  <c r="AB51" i="7" s="1"/>
  <c r="AB50" i="7" s="1"/>
  <c r="AB49" i="7" s="1"/>
  <c r="AB48" i="7" s="1"/>
  <c r="AB47" i="7" s="1"/>
  <c r="AB46" i="7" s="1"/>
  <c r="AB45" i="7" s="1"/>
  <c r="AB44" i="7" s="1"/>
  <c r="AB43" i="7" s="1"/>
  <c r="AB42" i="7" s="1"/>
  <c r="AB41" i="7" s="1"/>
  <c r="AB40" i="7" s="1"/>
  <c r="AB39" i="7" s="1"/>
  <c r="AB38" i="7" s="1"/>
  <c r="AB37" i="7" s="1"/>
  <c r="AB36" i="7" s="1"/>
  <c r="AB35" i="7" s="1"/>
  <c r="AB34" i="7" s="1"/>
  <c r="AB33" i="7" s="1"/>
  <c r="AB32" i="7" s="1"/>
  <c r="AB31" i="7" s="1"/>
  <c r="AB30" i="7" s="1"/>
  <c r="AB29" i="7" s="1"/>
  <c r="AB28" i="7" s="1"/>
  <c r="AB27" i="7" s="1"/>
  <c r="AB26" i="7" s="1"/>
  <c r="AB25" i="7" s="1"/>
  <c r="AB24" i="7" s="1"/>
  <c r="AB23" i="7" s="1"/>
  <c r="AB22" i="7" s="1"/>
  <c r="AB21" i="7" s="1"/>
  <c r="AB20" i="7" s="1"/>
  <c r="AB19" i="7" s="1"/>
  <c r="AB18" i="7" s="1"/>
  <c r="AB17" i="7" s="1"/>
  <c r="AB16" i="7" s="1"/>
  <c r="AB15" i="7" s="1"/>
  <c r="AB14" i="7" s="1"/>
  <c r="AB13" i="7" s="1"/>
  <c r="AB12" i="7" s="1"/>
  <c r="AA82" i="7"/>
  <c r="AB82" i="7" s="1"/>
  <c r="AA19" i="7"/>
  <c r="AC19" i="7" s="1"/>
  <c r="AA27" i="7"/>
  <c r="AC27" i="7" s="1"/>
  <c r="AA35" i="7"/>
  <c r="AC35" i="7" s="1"/>
  <c r="AA43" i="7"/>
  <c r="AC43" i="7" s="1"/>
  <c r="AA51" i="7"/>
  <c r="AA67" i="7"/>
  <c r="AB67" i="7" s="1"/>
  <c r="AA83" i="7"/>
  <c r="AB83" i="7" s="1"/>
  <c r="U38" i="7"/>
  <c r="U54" i="7"/>
  <c r="U42" i="7"/>
  <c r="U55" i="7"/>
  <c r="U29" i="7"/>
  <c r="U45" i="7"/>
  <c r="U73" i="7"/>
  <c r="L14" i="7"/>
  <c r="O22" i="1" l="1"/>
  <c r="T22" i="1" s="1"/>
  <c r="AC50" i="7"/>
  <c r="AC49" i="7"/>
  <c r="AC51" i="7"/>
  <c r="AC46" i="7"/>
  <c r="AC45" i="7"/>
  <c r="AC52" i="7"/>
  <c r="AC48" i="7"/>
  <c r="U20" i="7"/>
  <c r="AC61" i="7"/>
  <c r="AC56" i="7"/>
  <c r="AC53" i="7"/>
  <c r="AC55" i="7"/>
  <c r="AC54" i="7"/>
  <c r="U52" i="7"/>
  <c r="AK59" i="7"/>
  <c r="AK63" i="7"/>
  <c r="AK76" i="7"/>
  <c r="AK68" i="7"/>
  <c r="AK80" i="7"/>
  <c r="AK60" i="7"/>
  <c r="AK75" i="7"/>
  <c r="AK64" i="7"/>
  <c r="AK79" i="7"/>
  <c r="AK67" i="7"/>
  <c r="AK72" i="7"/>
  <c r="AK71" i="7"/>
  <c r="AC83" i="7"/>
  <c r="AC73" i="7"/>
  <c r="AC62" i="7"/>
  <c r="AC57" i="7"/>
  <c r="AC81" i="7"/>
  <c r="AC77" i="7"/>
  <c r="AC78" i="7"/>
  <c r="AC89" i="7"/>
  <c r="AC64" i="7"/>
  <c r="AC58" i="7"/>
  <c r="AC66" i="7"/>
  <c r="AC92" i="7"/>
  <c r="AC88" i="7"/>
  <c r="AC65" i="7"/>
  <c r="AC91" i="7"/>
  <c r="AC59" i="7"/>
  <c r="AC69" i="7"/>
  <c r="AC70" i="7"/>
  <c r="AC72" i="7"/>
  <c r="AC60" i="7"/>
  <c r="AC90" i="7"/>
  <c r="AC68" i="7"/>
  <c r="AC84" i="7"/>
  <c r="AC67" i="7"/>
  <c r="AC82" i="7"/>
  <c r="AC76" i="7"/>
  <c r="AC86" i="7"/>
  <c r="AC75" i="7"/>
  <c r="AC74" i="7"/>
  <c r="AC85" i="7"/>
  <c r="AC80" i="7"/>
  <c r="U57" i="7"/>
  <c r="U79" i="7"/>
  <c r="U25" i="7"/>
  <c r="U40" i="7"/>
  <c r="U61" i="7"/>
  <c r="U41" i="7"/>
  <c r="U56" i="7"/>
  <c r="U68" i="7"/>
  <c r="U28" i="7"/>
  <c r="U75" i="7"/>
  <c r="U31" i="7"/>
  <c r="U67" i="7"/>
  <c r="U70" i="7"/>
  <c r="U13" i="7"/>
  <c r="U24" i="7"/>
  <c r="U27" i="7"/>
  <c r="U72" i="7"/>
  <c r="U77" i="7"/>
  <c r="U63" i="7"/>
  <c r="U74" i="7"/>
  <c r="U34" i="7"/>
  <c r="U22" i="7"/>
  <c r="U59" i="7"/>
  <c r="U12" i="7"/>
  <c r="U66" i="7"/>
  <c r="U50" i="7"/>
  <c r="U18" i="7"/>
  <c r="U47" i="7"/>
  <c r="U19" i="7"/>
  <c r="U69" i="7"/>
  <c r="U37" i="7"/>
  <c r="U76" i="7"/>
  <c r="U44" i="7"/>
  <c r="U49" i="7"/>
  <c r="U17" i="7"/>
  <c r="U48" i="7"/>
  <c r="U32" i="7"/>
  <c r="U16" i="7"/>
  <c r="U15" i="7"/>
  <c r="U58" i="7"/>
  <c r="U65" i="7"/>
  <c r="U33" i="7"/>
  <c r="U51" i="7"/>
  <c r="U64" i="7"/>
  <c r="U26" i="7"/>
  <c r="U71" i="7"/>
  <c r="U23" i="7"/>
  <c r="U43" i="7"/>
  <c r="U78" i="7"/>
  <c r="U62" i="7"/>
  <c r="U46" i="7"/>
  <c r="U30" i="7"/>
  <c r="U14" i="7"/>
  <c r="U35" i="7"/>
  <c r="U53" i="7"/>
  <c r="U21" i="7"/>
  <c r="U39" i="7"/>
  <c r="U60" i="7"/>
  <c r="U36" i="7"/>
  <c r="L15" i="7"/>
  <c r="O23" i="1" l="1"/>
  <c r="T23" i="1" s="1"/>
  <c r="L16" i="7"/>
  <c r="O24" i="1" l="1"/>
  <c r="T24" i="1" s="1"/>
  <c r="L17" i="7"/>
  <c r="O25" i="1" l="1"/>
  <c r="T25" i="1" s="1"/>
  <c r="L18" i="7"/>
  <c r="O26" i="1" l="1"/>
  <c r="T26" i="1" s="1"/>
  <c r="L19" i="7"/>
  <c r="O27" i="1" l="1"/>
  <c r="T27" i="1" s="1"/>
  <c r="U26" i="1"/>
  <c r="L20" i="7"/>
  <c r="L21" i="7" l="1"/>
  <c r="L22" i="7" l="1"/>
  <c r="L23" i="7" l="1"/>
  <c r="L24" i="7" l="1"/>
  <c r="L25" i="7" l="1"/>
  <c r="L26" i="7" l="1"/>
  <c r="L27" i="7" l="1"/>
  <c r="L28" i="7" l="1"/>
  <c r="L29" i="7" l="1"/>
  <c r="L30" i="7" l="1"/>
  <c r="L31" i="7" l="1"/>
  <c r="L32" i="7" l="1"/>
  <c r="L33" i="7" l="1"/>
  <c r="L34" i="7" l="1"/>
  <c r="L35" i="7" l="1"/>
  <c r="L36" i="7" l="1"/>
  <c r="L37" i="7" l="1"/>
  <c r="L38" i="7" l="1"/>
  <c r="L39" i="7" l="1"/>
  <c r="L40" i="7" l="1"/>
  <c r="L41" i="7" l="1"/>
  <c r="L42" i="7" l="1"/>
  <c r="L43" i="7" l="1"/>
  <c r="L44" i="7" l="1"/>
  <c r="L45" i="7" l="1"/>
  <c r="L46" i="7" l="1"/>
  <c r="L47" i="7" l="1"/>
  <c r="L48" i="7" l="1"/>
  <c r="L49" i="7" l="1"/>
  <c r="L50" i="7" l="1"/>
  <c r="L51" i="7" l="1"/>
  <c r="L52" i="7" l="1"/>
  <c r="L53" i="7" l="1"/>
  <c r="L54" i="7" l="1"/>
  <c r="L55" i="7" l="1"/>
  <c r="L56" i="7" l="1"/>
  <c r="L57" i="7" l="1"/>
  <c r="L58" i="7" l="1"/>
  <c r="K12" i="6"/>
  <c r="L59" i="7" l="1"/>
  <c r="F4" i="7"/>
  <c r="F5" i="7"/>
  <c r="F6" i="7"/>
  <c r="F7" i="7"/>
  <c r="F8" i="7"/>
  <c r="F9" i="7"/>
  <c r="F3" i="7"/>
  <c r="K3" i="7" s="1"/>
  <c r="H9" i="7"/>
  <c r="H8" i="7"/>
  <c r="K8" i="7" s="1"/>
  <c r="H7" i="7"/>
  <c r="H6" i="7"/>
  <c r="K6" i="7" s="1"/>
  <c r="H5" i="7"/>
  <c r="H4" i="7"/>
  <c r="K4" i="7" s="1"/>
  <c r="L3" i="7" l="1"/>
  <c r="M3" i="7" s="1"/>
  <c r="K7" i="7"/>
  <c r="L7" i="7" s="1"/>
  <c r="K5" i="7"/>
  <c r="L5" i="7" s="1"/>
  <c r="K9" i="7"/>
  <c r="L9" i="7" s="1"/>
  <c r="L60" i="7"/>
  <c r="L4" i="7"/>
  <c r="L6" i="7"/>
  <c r="L8" i="7"/>
  <c r="J23" i="6"/>
  <c r="M23" i="6" s="1"/>
  <c r="J22" i="6"/>
  <c r="M22" i="6" s="1"/>
  <c r="J21" i="6"/>
  <c r="M21" i="6" s="1"/>
  <c r="J20" i="6"/>
  <c r="M20" i="6" s="1"/>
  <c r="J19" i="6"/>
  <c r="M19" i="6" s="1"/>
  <c r="J18" i="6"/>
  <c r="M18" i="6" s="1"/>
  <c r="J17" i="6"/>
  <c r="M17" i="6" s="1"/>
  <c r="J16" i="6"/>
  <c r="M16" i="6" s="1"/>
  <c r="J15" i="6"/>
  <c r="M15" i="6" s="1"/>
  <c r="J14" i="6"/>
  <c r="M14" i="6" s="1"/>
  <c r="J13" i="6"/>
  <c r="M13" i="6" s="1"/>
  <c r="J12" i="6"/>
  <c r="M12" i="6" s="1"/>
  <c r="J11" i="6"/>
  <c r="M11" i="6" s="1"/>
  <c r="J10" i="6"/>
  <c r="M10" i="6" s="1"/>
  <c r="J9" i="6"/>
  <c r="M9" i="6" s="1"/>
  <c r="J8" i="6"/>
  <c r="M8" i="6" s="1"/>
  <c r="J7" i="6"/>
  <c r="M7" i="6" s="1"/>
  <c r="J6" i="6"/>
  <c r="M6" i="6" s="1"/>
  <c r="J5" i="6"/>
  <c r="M5" i="6" s="1"/>
  <c r="J4" i="6"/>
  <c r="M4" i="6" s="1"/>
  <c r="J3" i="6"/>
  <c r="M3" i="6" s="1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K9" i="6"/>
  <c r="K10" i="6"/>
  <c r="K11" i="6"/>
  <c r="K13" i="6"/>
  <c r="K14" i="6"/>
  <c r="K15" i="6"/>
  <c r="K16" i="6"/>
  <c r="K17" i="6"/>
  <c r="K18" i="6"/>
  <c r="K19" i="6"/>
  <c r="K20" i="6"/>
  <c r="K21" i="6"/>
  <c r="K22" i="6"/>
  <c r="K23" i="6"/>
  <c r="L61" i="7" l="1"/>
  <c r="M2" i="6"/>
  <c r="M9" i="7"/>
  <c r="M8" i="7"/>
  <c r="M7" i="7"/>
  <c r="M6" i="7"/>
  <c r="M5" i="7"/>
  <c r="M4" i="7"/>
  <c r="L62" i="7" l="1"/>
  <c r="L63" i="7" l="1"/>
  <c r="W5" i="5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V5" i="5"/>
  <c r="W5" i="4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V5" i="4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V5" i="3"/>
  <c r="W5" i="2"/>
  <c r="V5" i="2"/>
  <c r="W5" i="1"/>
  <c r="V5" i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  <c r="U4" i="5" s="1"/>
  <c r="R5" i="5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O5" i="5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O5" i="4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Q6" i="3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R5" i="2"/>
  <c r="R6" i="2" s="1"/>
  <c r="R7" i="2" s="1"/>
  <c r="R8" i="2" s="1"/>
  <c r="O5" i="2"/>
  <c r="AB5" i="4" l="1"/>
  <c r="AC5" i="4" s="1"/>
  <c r="W6" i="2"/>
  <c r="AB5" i="2"/>
  <c r="AC5" i="2" s="1"/>
  <c r="AB5" i="5"/>
  <c r="AC5" i="5" s="1"/>
  <c r="AB5" i="3"/>
  <c r="AC5" i="3" s="1"/>
  <c r="W6" i="1"/>
  <c r="AB5" i="1"/>
  <c r="AC5" i="1" s="1"/>
  <c r="T5" i="5"/>
  <c r="U5" i="5" s="1"/>
  <c r="O6" i="4"/>
  <c r="T6" i="4" s="1"/>
  <c r="T5" i="4"/>
  <c r="O6" i="2"/>
  <c r="T5" i="2"/>
  <c r="V6" i="5"/>
  <c r="AB6" i="5" s="1"/>
  <c r="AC6" i="5" s="1"/>
  <c r="V6" i="3"/>
  <c r="AB6" i="3" s="1"/>
  <c r="AC6" i="3" s="1"/>
  <c r="V6" i="4"/>
  <c r="AB6" i="4" s="1"/>
  <c r="AC6" i="4" s="1"/>
  <c r="V6" i="1"/>
  <c r="V6" i="2"/>
  <c r="L64" i="7"/>
  <c r="O6" i="5"/>
  <c r="O7" i="4"/>
  <c r="T7" i="4" s="1"/>
  <c r="Q18" i="3"/>
  <c r="O6" i="3"/>
  <c r="T6" i="3" s="1"/>
  <c r="R9" i="2"/>
  <c r="W7" i="2" l="1"/>
  <c r="AB6" i="2"/>
  <c r="AC6" i="2" s="1"/>
  <c r="W7" i="1"/>
  <c r="AB6" i="1"/>
  <c r="AC6" i="1" s="1"/>
  <c r="T6" i="5"/>
  <c r="U6" i="5" s="1"/>
  <c r="O7" i="2"/>
  <c r="T6" i="2"/>
  <c r="V7" i="5"/>
  <c r="AB7" i="5" s="1"/>
  <c r="AC7" i="5" s="1"/>
  <c r="V7" i="3"/>
  <c r="AB7" i="3" s="1"/>
  <c r="AC7" i="3" s="1"/>
  <c r="V7" i="4"/>
  <c r="AB7" i="4" s="1"/>
  <c r="AC7" i="4" s="1"/>
  <c r="V7" i="1"/>
  <c r="V7" i="2"/>
  <c r="L65" i="7"/>
  <c r="O7" i="5"/>
  <c r="O8" i="4"/>
  <c r="T8" i="4" s="1"/>
  <c r="Q19" i="3"/>
  <c r="O7" i="3"/>
  <c r="T7" i="3" s="1"/>
  <c r="R10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F28" i="3"/>
  <c r="H28" i="3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4" i="5" s="1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W8" i="2" l="1"/>
  <c r="AB7" i="2"/>
  <c r="AC7" i="2" s="1"/>
  <c r="W8" i="1"/>
  <c r="AB7" i="1"/>
  <c r="AC7" i="1" s="1"/>
  <c r="V8" i="5"/>
  <c r="AB8" i="5" s="1"/>
  <c r="AC8" i="5" s="1"/>
  <c r="T7" i="5"/>
  <c r="U7" i="5" s="1"/>
  <c r="O8" i="2"/>
  <c r="T7" i="2"/>
  <c r="V8" i="3"/>
  <c r="AB8" i="3" s="1"/>
  <c r="AC8" i="3" s="1"/>
  <c r="V8" i="4"/>
  <c r="AB8" i="4" s="1"/>
  <c r="AC8" i="4" s="1"/>
  <c r="V8" i="1"/>
  <c r="V8" i="2"/>
  <c r="L66" i="7"/>
  <c r="V9" i="5"/>
  <c r="AB9" i="5" s="1"/>
  <c r="AC9" i="5" s="1"/>
  <c r="U5" i="4"/>
  <c r="U7" i="4"/>
  <c r="U6" i="4"/>
  <c r="U6" i="3"/>
  <c r="U5" i="3"/>
  <c r="U4" i="3"/>
  <c r="U4" i="4"/>
  <c r="U8" i="4"/>
  <c r="U7" i="3"/>
  <c r="K5" i="4"/>
  <c r="L5" i="4" s="1"/>
  <c r="K9" i="4"/>
  <c r="L9" i="4" s="1"/>
  <c r="K11" i="4"/>
  <c r="L11" i="4" s="1"/>
  <c r="K15" i="4"/>
  <c r="L15" i="4" s="1"/>
  <c r="K19" i="4"/>
  <c r="L19" i="4" s="1"/>
  <c r="K23" i="4"/>
  <c r="L23" i="4" s="1"/>
  <c r="K5" i="5"/>
  <c r="L5" i="5" s="1"/>
  <c r="K9" i="5"/>
  <c r="L9" i="5" s="1"/>
  <c r="K13" i="5"/>
  <c r="L13" i="5" s="1"/>
  <c r="K19" i="5"/>
  <c r="L19" i="5" s="1"/>
  <c r="K7" i="4"/>
  <c r="L7" i="4" s="1"/>
  <c r="K13" i="4"/>
  <c r="L13" i="4" s="1"/>
  <c r="K17" i="4"/>
  <c r="L17" i="4" s="1"/>
  <c r="K21" i="4"/>
  <c r="L21" i="4" s="1"/>
  <c r="K25" i="4"/>
  <c r="L25" i="4" s="1"/>
  <c r="K7" i="5"/>
  <c r="L7" i="5" s="1"/>
  <c r="K11" i="5"/>
  <c r="L11" i="5" s="1"/>
  <c r="K15" i="5"/>
  <c r="L15" i="5" s="1"/>
  <c r="K17" i="5"/>
  <c r="L17" i="5" s="1"/>
  <c r="K4" i="3"/>
  <c r="L4" i="3" s="1"/>
  <c r="K6" i="3"/>
  <c r="L6" i="3" s="1"/>
  <c r="K8" i="3"/>
  <c r="L8" i="3" s="1"/>
  <c r="K10" i="3"/>
  <c r="L10" i="3" s="1"/>
  <c r="K12" i="3"/>
  <c r="L12" i="3" s="1"/>
  <c r="K14" i="3"/>
  <c r="L14" i="3" s="1"/>
  <c r="K16" i="3"/>
  <c r="L16" i="3" s="1"/>
  <c r="K18" i="3"/>
  <c r="L18" i="3" s="1"/>
  <c r="K20" i="3"/>
  <c r="L20" i="3" s="1"/>
  <c r="K22" i="3"/>
  <c r="L22" i="3" s="1"/>
  <c r="K24" i="3"/>
  <c r="L24" i="3" s="1"/>
  <c r="K26" i="3"/>
  <c r="L26" i="3" s="1"/>
  <c r="K4" i="4"/>
  <c r="L4" i="4" s="1"/>
  <c r="K6" i="4"/>
  <c r="L6" i="4" s="1"/>
  <c r="K8" i="4"/>
  <c r="L8" i="4" s="1"/>
  <c r="K10" i="4"/>
  <c r="L10" i="4" s="1"/>
  <c r="K12" i="4"/>
  <c r="L12" i="4" s="1"/>
  <c r="K14" i="4"/>
  <c r="L14" i="4" s="1"/>
  <c r="K16" i="4"/>
  <c r="L16" i="4" s="1"/>
  <c r="K18" i="4"/>
  <c r="L18" i="4" s="1"/>
  <c r="K20" i="4"/>
  <c r="L20" i="4" s="1"/>
  <c r="K22" i="4"/>
  <c r="L22" i="4" s="1"/>
  <c r="K24" i="4"/>
  <c r="L24" i="4" s="1"/>
  <c r="L4" i="5"/>
  <c r="K6" i="5"/>
  <c r="L6" i="5" s="1"/>
  <c r="K8" i="5"/>
  <c r="L8" i="5" s="1"/>
  <c r="K10" i="5"/>
  <c r="L10" i="5" s="1"/>
  <c r="K12" i="5"/>
  <c r="L12" i="5" s="1"/>
  <c r="K14" i="5"/>
  <c r="L14" i="5" s="1"/>
  <c r="K16" i="5"/>
  <c r="L16" i="5" s="1"/>
  <c r="K18" i="5"/>
  <c r="L18" i="5" s="1"/>
  <c r="K5" i="2"/>
  <c r="L5" i="2" s="1"/>
  <c r="K7" i="2"/>
  <c r="L7" i="2" s="1"/>
  <c r="K9" i="2"/>
  <c r="L9" i="2" s="1"/>
  <c r="K11" i="2"/>
  <c r="L11" i="2" s="1"/>
  <c r="K13" i="2"/>
  <c r="L13" i="2" s="1"/>
  <c r="O8" i="5"/>
  <c r="O9" i="4"/>
  <c r="T9" i="4" s="1"/>
  <c r="Q20" i="3"/>
  <c r="O8" i="3"/>
  <c r="T8" i="3" s="1"/>
  <c r="R11" i="2"/>
  <c r="K5" i="3"/>
  <c r="L5" i="3" s="1"/>
  <c r="K7" i="3"/>
  <c r="L7" i="3" s="1"/>
  <c r="K9" i="3"/>
  <c r="L9" i="3" s="1"/>
  <c r="K11" i="3"/>
  <c r="L11" i="3" s="1"/>
  <c r="K13" i="3"/>
  <c r="L13" i="3" s="1"/>
  <c r="K15" i="3"/>
  <c r="L15" i="3" s="1"/>
  <c r="K17" i="3"/>
  <c r="L17" i="3" s="1"/>
  <c r="K19" i="3"/>
  <c r="L19" i="3" s="1"/>
  <c r="K21" i="3"/>
  <c r="L21" i="3" s="1"/>
  <c r="K23" i="3"/>
  <c r="L23" i="3" s="1"/>
  <c r="K25" i="3"/>
  <c r="L25" i="3" s="1"/>
  <c r="K27" i="3"/>
  <c r="L27" i="3" s="1"/>
  <c r="K28" i="3"/>
  <c r="L28" i="3" s="1"/>
  <c r="K4" i="2"/>
  <c r="L4" i="2" s="1"/>
  <c r="K6" i="2"/>
  <c r="L6" i="2" s="1"/>
  <c r="K10" i="2"/>
  <c r="L10" i="2" s="1"/>
  <c r="K12" i="2"/>
  <c r="L12" i="2" s="1"/>
  <c r="K14" i="2"/>
  <c r="L14" i="2" s="1"/>
  <c r="K8" i="2"/>
  <c r="L8" i="2" s="1"/>
  <c r="K15" i="2"/>
  <c r="L15" i="2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M4" i="2" l="1"/>
  <c r="M3" i="2"/>
  <c r="W9" i="2"/>
  <c r="AB8" i="2"/>
  <c r="AC8" i="2" s="1"/>
  <c r="W9" i="1"/>
  <c r="AB8" i="1"/>
  <c r="AC8" i="1" s="1"/>
  <c r="T8" i="5"/>
  <c r="U8" i="5" s="1"/>
  <c r="O9" i="2"/>
  <c r="T8" i="2"/>
  <c r="U8" i="2" s="1"/>
  <c r="U6" i="2"/>
  <c r="U7" i="2"/>
  <c r="U5" i="2"/>
  <c r="M4" i="3"/>
  <c r="M3" i="3"/>
  <c r="M4" i="5"/>
  <c r="M3" i="5"/>
  <c r="M4" i="4"/>
  <c r="M3" i="4"/>
  <c r="V9" i="3"/>
  <c r="AB9" i="3" s="1"/>
  <c r="AC9" i="3" s="1"/>
  <c r="V9" i="4"/>
  <c r="AB9" i="4" s="1"/>
  <c r="AC9" i="4" s="1"/>
  <c r="V9" i="1"/>
  <c r="V9" i="2"/>
  <c r="L67" i="7"/>
  <c r="V10" i="5"/>
  <c r="AB10" i="5" s="1"/>
  <c r="AC10" i="5" s="1"/>
  <c r="M12" i="5"/>
  <c r="U9" i="4"/>
  <c r="U8" i="3"/>
  <c r="M20" i="3"/>
  <c r="M12" i="3"/>
  <c r="K16" i="1"/>
  <c r="L16" i="1" s="1"/>
  <c r="K8" i="1"/>
  <c r="L8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24" i="1"/>
  <c r="L24" i="1" s="1"/>
  <c r="K22" i="1"/>
  <c r="L22" i="1" s="1"/>
  <c r="K14" i="1"/>
  <c r="L14" i="1" s="1"/>
  <c r="K6" i="1"/>
  <c r="L6" i="1" s="1"/>
  <c r="K20" i="1"/>
  <c r="L20" i="1" s="1"/>
  <c r="K12" i="1"/>
  <c r="L12" i="1" s="1"/>
  <c r="K26" i="1"/>
  <c r="L26" i="1" s="1"/>
  <c r="K18" i="1"/>
  <c r="L18" i="1" s="1"/>
  <c r="K10" i="1"/>
  <c r="L10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4" i="1"/>
  <c r="L4" i="1" s="1"/>
  <c r="M12" i="4"/>
  <c r="M20" i="4"/>
  <c r="M5" i="4"/>
  <c r="M14" i="2"/>
  <c r="M28" i="3"/>
  <c r="M9" i="2"/>
  <c r="M13" i="2"/>
  <c r="M5" i="2"/>
  <c r="M25" i="4"/>
  <c r="M27" i="3"/>
  <c r="M19" i="3"/>
  <c r="M11" i="3"/>
  <c r="M9" i="5"/>
  <c r="M12" i="2"/>
  <c r="M15" i="2"/>
  <c r="M10" i="2"/>
  <c r="M7" i="2"/>
  <c r="M17" i="5"/>
  <c r="M14" i="5"/>
  <c r="M6" i="5"/>
  <c r="M17" i="4"/>
  <c r="M26" i="3"/>
  <c r="M25" i="3"/>
  <c r="M19" i="4"/>
  <c r="M10" i="4"/>
  <c r="M19" i="5"/>
  <c r="M5" i="5"/>
  <c r="M13" i="4"/>
  <c r="M11" i="2"/>
  <c r="M8" i="2"/>
  <c r="M6" i="2"/>
  <c r="M24" i="3"/>
  <c r="M16" i="3"/>
  <c r="M8" i="3"/>
  <c r="M23" i="3"/>
  <c r="M15" i="3"/>
  <c r="M7" i="3"/>
  <c r="M13" i="5"/>
  <c r="M15" i="4"/>
  <c r="M18" i="5"/>
  <c r="M10" i="5"/>
  <c r="M24" i="4"/>
  <c r="M16" i="4"/>
  <c r="M8" i="4"/>
  <c r="M15" i="5"/>
  <c r="M23" i="4"/>
  <c r="M9" i="4"/>
  <c r="M18" i="3"/>
  <c r="M10" i="3"/>
  <c r="M17" i="3"/>
  <c r="M9" i="3"/>
  <c r="M18" i="4"/>
  <c r="M22" i="3"/>
  <c r="M14" i="3"/>
  <c r="M6" i="3"/>
  <c r="M21" i="3"/>
  <c r="M13" i="3"/>
  <c r="M5" i="3"/>
  <c r="M7" i="5"/>
  <c r="M11" i="4"/>
  <c r="M16" i="5"/>
  <c r="M8" i="5"/>
  <c r="M22" i="4"/>
  <c r="M14" i="4"/>
  <c r="M6" i="4"/>
  <c r="M11" i="5"/>
  <c r="M21" i="4"/>
  <c r="M7" i="4"/>
  <c r="O9" i="5"/>
  <c r="O10" i="4"/>
  <c r="T10" i="4" s="1"/>
  <c r="Q21" i="3"/>
  <c r="O9" i="3"/>
  <c r="T9" i="3" s="1"/>
  <c r="R12" i="2"/>
  <c r="W10" i="2" l="1"/>
  <c r="AB9" i="2"/>
  <c r="AC9" i="2" s="1"/>
  <c r="W10" i="1"/>
  <c r="AB9" i="1"/>
  <c r="AC9" i="1" s="1"/>
  <c r="T9" i="5"/>
  <c r="U9" i="5" s="1"/>
  <c r="O10" i="2"/>
  <c r="T9" i="2"/>
  <c r="U9" i="2" s="1"/>
  <c r="U5" i="1"/>
  <c r="U13" i="1"/>
  <c r="U21" i="1"/>
  <c r="U10" i="1"/>
  <c r="U20" i="1"/>
  <c r="U14" i="1"/>
  <c r="U24" i="1"/>
  <c r="U11" i="1"/>
  <c r="U19" i="1"/>
  <c r="U27" i="1"/>
  <c r="U16" i="1"/>
  <c r="U9" i="1"/>
  <c r="U17" i="1"/>
  <c r="U25" i="1"/>
  <c r="U18" i="1"/>
  <c r="U12" i="1"/>
  <c r="U6" i="1"/>
  <c r="U22" i="1"/>
  <c r="U7" i="1"/>
  <c r="U15" i="1"/>
  <c r="U23" i="1"/>
  <c r="U8" i="1"/>
  <c r="M4" i="1"/>
  <c r="M3" i="1"/>
  <c r="V10" i="3"/>
  <c r="AB10" i="3" s="1"/>
  <c r="AC10" i="3" s="1"/>
  <c r="V10" i="4"/>
  <c r="AB10" i="4" s="1"/>
  <c r="AC10" i="4" s="1"/>
  <c r="V10" i="1"/>
  <c r="V10" i="2"/>
  <c r="L68" i="7"/>
  <c r="V11" i="5"/>
  <c r="AB11" i="5" s="1"/>
  <c r="AC11" i="5" s="1"/>
  <c r="U10" i="4"/>
  <c r="U9" i="3"/>
  <c r="M12" i="1"/>
  <c r="M25" i="1"/>
  <c r="M26" i="1"/>
  <c r="M18" i="1"/>
  <c r="M5" i="1"/>
  <c r="M19" i="1"/>
  <c r="M9" i="1"/>
  <c r="M6" i="1"/>
  <c r="M22" i="1"/>
  <c r="M7" i="1"/>
  <c r="M23" i="1"/>
  <c r="M8" i="1"/>
  <c r="M14" i="1"/>
  <c r="M27" i="1"/>
  <c r="M24" i="1"/>
  <c r="M17" i="1"/>
  <c r="M15" i="1"/>
  <c r="M13" i="1"/>
  <c r="M16" i="1"/>
  <c r="M21" i="1"/>
  <c r="M11" i="1"/>
  <c r="M10" i="1"/>
  <c r="M20" i="1"/>
  <c r="O10" i="5"/>
  <c r="O11" i="4"/>
  <c r="T11" i="4" s="1"/>
  <c r="Q22" i="3"/>
  <c r="O10" i="3"/>
  <c r="T10" i="3" s="1"/>
  <c r="R13" i="2"/>
  <c r="W11" i="2" l="1"/>
  <c r="AB10" i="2"/>
  <c r="AC10" i="2" s="1"/>
  <c r="W11" i="1"/>
  <c r="AB10" i="1"/>
  <c r="AC10" i="1" s="1"/>
  <c r="T10" i="5"/>
  <c r="U10" i="5" s="1"/>
  <c r="O11" i="2"/>
  <c r="T10" i="2"/>
  <c r="U10" i="2" s="1"/>
  <c r="AE3" i="2"/>
  <c r="V11" i="3"/>
  <c r="AB11" i="3" s="1"/>
  <c r="AC11" i="3" s="1"/>
  <c r="V11" i="4"/>
  <c r="AB11" i="4" s="1"/>
  <c r="AC11" i="4" s="1"/>
  <c r="V11" i="1"/>
  <c r="V11" i="2"/>
  <c r="L69" i="7"/>
  <c r="V12" i="5"/>
  <c r="AB12" i="5" s="1"/>
  <c r="AC12" i="5" s="1"/>
  <c r="U11" i="4"/>
  <c r="U10" i="3"/>
  <c r="O11" i="5"/>
  <c r="O12" i="4"/>
  <c r="T12" i="4" s="1"/>
  <c r="Q23" i="3"/>
  <c r="O11" i="3"/>
  <c r="T11" i="3" s="1"/>
  <c r="R14" i="2"/>
  <c r="W12" i="2" l="1"/>
  <c r="AB11" i="2"/>
  <c r="AC11" i="2" s="1"/>
  <c r="W12" i="1"/>
  <c r="AB11" i="1"/>
  <c r="AC11" i="1" s="1"/>
  <c r="T11" i="5"/>
  <c r="U11" i="5" s="1"/>
  <c r="O12" i="2"/>
  <c r="T11" i="2"/>
  <c r="U11" i="2" s="1"/>
  <c r="V12" i="3"/>
  <c r="AB12" i="3" s="1"/>
  <c r="AC12" i="3" s="1"/>
  <c r="V12" i="4"/>
  <c r="AB12" i="4" s="1"/>
  <c r="AC12" i="4" s="1"/>
  <c r="V12" i="1"/>
  <c r="V12" i="2"/>
  <c r="L70" i="7"/>
  <c r="V13" i="5"/>
  <c r="AB13" i="5" s="1"/>
  <c r="AC13" i="5" s="1"/>
  <c r="U12" i="4"/>
  <c r="U11" i="3"/>
  <c r="O12" i="5"/>
  <c r="O13" i="4"/>
  <c r="T13" i="4" s="1"/>
  <c r="Q24" i="3"/>
  <c r="O12" i="3"/>
  <c r="T12" i="3" s="1"/>
  <c r="R15" i="2"/>
  <c r="W13" i="2" l="1"/>
  <c r="AB12" i="2"/>
  <c r="AC12" i="2" s="1"/>
  <c r="W13" i="1"/>
  <c r="AB12" i="1"/>
  <c r="AC12" i="1" s="1"/>
  <c r="T12" i="5"/>
  <c r="U12" i="5" s="1"/>
  <c r="O13" i="2"/>
  <c r="T12" i="2"/>
  <c r="U12" i="2" s="1"/>
  <c r="V13" i="3"/>
  <c r="AB13" i="3" s="1"/>
  <c r="AC13" i="3" s="1"/>
  <c r="V13" i="4"/>
  <c r="AB13" i="4" s="1"/>
  <c r="AC13" i="4" s="1"/>
  <c r="V13" i="1"/>
  <c r="V13" i="2"/>
  <c r="L71" i="7"/>
  <c r="V14" i="5"/>
  <c r="AB14" i="5" s="1"/>
  <c r="AC14" i="5" s="1"/>
  <c r="U13" i="4"/>
  <c r="U12" i="3"/>
  <c r="O13" i="5"/>
  <c r="O14" i="4"/>
  <c r="T14" i="4" s="1"/>
  <c r="Q25" i="3"/>
  <c r="O13" i="3"/>
  <c r="T13" i="3" s="1"/>
  <c r="W14" i="2" l="1"/>
  <c r="AB13" i="2"/>
  <c r="AC13" i="2" s="1"/>
  <c r="W14" i="1"/>
  <c r="AB13" i="1"/>
  <c r="AC13" i="1" s="1"/>
  <c r="T13" i="5"/>
  <c r="U13" i="5" s="1"/>
  <c r="O14" i="2"/>
  <c r="T13" i="2"/>
  <c r="U13" i="2" s="1"/>
  <c r="V14" i="3"/>
  <c r="AB14" i="3" s="1"/>
  <c r="AC14" i="3" s="1"/>
  <c r="V14" i="4"/>
  <c r="AB14" i="4" s="1"/>
  <c r="AC14" i="4" s="1"/>
  <c r="V14" i="1"/>
  <c r="V14" i="2"/>
  <c r="L72" i="7"/>
  <c r="V15" i="5"/>
  <c r="AB15" i="5" s="1"/>
  <c r="AC15" i="5" s="1"/>
  <c r="U14" i="4"/>
  <c r="U13" i="3"/>
  <c r="O14" i="5"/>
  <c r="O15" i="4"/>
  <c r="T15" i="4" s="1"/>
  <c r="Q26" i="3"/>
  <c r="O14" i="3"/>
  <c r="T14" i="3" s="1"/>
  <c r="W15" i="2" l="1"/>
  <c r="AB14" i="2"/>
  <c r="AC14" i="2" s="1"/>
  <c r="W15" i="1"/>
  <c r="AB14" i="1"/>
  <c r="AC14" i="1" s="1"/>
  <c r="T14" i="5"/>
  <c r="U14" i="5" s="1"/>
  <c r="O15" i="2"/>
  <c r="T15" i="2" s="1"/>
  <c r="U15" i="2" s="1"/>
  <c r="T14" i="2"/>
  <c r="U14" i="2" s="1"/>
  <c r="V15" i="3"/>
  <c r="AB15" i="3" s="1"/>
  <c r="AC15" i="3" s="1"/>
  <c r="V15" i="4"/>
  <c r="AB15" i="4" s="1"/>
  <c r="AC15" i="4" s="1"/>
  <c r="V15" i="1"/>
  <c r="V15" i="2"/>
  <c r="L73" i="7"/>
  <c r="V16" i="5"/>
  <c r="AB16" i="5" s="1"/>
  <c r="AC16" i="5" s="1"/>
  <c r="U15" i="4"/>
  <c r="U14" i="3"/>
  <c r="O15" i="5"/>
  <c r="O16" i="4"/>
  <c r="T16" i="4" s="1"/>
  <c r="Q27" i="3"/>
  <c r="O15" i="3"/>
  <c r="T15" i="3" s="1"/>
  <c r="AB15" i="2" l="1"/>
  <c r="AC15" i="2" s="1"/>
  <c r="W16" i="1"/>
  <c r="AB15" i="1"/>
  <c r="AC15" i="1" s="1"/>
  <c r="T15" i="5"/>
  <c r="U15" i="5" s="1"/>
  <c r="V16" i="3"/>
  <c r="AB16" i="3" s="1"/>
  <c r="AC16" i="3" s="1"/>
  <c r="V16" i="4"/>
  <c r="AB16" i="4" s="1"/>
  <c r="AC16" i="4" s="1"/>
  <c r="V16" i="1"/>
  <c r="L74" i="7"/>
  <c r="V17" i="5"/>
  <c r="AB17" i="5" s="1"/>
  <c r="AC17" i="5" s="1"/>
  <c r="U16" i="4"/>
  <c r="U15" i="3"/>
  <c r="O16" i="3"/>
  <c r="T16" i="3" s="1"/>
  <c r="O16" i="5"/>
  <c r="O17" i="4"/>
  <c r="T17" i="4" s="1"/>
  <c r="Q28" i="3"/>
  <c r="W17" i="1" l="1"/>
  <c r="AB16" i="1"/>
  <c r="AC16" i="1" s="1"/>
  <c r="T16" i="5"/>
  <c r="U16" i="5" s="1"/>
  <c r="V17" i="3"/>
  <c r="AB17" i="3" s="1"/>
  <c r="AC17" i="3" s="1"/>
  <c r="V17" i="4"/>
  <c r="AB17" i="4" s="1"/>
  <c r="AC17" i="4" s="1"/>
  <c r="V17" i="1"/>
  <c r="L75" i="7"/>
  <c r="V18" i="5"/>
  <c r="AB18" i="5" s="1"/>
  <c r="AC18" i="5" s="1"/>
  <c r="U17" i="4"/>
  <c r="U16" i="3"/>
  <c r="O17" i="3"/>
  <c r="T17" i="3" s="1"/>
  <c r="O17" i="5"/>
  <c r="O18" i="4"/>
  <c r="T18" i="4" s="1"/>
  <c r="W18" i="1" l="1"/>
  <c r="AB17" i="1"/>
  <c r="AC17" i="1" s="1"/>
  <c r="T17" i="5"/>
  <c r="U17" i="5" s="1"/>
  <c r="V18" i="3"/>
  <c r="AB18" i="3" s="1"/>
  <c r="AC18" i="3" s="1"/>
  <c r="V18" i="4"/>
  <c r="AB18" i="4" s="1"/>
  <c r="AC18" i="4" s="1"/>
  <c r="V18" i="1"/>
  <c r="L76" i="7"/>
  <c r="V19" i="5"/>
  <c r="AB19" i="5" s="1"/>
  <c r="AC19" i="5" s="1"/>
  <c r="U18" i="4"/>
  <c r="U17" i="3"/>
  <c r="O18" i="3"/>
  <c r="T18" i="3" s="1"/>
  <c r="O18" i="5"/>
  <c r="O19" i="4"/>
  <c r="T19" i="4" s="1"/>
  <c r="W19" i="1" l="1"/>
  <c r="AB18" i="1"/>
  <c r="AC18" i="1" s="1"/>
  <c r="T18" i="5"/>
  <c r="U18" i="5" s="1"/>
  <c r="V19" i="3"/>
  <c r="AB19" i="3" s="1"/>
  <c r="AC19" i="3" s="1"/>
  <c r="V19" i="4"/>
  <c r="AB19" i="4" s="1"/>
  <c r="AC19" i="4" s="1"/>
  <c r="V19" i="1"/>
  <c r="L77" i="7"/>
  <c r="U19" i="4"/>
  <c r="U18" i="3"/>
  <c r="O19" i="3"/>
  <c r="T19" i="3" s="1"/>
  <c r="O19" i="5"/>
  <c r="O20" i="4"/>
  <c r="T20" i="4" s="1"/>
  <c r="W20" i="1" l="1"/>
  <c r="AB19" i="1"/>
  <c r="AC19" i="1" s="1"/>
  <c r="T19" i="5"/>
  <c r="U19" i="5" s="1"/>
  <c r="V20" i="3"/>
  <c r="AB20" i="3" s="1"/>
  <c r="AC20" i="3" s="1"/>
  <c r="V20" i="4"/>
  <c r="AB20" i="4" s="1"/>
  <c r="AC20" i="4" s="1"/>
  <c r="V20" i="1"/>
  <c r="L78" i="7"/>
  <c r="U20" i="4"/>
  <c r="U19" i="3"/>
  <c r="O20" i="3"/>
  <c r="T20" i="3" s="1"/>
  <c r="O21" i="4"/>
  <c r="T21" i="4" s="1"/>
  <c r="W21" i="1" l="1"/>
  <c r="AB20" i="1"/>
  <c r="AC20" i="1" s="1"/>
  <c r="V21" i="3"/>
  <c r="AB21" i="3" s="1"/>
  <c r="AC21" i="3" s="1"/>
  <c r="V21" i="4"/>
  <c r="AB21" i="4" s="1"/>
  <c r="AC21" i="4" s="1"/>
  <c r="V21" i="1"/>
  <c r="L79" i="7"/>
  <c r="U21" i="4"/>
  <c r="U20" i="3"/>
  <c r="O21" i="3"/>
  <c r="T21" i="3" s="1"/>
  <c r="O22" i="4"/>
  <c r="T22" i="4" s="1"/>
  <c r="W22" i="1" l="1"/>
  <c r="AB21" i="1"/>
  <c r="AC21" i="1" s="1"/>
  <c r="V22" i="3"/>
  <c r="AB22" i="3" s="1"/>
  <c r="AC22" i="3" s="1"/>
  <c r="V22" i="4"/>
  <c r="AB22" i="4" s="1"/>
  <c r="AC22" i="4" s="1"/>
  <c r="V22" i="1"/>
  <c r="L80" i="7"/>
  <c r="U22" i="4"/>
  <c r="U21" i="3"/>
  <c r="O22" i="3"/>
  <c r="T22" i="3" s="1"/>
  <c r="O23" i="4"/>
  <c r="T23" i="4" s="1"/>
  <c r="W23" i="1" l="1"/>
  <c r="AB22" i="1"/>
  <c r="AC22" i="1" s="1"/>
  <c r="V23" i="3"/>
  <c r="AB23" i="3" s="1"/>
  <c r="AC23" i="3" s="1"/>
  <c r="V23" i="4"/>
  <c r="AB23" i="4" s="1"/>
  <c r="AC23" i="4" s="1"/>
  <c r="V23" i="1"/>
  <c r="L81" i="7"/>
  <c r="U23" i="4"/>
  <c r="U22" i="3"/>
  <c r="O23" i="3"/>
  <c r="T23" i="3" s="1"/>
  <c r="O24" i="4"/>
  <c r="T24" i="4" s="1"/>
  <c r="W24" i="1" l="1"/>
  <c r="AB23" i="1"/>
  <c r="AC23" i="1" s="1"/>
  <c r="V24" i="3"/>
  <c r="AB24" i="3" s="1"/>
  <c r="AC24" i="3" s="1"/>
  <c r="V24" i="4"/>
  <c r="AB24" i="4" s="1"/>
  <c r="AC24" i="4" s="1"/>
  <c r="V24" i="1"/>
  <c r="U24" i="4"/>
  <c r="U23" i="3"/>
  <c r="O24" i="3"/>
  <c r="T24" i="3" s="1"/>
  <c r="O25" i="4"/>
  <c r="T25" i="4" s="1"/>
  <c r="W25" i="1" l="1"/>
  <c r="AB24" i="1"/>
  <c r="AC24" i="1" s="1"/>
  <c r="V25" i="3"/>
  <c r="AB25" i="3" s="1"/>
  <c r="AC25" i="3" s="1"/>
  <c r="V25" i="4"/>
  <c r="AB25" i="4" s="1"/>
  <c r="AC25" i="4" s="1"/>
  <c r="V25" i="1"/>
  <c r="U25" i="4"/>
  <c r="U24" i="3"/>
  <c r="O25" i="3"/>
  <c r="T25" i="3" s="1"/>
  <c r="W26" i="1" l="1"/>
  <c r="AB25" i="1"/>
  <c r="AC25" i="1" s="1"/>
  <c r="V26" i="3"/>
  <c r="AB26" i="3" s="1"/>
  <c r="AC26" i="3" s="1"/>
  <c r="V26" i="1"/>
  <c r="U25" i="3"/>
  <c r="O26" i="3"/>
  <c r="T26" i="3" s="1"/>
  <c r="W27" i="1" l="1"/>
  <c r="AB26" i="1"/>
  <c r="AC26" i="1" s="1"/>
  <c r="V27" i="3"/>
  <c r="AB27" i="3" s="1"/>
  <c r="AC27" i="3" s="1"/>
  <c r="V27" i="1"/>
  <c r="U26" i="3"/>
  <c r="O27" i="3"/>
  <c r="T27" i="3" s="1"/>
  <c r="AB27" i="1" l="1"/>
  <c r="AC27" i="1" s="1"/>
  <c r="V28" i="3"/>
  <c r="AB28" i="3" s="1"/>
  <c r="AC28" i="3" s="1"/>
  <c r="U27" i="3"/>
  <c r="O28" i="3"/>
  <c r="T28" i="3" s="1"/>
  <c r="U28" i="3" l="1"/>
</calcChain>
</file>

<file path=xl/sharedStrings.xml><?xml version="1.0" encoding="utf-8"?>
<sst xmlns="http://schemas.openxmlformats.org/spreadsheetml/2006/main" count="293" uniqueCount="80">
  <si>
    <t>strain</t>
  </si>
  <si>
    <t>poro</t>
  </si>
  <si>
    <t xml:space="preserve">
</t>
  </si>
  <si>
    <t>Porosity</t>
  </si>
  <si>
    <t>Permeability</t>
  </si>
  <si>
    <t>Berea</t>
  </si>
  <si>
    <t>effective confining stress</t>
  </si>
  <si>
    <t>Adamswiller</t>
  </si>
  <si>
    <t>Boise</t>
  </si>
  <si>
    <t>Darley Dale</t>
  </si>
  <si>
    <t>Rothbach</t>
  </si>
  <si>
    <t>total stress</t>
  </si>
  <si>
    <t>Poisons</t>
  </si>
  <si>
    <t>E</t>
  </si>
  <si>
    <t>Biot</t>
  </si>
  <si>
    <t>K</t>
  </si>
  <si>
    <t>perm</t>
  </si>
  <si>
    <t>a</t>
  </si>
  <si>
    <t>b</t>
  </si>
  <si>
    <t>c</t>
  </si>
  <si>
    <t>d</t>
  </si>
  <si>
    <t>R2</t>
  </si>
  <si>
    <t>Perm</t>
  </si>
  <si>
    <t>Sw</t>
  </si>
  <si>
    <t>Pini</t>
  </si>
  <si>
    <t>Pc</t>
  </si>
  <si>
    <t>DP</t>
  </si>
  <si>
    <t>Oak</t>
  </si>
  <si>
    <t>Krg</t>
  </si>
  <si>
    <t>krw</t>
  </si>
  <si>
    <t>Jordan</t>
  </si>
  <si>
    <t>krg</t>
  </si>
  <si>
    <t>L (cm)</t>
  </si>
  <si>
    <t>Stress</t>
  </si>
  <si>
    <t>Pressure Drop</t>
  </si>
  <si>
    <t>Time</t>
  </si>
  <si>
    <t>10MPa</t>
  </si>
  <si>
    <t>20MPa</t>
  </si>
  <si>
    <t>30MPa</t>
  </si>
  <si>
    <t>literature</t>
  </si>
  <si>
    <t>20MPA</t>
  </si>
  <si>
    <t>Elapse</t>
  </si>
  <si>
    <t>time (min)</t>
  </si>
  <si>
    <t>DP(kpa)</t>
  </si>
  <si>
    <t>Stess</t>
  </si>
  <si>
    <t>Npd</t>
  </si>
  <si>
    <t>J</t>
  </si>
  <si>
    <t>XD</t>
  </si>
  <si>
    <t>T</t>
  </si>
  <si>
    <t>J(Sw)</t>
  </si>
  <si>
    <t>Fg</t>
  </si>
  <si>
    <t>F'g</t>
  </si>
  <si>
    <t>Sg</t>
  </si>
  <si>
    <t>Fitted BC (β=-0.3097; Je=0.1041)</t>
  </si>
  <si>
    <t>poro ratio</t>
  </si>
  <si>
    <t>Exp strain</t>
  </si>
  <si>
    <t>Porosity Correlation</t>
  </si>
  <si>
    <t>Permeability Correlation</t>
  </si>
  <si>
    <t>Normalized K</t>
  </si>
  <si>
    <t>Exp NTor</t>
  </si>
  <si>
    <t>N-tortousity</t>
  </si>
  <si>
    <t>stress</t>
  </si>
  <si>
    <t>porosity</t>
  </si>
  <si>
    <t>Strain</t>
  </si>
  <si>
    <t>NT</t>
  </si>
  <si>
    <t>m</t>
  </si>
  <si>
    <t>Poro</t>
  </si>
  <si>
    <t>before 5 months</t>
  </si>
  <si>
    <t>Poro2017</t>
  </si>
  <si>
    <t>Poro2018</t>
  </si>
  <si>
    <t>Perm2017</t>
  </si>
  <si>
    <t>Perm2018</t>
  </si>
  <si>
    <t>qinj</t>
  </si>
  <si>
    <t>Dp</t>
  </si>
  <si>
    <t>Dq/DDp</t>
  </si>
  <si>
    <t>Gas vis (cp)</t>
  </si>
  <si>
    <t>L cm</t>
  </si>
  <si>
    <t>A cm2</t>
  </si>
  <si>
    <t>k mD</t>
  </si>
  <si>
    <t>krg-max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</si>
</sst>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2" borderId="9" applyNumberFormat="0" applyAlignment="0" applyProtection="0"/>
    <xf numFmtId="0" fontId="4" fillId="13" borderId="11" applyNumberFormat="0" applyAlignment="0" applyProtection="0"/>
    <xf numFmtId="0" fontId="5" fillId="12" borderId="11" applyNumberFormat="0" applyAlignment="0" applyProtection="0"/>
    <xf numFmtId="0" fontId="6" fillId="14" borderId="12" applyNumberFormat="0" applyAlignment="0" applyProtection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1" applyBorder="1" applyAlignment="1"/>
    <xf numFmtId="0" fontId="1" fillId="2" borderId="1" xfId="1" applyBorder="1"/>
    <xf numFmtId="0" fontId="1" fillId="2" borderId="2" xfId="1" applyBorder="1"/>
    <xf numFmtId="0" fontId="2" fillId="0" borderId="0" xfId="0" applyFont="1" applyAlignment="1">
      <alignment vertical="center" textRotation="90"/>
    </xf>
    <xf numFmtId="0" fontId="1" fillId="6" borderId="0" xfId="5"/>
    <xf numFmtId="0" fontId="1" fillId="7" borderId="0" xfId="6"/>
    <xf numFmtId="0" fontId="1" fillId="5" borderId="0" xfId="4"/>
    <xf numFmtId="0" fontId="1" fillId="2" borderId="0" xfId="1"/>
    <xf numFmtId="0" fontId="1" fillId="3" borderId="0" xfId="2"/>
    <xf numFmtId="0" fontId="1" fillId="4" borderId="0" xfId="3"/>
    <xf numFmtId="0" fontId="1" fillId="3" borderId="1" xfId="2" applyBorder="1"/>
    <xf numFmtId="0" fontId="1" fillId="4" borderId="1" xfId="3" applyBorder="1"/>
    <xf numFmtId="0" fontId="1" fillId="5" borderId="1" xfId="4" applyBorder="1"/>
    <xf numFmtId="0" fontId="1" fillId="3" borderId="1" xfId="2" applyBorder="1" applyAlignment="1">
      <alignment vertical="center"/>
    </xf>
    <xf numFmtId="0" fontId="1" fillId="2" borderId="1" xfId="1" applyBorder="1" applyAlignment="1">
      <alignment vertical="center"/>
    </xf>
    <xf numFmtId="0" fontId="1" fillId="5" borderId="1" xfId="4" applyBorder="1" applyAlignment="1">
      <alignment vertical="center"/>
    </xf>
    <xf numFmtId="0" fontId="1" fillId="8" borderId="1" xfId="7" applyBorder="1"/>
    <xf numFmtId="0" fontId="1" fillId="2" borderId="0" xfId="1" applyAlignment="1">
      <alignment horizontal="center"/>
    </xf>
    <xf numFmtId="0" fontId="1" fillId="8" borderId="0" xfId="7" applyAlignment="1">
      <alignment horizontal="center"/>
    </xf>
    <xf numFmtId="0" fontId="1" fillId="8" borderId="0" xfId="7" applyAlignment="1">
      <alignment horizontal="center"/>
    </xf>
    <xf numFmtId="0" fontId="1" fillId="8" borderId="0" xfId="7"/>
    <xf numFmtId="0" fontId="1" fillId="9" borderId="0" xfId="8" applyAlignment="1">
      <alignment horizontal="center"/>
    </xf>
    <xf numFmtId="0" fontId="1" fillId="9" borderId="0" xfId="8"/>
    <xf numFmtId="0" fontId="1" fillId="4" borderId="6" xfId="3" applyBorder="1" applyAlignment="1">
      <alignment horizontal="center"/>
    </xf>
    <xf numFmtId="0" fontId="0" fillId="3" borderId="1" xfId="2" applyFont="1" applyBorder="1"/>
    <xf numFmtId="0" fontId="0" fillId="4" borderId="5" xfId="3" applyFont="1" applyBorder="1" applyAlignment="1">
      <alignment horizontal="center"/>
    </xf>
    <xf numFmtId="0" fontId="1" fillId="4" borderId="5" xfId="3" applyBorder="1"/>
    <xf numFmtId="0" fontId="0" fillId="5" borderId="1" xfId="4" applyFont="1" applyBorder="1"/>
    <xf numFmtId="0" fontId="1" fillId="3" borderId="0" xfId="2" applyBorder="1" applyAlignment="1">
      <alignment vertical="center"/>
    </xf>
    <xf numFmtId="0" fontId="1" fillId="10" borderId="0" xfId="9"/>
    <xf numFmtId="0" fontId="0" fillId="4" borderId="6" xfId="3" applyFont="1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0" fontId="3" fillId="12" borderId="1" xfId="10" applyBorder="1"/>
    <xf numFmtId="0" fontId="3" fillId="12" borderId="10" xfId="10" applyBorder="1"/>
    <xf numFmtId="0" fontId="0" fillId="15" borderId="0" xfId="0" applyFill="1"/>
    <xf numFmtId="0" fontId="0" fillId="16" borderId="0" xfId="0" applyFill="1"/>
    <xf numFmtId="0" fontId="6" fillId="14" borderId="12" xfId="13"/>
    <xf numFmtId="0" fontId="5" fillId="12" borderId="11" xfId="12"/>
    <xf numFmtId="0" fontId="4" fillId="13" borderId="11" xfId="11"/>
    <xf numFmtId="0" fontId="1" fillId="3" borderId="7" xfId="2" applyBorder="1" applyAlignment="1">
      <alignment horizontal="center" vertical="center" wrapText="1"/>
    </xf>
    <xf numFmtId="11" fontId="1" fillId="3" borderId="0" xfId="2" applyNumberFormat="1"/>
    <xf numFmtId="0" fontId="7" fillId="3" borderId="0" xfId="2" applyFont="1"/>
    <xf numFmtId="0" fontId="1" fillId="3" borderId="0" xfId="2" applyAlignment="1">
      <alignment horizontal="center" vertical="center" wrapText="1"/>
    </xf>
    <xf numFmtId="11" fontId="1" fillId="2" borderId="0" xfId="1" applyNumberFormat="1"/>
    <xf numFmtId="0" fontId="1" fillId="3" borderId="0" xfId="2" applyBorder="1" applyAlignment="1">
      <alignment horizontal="center" vertical="center" wrapText="1"/>
    </xf>
    <xf numFmtId="0" fontId="7" fillId="3" borderId="8" xfId="2" applyFont="1" applyBorder="1"/>
    <xf numFmtId="0" fontId="9" fillId="2" borderId="8" xfId="1" applyFont="1" applyBorder="1"/>
    <xf numFmtId="0" fontId="0" fillId="3" borderId="0" xfId="2" applyFont="1"/>
    <xf numFmtId="0" fontId="1" fillId="3" borderId="0" xfId="2" applyNumberFormat="1"/>
    <xf numFmtId="0" fontId="0" fillId="0" borderId="0" xfId="0" applyNumberFormat="1"/>
    <xf numFmtId="0" fontId="1" fillId="3" borderId="10" xfId="2" applyBorder="1" applyAlignment="1">
      <alignment vertical="center"/>
    </xf>
    <xf numFmtId="0" fontId="1" fillId="2" borderId="0" xfId="1" applyBorder="1" applyAlignment="1">
      <alignment vertical="center"/>
    </xf>
    <xf numFmtId="0" fontId="1" fillId="3" borderId="2" xfId="2" applyBorder="1" applyAlignment="1">
      <alignment vertical="center"/>
    </xf>
    <xf numFmtId="0" fontId="1" fillId="2" borderId="13" xfId="1" applyBorder="1" applyAlignment="1">
      <alignment vertical="center"/>
    </xf>
    <xf numFmtId="0" fontId="1" fillId="3" borderId="14" xfId="2" applyBorder="1" applyAlignment="1">
      <alignment horizontal="center" vertical="center"/>
    </xf>
    <xf numFmtId="0" fontId="1" fillId="3" borderId="15" xfId="2" applyBorder="1" applyAlignment="1">
      <alignment vertical="center"/>
    </xf>
    <xf numFmtId="0" fontId="1" fillId="3" borderId="16" xfId="2" applyBorder="1" applyAlignment="1">
      <alignment vertical="center"/>
    </xf>
    <xf numFmtId="0" fontId="1" fillId="3" borderId="16" xfId="2" applyBorder="1"/>
    <xf numFmtId="0" fontId="1" fillId="3" borderId="17" xfId="2" applyBorder="1"/>
    <xf numFmtId="0" fontId="1" fillId="3" borderId="18" xfId="2" applyBorder="1" applyAlignment="1">
      <alignment horizontal="center" vertical="center"/>
    </xf>
    <xf numFmtId="0" fontId="1" fillId="3" borderId="19" xfId="2" applyBorder="1" applyAlignment="1">
      <alignment vertical="center"/>
    </xf>
    <xf numFmtId="0" fontId="1" fillId="3" borderId="8" xfId="2" applyBorder="1" applyAlignment="1">
      <alignment vertical="center"/>
    </xf>
    <xf numFmtId="0" fontId="1" fillId="3" borderId="8" xfId="2" applyBorder="1"/>
    <xf numFmtId="0" fontId="1" fillId="3" borderId="20" xfId="2" applyBorder="1"/>
    <xf numFmtId="0" fontId="1" fillId="5" borderId="2" xfId="4" applyBorder="1" applyAlignment="1">
      <alignment vertical="center"/>
    </xf>
    <xf numFmtId="0" fontId="1" fillId="5" borderId="21" xfId="4" applyBorder="1" applyAlignment="1">
      <alignment horizontal="center" vertical="center"/>
    </xf>
    <xf numFmtId="0" fontId="1" fillId="5" borderId="16" xfId="4" applyBorder="1" applyAlignment="1">
      <alignment vertical="center"/>
    </xf>
    <xf numFmtId="0" fontId="1" fillId="5" borderId="16" xfId="4" applyBorder="1"/>
    <xf numFmtId="0" fontId="1" fillId="5" borderId="17" xfId="4" applyBorder="1"/>
    <xf numFmtId="0" fontId="1" fillId="5" borderId="22" xfId="4" applyBorder="1" applyAlignment="1">
      <alignment horizontal="center" vertical="center"/>
    </xf>
    <xf numFmtId="0" fontId="1" fillId="5" borderId="8" xfId="4" applyBorder="1" applyAlignment="1">
      <alignment vertical="center"/>
    </xf>
    <xf numFmtId="0" fontId="1" fillId="5" borderId="8" xfId="4" applyBorder="1"/>
    <xf numFmtId="0" fontId="1" fillId="5" borderId="20" xfId="4" applyBorder="1"/>
    <xf numFmtId="0" fontId="1" fillId="2" borderId="2" xfId="1" applyBorder="1" applyAlignment="1">
      <alignment vertical="center"/>
    </xf>
    <xf numFmtId="0" fontId="1" fillId="5" borderId="13" xfId="4" applyBorder="1" applyAlignment="1">
      <alignment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vertical="center"/>
    </xf>
    <xf numFmtId="0" fontId="1" fillId="2" borderId="16" xfId="1" applyBorder="1"/>
    <xf numFmtId="0" fontId="1" fillId="2" borderId="17" xfId="1" applyBorder="1"/>
    <xf numFmtId="0" fontId="1" fillId="2" borderId="18" xfId="1" applyBorder="1" applyAlignment="1">
      <alignment horizontal="center" vertical="center"/>
    </xf>
    <xf numFmtId="0" fontId="1" fillId="2" borderId="19" xfId="1" applyBorder="1" applyAlignment="1">
      <alignment vertical="center"/>
    </xf>
    <xf numFmtId="0" fontId="1" fillId="2" borderId="8" xfId="1" applyBorder="1"/>
    <xf numFmtId="0" fontId="1" fillId="2" borderId="20" xfId="1" applyBorder="1"/>
    <xf numFmtId="0" fontId="10" fillId="0" borderId="0" xfId="0" applyFont="1"/>
    <xf numFmtId="0" fontId="1" fillId="5" borderId="5" xfId="4" applyBorder="1" applyAlignment="1">
      <alignment horizontal="center"/>
    </xf>
    <xf numFmtId="0" fontId="1" fillId="5" borderId="6" xfId="4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8" borderId="1" xfId="7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4" borderId="3" xfId="3" applyBorder="1" applyAlignment="1">
      <alignment horizontal="center"/>
    </xf>
    <xf numFmtId="0" fontId="1" fillId="4" borderId="4" xfId="3" applyBorder="1" applyAlignment="1">
      <alignment horizontal="center"/>
    </xf>
    <xf numFmtId="0" fontId="8" fillId="2" borderId="0" xfId="1" applyFont="1" applyAlignment="1">
      <alignment horizontal="center"/>
    </xf>
    <xf numFmtId="0" fontId="8" fillId="3" borderId="0" xfId="2" applyFont="1" applyAlignment="1">
      <alignment horizontal="center"/>
    </xf>
    <xf numFmtId="0" fontId="1" fillId="7" borderId="0" xfId="6" applyAlignment="1">
      <alignment horizontal="center"/>
    </xf>
    <xf numFmtId="0" fontId="1" fillId="5" borderId="0" xfId="4" applyAlignment="1">
      <alignment horizontal="center"/>
    </xf>
    <xf numFmtId="0" fontId="0" fillId="2" borderId="0" xfId="1" applyFont="1" applyAlignment="1">
      <alignment horizontal="center"/>
    </xf>
    <xf numFmtId="0" fontId="1" fillId="2" borderId="0" xfId="1" applyAlignment="1">
      <alignment horizontal="center"/>
    </xf>
    <xf numFmtId="0" fontId="1" fillId="8" borderId="0" xfId="7" applyAlignment="1">
      <alignment horizontal="center"/>
    </xf>
    <xf numFmtId="0" fontId="1" fillId="3" borderId="0" xfId="2" applyAlignment="1">
      <alignment horizontal="center"/>
    </xf>
    <xf numFmtId="0" fontId="1" fillId="9" borderId="0" xfId="8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1" fillId="3" borderId="2" xfId="2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2" xfId="4" applyBorder="1" applyAlignment="1">
      <alignment horizontal="center" vertical="center"/>
    </xf>
  </cellXfs>
  <cellStyles count="14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Calculation" xfId="12" builtinId="22"/>
    <cellStyle name="Check Cell" xfId="13" builtinId="23"/>
    <cellStyle name="Input" xfId="11" builtinId="20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Fg(10Mpa effective stress)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'This study Berea'!$J$12:$J$112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6.9999999999999951E-2</c:v>
                </c:pt>
                <c:pt idx="8">
                  <c:v>7.999999999999996E-2</c:v>
                </c:pt>
                <c:pt idx="9">
                  <c:v>8.9999999999999969E-2</c:v>
                </c:pt>
                <c:pt idx="10">
                  <c:v>9.9999999999999978E-2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0.16000000000000003</c:v>
                </c:pt>
                <c:pt idx="17">
                  <c:v>0.17000000000000004</c:v>
                </c:pt>
                <c:pt idx="18">
                  <c:v>0.18000000000000005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0.31999999999999995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0.57000000000000095</c:v>
                </c:pt>
                <c:pt idx="58">
                  <c:v>0.58000000000000096</c:v>
                </c:pt>
                <c:pt idx="59">
                  <c:v>0.59000000000000097</c:v>
                </c:pt>
                <c:pt idx="60">
                  <c:v>0.60000000000000098</c:v>
                </c:pt>
                <c:pt idx="61">
                  <c:v>0.61000000000000099</c:v>
                </c:pt>
                <c:pt idx="62">
                  <c:v>0.62000000000000099</c:v>
                </c:pt>
                <c:pt idx="63">
                  <c:v>0.630000000000001</c:v>
                </c:pt>
                <c:pt idx="64">
                  <c:v>0.64000000000000101</c:v>
                </c:pt>
                <c:pt idx="65">
                  <c:v>0.65000000000000102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0.69000000000000106</c:v>
                </c:pt>
                <c:pt idx="70">
                  <c:v>0.70000000000000107</c:v>
                </c:pt>
                <c:pt idx="71">
                  <c:v>0.71000000000000107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0.80000000000000093</c:v>
                </c:pt>
                <c:pt idx="81">
                  <c:v>0.81000000000000094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</c:numCache>
            </c:numRef>
          </c:xVal>
          <c:yVal>
            <c:numRef>
              <c:f>'This study Berea'!$R$12:$R$112</c:f>
              <c:numCache>
                <c:formatCode>General</c:formatCode>
                <c:ptCount val="101"/>
                <c:pt idx="0">
                  <c:v>0</c:v>
                </c:pt>
                <c:pt idx="1">
                  <c:v>2.3579760033420882E-8</c:v>
                </c:pt>
                <c:pt idx="2">
                  <c:v>6.7618328336571665E-7</c:v>
                </c:pt>
                <c:pt idx="3">
                  <c:v>4.8993971352162546E-6</c:v>
                </c:pt>
                <c:pt idx="4">
                  <c:v>2.0219573549251635E-5</c:v>
                </c:pt>
                <c:pt idx="5">
                  <c:v>6.131669125641892E-5</c:v>
                </c:pt>
                <c:pt idx="6">
                  <c:v>1.5305085241001937E-4</c:v>
                </c:pt>
                <c:pt idx="7">
                  <c:v>3.3405677385722754E-4</c:v>
                </c:pt>
                <c:pt idx="8">
                  <c:v>6.6100835291749149E-4</c:v>
                </c:pt>
                <c:pt idx="9">
                  <c:v>1.2136438961473095E-3</c:v>
                </c:pt>
                <c:pt idx="10">
                  <c:v>2.1006147295908884E-3</c:v>
                </c:pt>
                <c:pt idx="11">
                  <c:v>3.4661619632360141E-3</c:v>
                </c:pt>
                <c:pt idx="12">
                  <c:v>5.4975201845226529E-3</c:v>
                </c:pt>
                <c:pt idx="13">
                  <c:v>8.432769488167513E-3</c:v>
                </c:pt>
                <c:pt idx="14">
                  <c:v>1.2568580847336253E-2</c:v>
                </c:pt>
                <c:pt idx="15">
                  <c:v>1.8266897116840708E-2</c:v>
                </c:pt>
                <c:pt idx="16">
                  <c:v>2.5959047503471444E-2</c:v>
                </c:pt>
                <c:pt idx="17">
                  <c:v>3.6145125546737877E-2</c:v>
                </c:pt>
                <c:pt idx="18">
                  <c:v>4.9385757102408556E-2</c:v>
                </c:pt>
                <c:pt idx="19">
                  <c:v>6.6282848302347097E-2</c:v>
                </c:pt>
                <c:pt idx="20">
                  <c:v>8.7445892368804512E-2</c:v>
                </c:pt>
                <c:pt idx="21">
                  <c:v>0.11344143714755284</c:v>
                </c:pt>
                <c:pt idx="22">
                  <c:v>0.14472591416068659</c:v>
                </c:pt>
                <c:pt idx="23">
                  <c:v>0.18156648533058362</c:v>
                </c:pt>
                <c:pt idx="24">
                  <c:v>0.22396043305412794</c:v>
                </c:pt>
                <c:pt idx="25">
                  <c:v>0.27156931060499023</c:v>
                </c:pt>
                <c:pt idx="26">
                  <c:v>0.32368687982758149</c:v>
                </c:pt>
                <c:pt idx="27">
                  <c:v>0.37925693645271619</c:v>
                </c:pt>
                <c:pt idx="28">
                  <c:v>0.43694727139596223</c:v>
                </c:pt>
                <c:pt idx="29">
                  <c:v>0.49527137737560689</c:v>
                </c:pt>
                <c:pt idx="30">
                  <c:v>0.55273546955937047</c:v>
                </c:pt>
                <c:pt idx="31">
                  <c:v>0.60798105379877232</c:v>
                </c:pt>
                <c:pt idx="32">
                  <c:v>0.65989588068862259</c:v>
                </c:pt>
                <c:pt idx="33">
                  <c:v>0.70767705869042241</c:v>
                </c:pt>
                <c:pt idx="34">
                  <c:v>0.75084411776543136</c:v>
                </c:pt>
                <c:pt idx="35">
                  <c:v>0.78921132063120059</c:v>
                </c:pt>
                <c:pt idx="36">
                  <c:v>0.82283437335830467</c:v>
                </c:pt>
                <c:pt idx="37">
                  <c:v>0.85194689293862913</c:v>
                </c:pt>
                <c:pt idx="38">
                  <c:v>0.87689855334358469</c:v>
                </c:pt>
                <c:pt idx="39">
                  <c:v>0.89810214635610863</c:v>
                </c:pt>
                <c:pt idx="40">
                  <c:v>0.9159925790080099</c:v>
                </c:pt>
                <c:pt idx="41">
                  <c:v>0.93099786323633382</c:v>
                </c:pt>
                <c:pt idx="42">
                  <c:v>0.94352049761817813</c:v>
                </c:pt>
                <c:pt idx="43">
                  <c:v>0.95392700000130581</c:v>
                </c:pt>
                <c:pt idx="44">
                  <c:v>0.96254334557426113</c:v>
                </c:pt>
                <c:pt idx="45">
                  <c:v>0.96965438072667043</c:v>
                </c:pt>
                <c:pt idx="46">
                  <c:v>0.97550570606891207</c:v>
                </c:pt>
                <c:pt idx="47">
                  <c:v>0.98030693293901761</c:v>
                </c:pt>
                <c:pt idx="48">
                  <c:v>0.98423556334233542</c:v>
                </c:pt>
                <c:pt idx="49">
                  <c:v>0.9874410095389613</c:v>
                </c:pt>
                <c:pt idx="50">
                  <c:v>0.99004846215553499</c:v>
                </c:pt>
                <c:pt idx="51">
                  <c:v>0.99216244816489574</c:v>
                </c:pt>
                <c:pt idx="52">
                  <c:v>0.99387000696216488</c:v>
                </c:pt>
                <c:pt idx="53">
                  <c:v>0.99524346696294741</c:v>
                </c:pt>
                <c:pt idx="54">
                  <c:v>0.99634283689738656</c:v>
                </c:pt>
                <c:pt idx="55">
                  <c:v>0.99721784288694681</c:v>
                </c:pt>
                <c:pt idx="56">
                  <c:v>0.997909649874134</c:v>
                </c:pt>
                <c:pt idx="57">
                  <c:v>0.99845230772806959</c:v>
                </c:pt>
                <c:pt idx="58">
                  <c:v>0.99887396082354651</c:v>
                </c:pt>
                <c:pt idx="59">
                  <c:v>0.99919785666510574</c:v>
                </c:pt>
                <c:pt idx="60">
                  <c:v>0.99944318518243391</c:v>
                </c:pt>
                <c:pt idx="61">
                  <c:v>0.99962577624727933</c:v>
                </c:pt>
                <c:pt idx="62">
                  <c:v>0.9997586790925117</c:v>
                </c:pt>
                <c:pt idx="63">
                  <c:v>0.99985264383818684</c:v>
                </c:pt>
                <c:pt idx="64">
                  <c:v>0.999916522362432</c:v>
                </c:pt>
                <c:pt idx="65">
                  <c:v>0.9999576034210037</c:v>
                </c:pt>
                <c:pt idx="66">
                  <c:v>0.9999818955084907</c:v>
                </c:pt>
                <c:pt idx="67">
                  <c:v>0.99999437143978143</c:v>
                </c:pt>
                <c:pt idx="68">
                  <c:v>0.99999919530088943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Fg(20MPa effective stress)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'This study Berea'!$J$12:$J$112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6.9999999999999951E-2</c:v>
                </c:pt>
                <c:pt idx="8">
                  <c:v>7.999999999999996E-2</c:v>
                </c:pt>
                <c:pt idx="9">
                  <c:v>8.9999999999999969E-2</c:v>
                </c:pt>
                <c:pt idx="10">
                  <c:v>9.9999999999999978E-2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0.16000000000000003</c:v>
                </c:pt>
                <c:pt idx="17">
                  <c:v>0.17000000000000004</c:v>
                </c:pt>
                <c:pt idx="18">
                  <c:v>0.18000000000000005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0.31999999999999995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0.57000000000000095</c:v>
                </c:pt>
                <c:pt idx="58">
                  <c:v>0.58000000000000096</c:v>
                </c:pt>
                <c:pt idx="59">
                  <c:v>0.59000000000000097</c:v>
                </c:pt>
                <c:pt idx="60">
                  <c:v>0.60000000000000098</c:v>
                </c:pt>
                <c:pt idx="61">
                  <c:v>0.61000000000000099</c:v>
                </c:pt>
                <c:pt idx="62">
                  <c:v>0.62000000000000099</c:v>
                </c:pt>
                <c:pt idx="63">
                  <c:v>0.630000000000001</c:v>
                </c:pt>
                <c:pt idx="64">
                  <c:v>0.64000000000000101</c:v>
                </c:pt>
                <c:pt idx="65">
                  <c:v>0.65000000000000102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0.69000000000000106</c:v>
                </c:pt>
                <c:pt idx="70">
                  <c:v>0.70000000000000107</c:v>
                </c:pt>
                <c:pt idx="71">
                  <c:v>0.71000000000000107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0.80000000000000093</c:v>
                </c:pt>
                <c:pt idx="81">
                  <c:v>0.81000000000000094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</c:numCache>
            </c:numRef>
          </c:xVal>
          <c:yVal>
            <c:numRef>
              <c:f>'This study Berea'!$Z$12:$Z$112</c:f>
              <c:numCache>
                <c:formatCode>General</c:formatCode>
                <c:ptCount val="101"/>
                <c:pt idx="0">
                  <c:v>0</c:v>
                </c:pt>
                <c:pt idx="1">
                  <c:v>2.3279769820749863E-6</c:v>
                </c:pt>
                <c:pt idx="2">
                  <c:v>2.8806506270906418E-5</c:v>
                </c:pt>
                <c:pt idx="3">
                  <c:v>1.2716777620169761E-4</c:v>
                </c:pt>
                <c:pt idx="4">
                  <c:v>3.6818182079434436E-4</c:v>
                </c:pt>
                <c:pt idx="5">
                  <c:v>8.4603138272532075E-4</c:v>
                </c:pt>
                <c:pt idx="6">
                  <c:v>1.6796478587173258E-3</c:v>
                </c:pt>
                <c:pt idx="7">
                  <c:v>3.0143343565794956E-3</c:v>
                </c:pt>
                <c:pt idx="8">
                  <c:v>5.0233077513629487E-3</c:v>
                </c:pt>
                <c:pt idx="9">
                  <c:v>7.9088084093056343E-3</c:v>
                </c:pt>
                <c:pt idx="10">
                  <c:v>1.1902371076059737E-2</c:v>
                </c:pt>
                <c:pt idx="11">
                  <c:v>1.7263770559276082E-2</c:v>
                </c:pt>
                <c:pt idx="12">
                  <c:v>2.4278077055833402E-2</c:v>
                </c:pt>
                <c:pt idx="13">
                  <c:v>3.3250205594704485E-2</c:v>
                </c:pt>
                <c:pt idx="14">
                  <c:v>4.4496356868284903E-2</c:v>
                </c:pt>
                <c:pt idx="15">
                  <c:v>5.8331864759326946E-2</c:v>
                </c:pt>
                <c:pt idx="16">
                  <c:v>7.5055232573011055E-2</c:v>
                </c:pt>
                <c:pt idx="17">
                  <c:v>9.4928587439748524E-2</c:v>
                </c:pt>
                <c:pt idx="18">
                  <c:v>0.11815541176993505</c:v>
                </c:pt>
                <c:pt idx="19">
                  <c:v>0.14485716958467432</c:v>
                </c:pt>
                <c:pt idx="20">
                  <c:v>0.17505121074697161</c:v>
                </c:pt>
                <c:pt idx="21">
                  <c:v>0.20863291526405514</c:v>
                </c:pt>
                <c:pt idx="22">
                  <c:v>0.24536520554791008</c:v>
                </c:pt>
                <c:pt idx="23">
                  <c:v>0.28487811407522345</c:v>
                </c:pt>
                <c:pt idx="24">
                  <c:v>0.32667997863091902</c:v>
                </c:pt>
                <c:pt idx="25">
                  <c:v>0.37018017438528261</c:v>
                </c:pt>
                <c:pt idx="26">
                  <c:v>0.41472141304292687</c:v>
                </c:pt>
                <c:pt idx="27">
                  <c:v>0.45961800020494736</c:v>
                </c:pt>
                <c:pt idx="28">
                  <c:v>0.50419547296629852</c:v>
                </c:pt>
                <c:pt idx="29">
                  <c:v>0.54782698721926615</c:v>
                </c:pt>
                <c:pt idx="30">
                  <c:v>0.58996266217664317</c:v>
                </c:pt>
                <c:pt idx="31">
                  <c:v>0.6301495418771994</c:v>
                </c:pt>
                <c:pt idx="32">
                  <c:v>0.66804149036599481</c:v>
                </c:pt>
                <c:pt idx="33">
                  <c:v>0.70339980633077981</c:v>
                </c:pt>
                <c:pt idx="34">
                  <c:v>0.73608636346251921</c:v>
                </c:pt>
                <c:pt idx="35">
                  <c:v>0.76605156771581118</c:v>
                </c:pt>
                <c:pt idx="36">
                  <c:v>0.79331943244744652</c:v>
                </c:pt>
                <c:pt idx="37">
                  <c:v>0.8179717517362024</c:v>
                </c:pt>
                <c:pt idx="38">
                  <c:v>0.84013286439595447</c:v>
                </c:pt>
                <c:pt idx="39">
                  <c:v>0.85995598289391473</c:v>
                </c:pt>
                <c:pt idx="40">
                  <c:v>0.87761160257104209</c:v>
                </c:pt>
                <c:pt idx="41">
                  <c:v>0.89327815092313134</c:v>
                </c:pt>
                <c:pt idx="42">
                  <c:v>0.90713479276267761</c:v>
                </c:pt>
                <c:pt idx="43">
                  <c:v>0.91935616210943716</c:v>
                </c:pt>
                <c:pt idx="44">
                  <c:v>0.93010872353833252</c:v>
                </c:pt>
                <c:pt idx="45">
                  <c:v>0.93954845102283768</c:v>
                </c:pt>
                <c:pt idx="46">
                  <c:v>0.94781953070794944</c:v>
                </c:pt>
                <c:pt idx="47">
                  <c:v>0.95505382994402732</c:v>
                </c:pt>
                <c:pt idx="48">
                  <c:v>0.96137091751170456</c:v>
                </c:pt>
                <c:pt idx="49">
                  <c:v>0.96687846248918152</c:v>
                </c:pt>
                <c:pt idx="50">
                  <c:v>0.97167287788981715</c:v>
                </c:pt>
                <c:pt idx="51">
                  <c:v>0.97584010832690438</c:v>
                </c:pt>
                <c:pt idx="52">
                  <c:v>0.9794564881376856</c:v>
                </c:pt>
                <c:pt idx="53">
                  <c:v>0.98258961795087629</c:v>
                </c:pt>
                <c:pt idx="54">
                  <c:v>0.98529922430127304</c:v>
                </c:pt>
                <c:pt idx="55">
                  <c:v>0.98763797939455678</c:v>
                </c:pt>
                <c:pt idx="56">
                  <c:v>0.98965226730565392</c:v>
                </c:pt>
                <c:pt idx="57">
                  <c:v>0.9913828894741179</c:v>
                </c:pt>
                <c:pt idx="58">
                  <c:v>0.99286570695031706</c:v>
                </c:pt>
                <c:pt idx="59">
                  <c:v>0.99413221994500089</c:v>
                </c:pt>
                <c:pt idx="60">
                  <c:v>0.99521008723708182</c:v>
                </c:pt>
                <c:pt idx="61">
                  <c:v>0.99612358920647859</c:v>
                </c:pt>
                <c:pt idx="62">
                  <c:v>0.99689403891370987</c:v>
                </c:pt>
                <c:pt idx="63">
                  <c:v>0.99754014592048834</c:v>
                </c:pt>
                <c:pt idx="64">
                  <c:v>0.9980783375656781</c:v>
                </c:pt>
                <c:pt idx="65">
                  <c:v>0.99852304227477762</c:v>
                </c:pt>
                <c:pt idx="66">
                  <c:v>0.99888693926082361</c:v>
                </c:pt>
                <c:pt idx="67">
                  <c:v>0.99918117872780365</c:v>
                </c:pt>
                <c:pt idx="68">
                  <c:v>0.99941557646731227</c:v>
                </c:pt>
                <c:pt idx="69">
                  <c:v>0.99959878660871948</c:v>
                </c:pt>
                <c:pt idx="70">
                  <c:v>0.99973845634590697</c:v>
                </c:pt>
                <c:pt idx="71">
                  <c:v>0.99984136693485659</c:v>
                </c:pt>
                <c:pt idx="72">
                  <c:v>0.99991356667215803</c:v>
                </c:pt>
                <c:pt idx="73">
                  <c:v>0.99996050550646598</c:v>
                </c:pt>
                <c:pt idx="74">
                  <c:v>0.99998719321502305</c:v>
                </c:pt>
                <c:pt idx="75">
                  <c:v>0.99999845449746605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Fg(30MPa effective stress)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'This study Berea'!$J$12:$J$112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6.9999999999999951E-2</c:v>
                </c:pt>
                <c:pt idx="8">
                  <c:v>7.999999999999996E-2</c:v>
                </c:pt>
                <c:pt idx="9">
                  <c:v>8.9999999999999969E-2</c:v>
                </c:pt>
                <c:pt idx="10">
                  <c:v>9.9999999999999978E-2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0.16000000000000003</c:v>
                </c:pt>
                <c:pt idx="17">
                  <c:v>0.17000000000000004</c:v>
                </c:pt>
                <c:pt idx="18">
                  <c:v>0.18000000000000005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0.31999999999999995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0.57000000000000095</c:v>
                </c:pt>
                <c:pt idx="58">
                  <c:v>0.58000000000000096</c:v>
                </c:pt>
                <c:pt idx="59">
                  <c:v>0.59000000000000097</c:v>
                </c:pt>
                <c:pt idx="60">
                  <c:v>0.60000000000000098</c:v>
                </c:pt>
                <c:pt idx="61">
                  <c:v>0.61000000000000099</c:v>
                </c:pt>
                <c:pt idx="62">
                  <c:v>0.62000000000000099</c:v>
                </c:pt>
                <c:pt idx="63">
                  <c:v>0.630000000000001</c:v>
                </c:pt>
                <c:pt idx="64">
                  <c:v>0.64000000000000101</c:v>
                </c:pt>
                <c:pt idx="65">
                  <c:v>0.65000000000000102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0.69000000000000106</c:v>
                </c:pt>
                <c:pt idx="70">
                  <c:v>0.70000000000000107</c:v>
                </c:pt>
                <c:pt idx="71">
                  <c:v>0.71000000000000107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0.80000000000000093</c:v>
                </c:pt>
                <c:pt idx="81">
                  <c:v>0.81000000000000094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</c:numCache>
            </c:numRef>
          </c:xVal>
          <c:yVal>
            <c:numRef>
              <c:f>'This study Berea'!$AH$12:$AH$112</c:f>
              <c:numCache>
                <c:formatCode>General</c:formatCode>
                <c:ptCount val="101"/>
                <c:pt idx="0">
                  <c:v>0</c:v>
                </c:pt>
                <c:pt idx="1">
                  <c:v>4.7213063318896076E-6</c:v>
                </c:pt>
                <c:pt idx="2">
                  <c:v>5.0035350500521325E-5</c:v>
                </c:pt>
                <c:pt idx="3">
                  <c:v>2.0158253965874007E-4</c:v>
                </c:pt>
                <c:pt idx="4">
                  <c:v>5.4663831681300845E-4</c:v>
                </c:pt>
                <c:pt idx="5">
                  <c:v>1.1932784115062933E-3</c:v>
                </c:pt>
                <c:pt idx="6">
                  <c:v>2.270730679149624E-3</c:v>
                </c:pt>
                <c:pt idx="7">
                  <c:v>3.929959719960685E-3</c:v>
                </c:pt>
                <c:pt idx="8">
                  <c:v>6.3440620315393659E-3</c:v>
                </c:pt>
                <c:pt idx="9">
                  <c:v>9.7081357039513483E-3</c:v>
                </c:pt>
                <c:pt idx="10">
                  <c:v>1.4238285989572885E-2</c:v>
                </c:pt>
                <c:pt idx="11">
                  <c:v>2.016940461863681E-2</c:v>
                </c:pt>
                <c:pt idx="12">
                  <c:v>2.7751345098136815E-2</c:v>
                </c:pt>
                <c:pt idx="13">
                  <c:v>3.7243130440164585E-2</c:v>
                </c:pt>
                <c:pt idx="14">
                  <c:v>4.8904895748452581E-2</c:v>
                </c:pt>
                <c:pt idx="15">
                  <c:v>6.2987407176147814E-2</c:v>
                </c:pt>
                <c:pt idx="16">
                  <c:v>7.9719227294138273E-2</c:v>
                </c:pt>
                <c:pt idx="17">
                  <c:v>9.9291918863357087E-2</c:v>
                </c:pt>
                <c:pt idx="18">
                  <c:v>0.12184407699043331</c:v>
                </c:pt>
                <c:pt idx="19">
                  <c:v>0.14744540699094943</c:v>
                </c:pt>
                <c:pt idx="20">
                  <c:v>0.1760824436602052</c:v>
                </c:pt>
                <c:pt idx="21">
                  <c:v>0.20764773514971069</c:v>
                </c:pt>
                <c:pt idx="22">
                  <c:v>0.24193428737597478</c:v>
                </c:pt>
                <c:pt idx="23">
                  <c:v>0.278636710098771</c:v>
                </c:pt>
                <c:pt idx="24">
                  <c:v>0.31735981740044339</c:v>
                </c:pt>
                <c:pt idx="25">
                  <c:v>0.35763449669668179</c:v>
                </c:pt>
                <c:pt idx="26">
                  <c:v>0.39893963993269077</c:v>
                </c:pt>
                <c:pt idx="27">
                  <c:v>0.44072804344101957</c:v>
                </c:pt>
                <c:pt idx="28">
                  <c:v>0.4824536289362682</c:v>
                </c:pt>
                <c:pt idx="29">
                  <c:v>0.52359723867709884</c:v>
                </c:pt>
                <c:pt idx="30">
                  <c:v>0.56368861791000313</c:v>
                </c:pt>
                <c:pt idx="31">
                  <c:v>0.60232290908373376</c:v>
                </c:pt>
                <c:pt idx="32">
                  <c:v>0.63917086472025475</c:v>
                </c:pt>
                <c:pt idx="33">
                  <c:v>0.67398284657949015</c:v>
                </c:pt>
                <c:pt idx="34">
                  <c:v>0.70658736618739781</c:v>
                </c:pt>
                <c:pt idx="35">
                  <c:v>0.73688535488363027</c:v>
                </c:pt>
                <c:pt idx="36">
                  <c:v>0.76484152166808761</c:v>
                </c:pt>
                <c:pt idx="37">
                  <c:v>0.79047410932604378</c:v>
                </c:pt>
                <c:pt idx="38">
                  <c:v>0.8138441653559616</c:v>
                </c:pt>
                <c:pt idx="39">
                  <c:v>0.83504517826333702</c:v>
                </c:pt>
                <c:pt idx="40">
                  <c:v>0.85419365244020662</c:v>
                </c:pt>
                <c:pt idx="41">
                  <c:v>0.87142094660643588</c:v>
                </c:pt>
                <c:pt idx="42">
                  <c:v>0.8868665024553537</c:v>
                </c:pt>
                <c:pt idx="43">
                  <c:v>0.90067244720035533</c:v>
                </c:pt>
                <c:pt idx="44">
                  <c:v>0.91297946177947698</c:v>
                </c:pt>
                <c:pt idx="45">
                  <c:v>0.92392375618679579</c:v>
                </c:pt>
                <c:pt idx="46">
                  <c:v>0.93363497399334228</c:v>
                </c:pt>
                <c:pt idx="47">
                  <c:v>0.94223484957607428</c:v>
                </c:pt>
                <c:pt idx="48">
                  <c:v>0.94983645565947727</c:v>
                </c:pt>
                <c:pt idx="49">
                  <c:v>0.95654389932484363</c:v>
                </c:pt>
                <c:pt idx="50">
                  <c:v>0.96245234740245655</c:v>
                </c:pt>
                <c:pt idx="51">
                  <c:v>0.9676482844390758</c:v>
                </c:pt>
                <c:pt idx="52">
                  <c:v>0.97220992670435857</c:v>
                </c:pt>
                <c:pt idx="53">
                  <c:v>0.97620773325581611</c:v>
                </c:pt>
                <c:pt idx="54">
                  <c:v>0.97970496973935517</c:v>
                </c:pt>
                <c:pt idx="55">
                  <c:v>0.98275829249034752</c:v>
                </c:pt>
                <c:pt idx="56">
                  <c:v>0.9854183299107977</c:v>
                </c:pt>
                <c:pt idx="57">
                  <c:v>0.9877302453899357</c:v>
                </c:pt>
                <c:pt idx="58">
                  <c:v>0.98973427157374738</c:v>
                </c:pt>
                <c:pt idx="59">
                  <c:v>0.99146620991295331</c:v>
                </c:pt>
                <c:pt idx="60">
                  <c:v>0.99295789242665922</c:v>
                </c:pt>
                <c:pt idx="61">
                  <c:v>0.99423760476207168</c:v>
                </c:pt>
                <c:pt idx="62">
                  <c:v>0.99533047111616324</c:v>
                </c:pt>
                <c:pt idx="63">
                  <c:v>0.9962588025797896</c:v>
                </c:pt>
                <c:pt idx="64">
                  <c:v>0.99704241110137815</c:v>
                </c:pt>
                <c:pt idx="65">
                  <c:v>0.99769889165167436</c:v>
                </c:pt>
                <c:pt idx="66">
                  <c:v>0.9982438753891224</c:v>
                </c:pt>
                <c:pt idx="67">
                  <c:v>0.99869125675177417</c:v>
                </c:pt>
                <c:pt idx="68">
                  <c:v>0.99905339751104683</c:v>
                </c:pt>
                <c:pt idx="69">
                  <c:v>0.99934131101112844</c:v>
                </c:pt>
                <c:pt idx="70">
                  <c:v>0.99956483024824394</c:v>
                </c:pt>
                <c:pt idx="71">
                  <c:v>0.99973276446596449</c:v>
                </c:pt>
                <c:pt idx="72">
                  <c:v>0.99985305145986103</c:v>
                </c:pt>
                <c:pt idx="73">
                  <c:v>0.99993291960819064</c:v>
                </c:pt>
                <c:pt idx="74">
                  <c:v>0.99997909597852608</c:v>
                </c:pt>
                <c:pt idx="75">
                  <c:v>0.99999820399941197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1602784"/>
        <c:axId val="-1901610400"/>
      </c:scatterChart>
      <c:valAx>
        <c:axId val="-190160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610400"/>
        <c:crosses val="autoZero"/>
        <c:crossBetween val="midCat"/>
      </c:valAx>
      <c:valAx>
        <c:axId val="-1901610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6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5105105105102"/>
          <c:y val="0.11028558930133733"/>
          <c:w val="0.73636045494313196"/>
          <c:h val="0.62268040649291378"/>
        </c:manualLayout>
      </c:layout>
      <c:scatterChart>
        <c:scatterStyle val="lineMarker"/>
        <c:varyColors val="0"/>
        <c:ser>
          <c:idx val="0"/>
          <c:order val="0"/>
          <c:tx>
            <c:v>Porosity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Berea'!$B$3:$B$9</c:f>
              <c:numCache>
                <c:formatCode>General</c:formatCode>
                <c:ptCount val="7"/>
                <c:pt idx="0">
                  <c:v>13.157894736842103</c:v>
                </c:pt>
                <c:pt idx="1">
                  <c:v>12.956555945958456</c:v>
                </c:pt>
                <c:pt idx="2">
                  <c:v>12.780553240565506</c:v>
                </c:pt>
                <c:pt idx="3">
                  <c:v>12.603887490666082</c:v>
                </c:pt>
                <c:pt idx="4">
                  <c:v>12.46157481628777</c:v>
                </c:pt>
                <c:pt idx="5">
                  <c:v>12.333635827188285</c:v>
                </c:pt>
                <c:pt idx="6">
                  <c:v>12.240237509750429</c:v>
                </c:pt>
              </c:numCache>
            </c:numRef>
          </c:yVal>
          <c:smooth val="0"/>
        </c:ser>
        <c:ser>
          <c:idx val="2"/>
          <c:order val="2"/>
          <c:tx>
            <c:v>Porosity (Eq.5.2)</c:v>
          </c:tx>
          <c:spPr>
            <a:ln w="2222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Berea'!$L$3:$L$9</c:f>
              <c:numCache>
                <c:formatCode>General</c:formatCode>
                <c:ptCount val="7"/>
                <c:pt idx="0">
                  <c:v>13.131979110610098</c:v>
                </c:pt>
                <c:pt idx="1">
                  <c:v>13.059507079019857</c:v>
                </c:pt>
                <c:pt idx="2">
                  <c:v>12.986914022897095</c:v>
                </c:pt>
                <c:pt idx="3">
                  <c:v>12.91419963883143</c:v>
                </c:pt>
                <c:pt idx="4">
                  <c:v>12.841363622397441</c:v>
                </c:pt>
                <c:pt idx="5">
                  <c:v>12.768405668150395</c:v>
                </c:pt>
                <c:pt idx="6">
                  <c:v>12.695325469621983</c:v>
                </c:pt>
              </c:numCache>
            </c:numRef>
          </c:yVal>
          <c:smooth val="0"/>
        </c:ser>
        <c:ser>
          <c:idx val="3"/>
          <c:order val="3"/>
          <c:tx>
            <c:v>porosity (Eq.5.4)</c:v>
          </c:tx>
          <c:spPr>
            <a:ln w="222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Berea'!$U$3:$U$9</c:f>
              <c:numCache>
                <c:formatCode>General</c:formatCode>
                <c:ptCount val="7"/>
                <c:pt idx="0">
                  <c:v>13.157894736842103</c:v>
                </c:pt>
                <c:pt idx="1">
                  <c:v>12.951953012485212</c:v>
                </c:pt>
                <c:pt idx="2">
                  <c:v>12.782881794972528</c:v>
                </c:pt>
                <c:pt idx="3">
                  <c:v>12.632388223642016</c:v>
                </c:pt>
                <c:pt idx="4">
                  <c:v>12.491149149470363</c:v>
                </c:pt>
                <c:pt idx="5">
                  <c:v>12.354419515258753</c:v>
                </c:pt>
                <c:pt idx="6">
                  <c:v>12.219785671135561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433728"/>
        <c:axId val="-1683430464"/>
      </c:scatterChart>
      <c:scatterChart>
        <c:scatterStyle val="lineMarker"/>
        <c:varyColors val="0"/>
        <c:ser>
          <c:idx val="1"/>
          <c:order val="1"/>
          <c:tx>
            <c:v>Permeability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trendline>
            <c:spPr>
              <a:ln w="22225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Berea'!$C$3:$C$9</c:f>
              <c:numCache>
                <c:formatCode>General</c:formatCode>
                <c:ptCount val="7"/>
                <c:pt idx="0">
                  <c:v>58</c:v>
                </c:pt>
                <c:pt idx="1">
                  <c:v>46.551408443583512</c:v>
                </c:pt>
                <c:pt idx="2">
                  <c:v>40.950400906894941</c:v>
                </c:pt>
                <c:pt idx="3">
                  <c:v>39.105061816199054</c:v>
                </c:pt>
                <c:pt idx="4">
                  <c:v>37.793184167778286</c:v>
                </c:pt>
                <c:pt idx="5">
                  <c:v>36.937360293293992</c:v>
                </c:pt>
                <c:pt idx="6">
                  <c:v>36.135891960209534</c:v>
                </c:pt>
              </c:numCache>
            </c:numRef>
          </c:yVal>
          <c:smooth val="0"/>
        </c:ser>
        <c:ser>
          <c:idx val="4"/>
          <c:order val="4"/>
          <c:tx>
            <c:v>Permeability (Eq.5.9 wo tortuosity)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Berea'!$AD$3:$AD$9</c:f>
              <c:numCache>
                <c:formatCode>General</c:formatCode>
                <c:ptCount val="7"/>
                <c:pt idx="0">
                  <c:v>58</c:v>
                </c:pt>
                <c:pt idx="1">
                  <c:v>55.122137230161542</c:v>
                </c:pt>
                <c:pt idx="2">
                  <c:v>52.692859021891223</c:v>
                </c:pt>
                <c:pt idx="3">
                  <c:v>50.333691161864493</c:v>
                </c:pt>
                <c:pt idx="4">
                  <c:v>48.489843877893442</c:v>
                </c:pt>
                <c:pt idx="5">
                  <c:v>46.874519544505773</c:v>
                </c:pt>
                <c:pt idx="6">
                  <c:v>45.720199140058</c:v>
                </c:pt>
              </c:numCache>
            </c:numRef>
          </c:yVal>
          <c:smooth val="0"/>
        </c:ser>
        <c:ser>
          <c:idx val="5"/>
          <c:order val="5"/>
          <c:tx>
            <c:v>Permeability (Eq.5.9 w tortousity)</c:v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Berea'!$AC$3:$AC$9</c:f>
              <c:numCache>
                <c:formatCode>General</c:formatCode>
                <c:ptCount val="7"/>
                <c:pt idx="0">
                  <c:v>58</c:v>
                </c:pt>
                <c:pt idx="1">
                  <c:v>52.360690555895268</c:v>
                </c:pt>
                <c:pt idx="2">
                  <c:v>47.527828875413569</c:v>
                </c:pt>
                <c:pt idx="3">
                  <c:v>42.7956162165489</c:v>
                </c:pt>
                <c:pt idx="4">
                  <c:v>39.091508625369016</c:v>
                </c:pt>
                <c:pt idx="5">
                  <c:v>35.859775842707634</c:v>
                </c:pt>
                <c:pt idx="6">
                  <c:v>33.567437272062577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325376"/>
        <c:axId val="-1683433184"/>
      </c:scatterChart>
      <c:valAx>
        <c:axId val="-168343372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Confining Stress (MPa)</a:t>
                </a:r>
              </a:p>
            </c:rich>
          </c:tx>
          <c:layout>
            <c:manualLayout>
              <c:xMode val="edge"/>
              <c:yMode val="edge"/>
              <c:x val="0.26304430696162978"/>
              <c:y val="0.78602546773578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0464"/>
        <c:crosses val="autoZero"/>
        <c:crossBetween val="midCat"/>
        <c:majorUnit val="5"/>
      </c:valAx>
      <c:valAx>
        <c:axId val="-1683430464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3728"/>
        <c:crosses val="autoZero"/>
        <c:crossBetween val="midCat"/>
        <c:majorUnit val="1"/>
      </c:valAx>
      <c:valAx>
        <c:axId val="-1683433184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Permeability (mD)</a:t>
                </a:r>
              </a:p>
            </c:rich>
          </c:tx>
          <c:layout>
            <c:manualLayout>
              <c:xMode val="edge"/>
              <c:yMode val="edge"/>
              <c:x val="0.93537955361962732"/>
              <c:y val="0.1942961157052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5376"/>
        <c:crosses val="max"/>
        <c:crossBetween val="midCat"/>
        <c:majorUnit val="20"/>
      </c:valAx>
      <c:valAx>
        <c:axId val="-168232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3433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2.0031871016122985E-3"/>
          <c:y val="0.86273840769903765"/>
          <c:w val="0.99799686497521145"/>
          <c:h val="0.13365173103362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ot"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5588051493562"/>
          <c:y val="9.2606299212598428E-2"/>
          <c:w val="0.79985251843519556"/>
          <c:h val="0.7515053248071305"/>
        </c:manualLayout>
      </c:layout>
      <c:scatterChart>
        <c:scatterStyle val="smoothMarker"/>
        <c:varyColors val="0"/>
        <c:ser>
          <c:idx val="0"/>
          <c:order val="0"/>
          <c:tx>
            <c:v>Porosity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Berea'!$AG$3:$AG$9</c:f>
              <c:numCache>
                <c:formatCode>General</c:formatCode>
                <c:ptCount val="7"/>
                <c:pt idx="0">
                  <c:v>0</c:v>
                </c:pt>
                <c:pt idx="1">
                  <c:v>6.7624866433659059E-2</c:v>
                </c:pt>
                <c:pt idx="2">
                  <c:v>0.13409062415827963</c:v>
                </c:pt>
                <c:pt idx="3">
                  <c:v>0.20794529669344647</c:v>
                </c:pt>
                <c:pt idx="4">
                  <c:v>0.27280481345658403</c:v>
                </c:pt>
                <c:pt idx="5">
                  <c:v>0.33531865409700123</c:v>
                </c:pt>
                <c:pt idx="6">
                  <c:v>0.38352882866028581</c:v>
                </c:pt>
              </c:numCache>
            </c:numRef>
          </c:yVal>
          <c:smooth val="1"/>
        </c:ser>
        <c:ser>
          <c:idx val="1"/>
          <c:order val="1"/>
          <c:tx>
            <c:v>Permeability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Berea'!$AH$3:$AH$9</c:f>
              <c:numCache>
                <c:formatCode>General</c:formatCode>
                <c:ptCount val="7"/>
                <c:pt idx="0">
                  <c:v>7.8811299092448888</c:v>
                </c:pt>
                <c:pt idx="1">
                  <c:v>7.1354460005184039</c:v>
                </c:pt>
                <c:pt idx="2">
                  <c:v>7.4319637748979162</c:v>
                </c:pt>
                <c:pt idx="3">
                  <c:v>7.4319637748979401</c:v>
                </c:pt>
                <c:pt idx="4">
                  <c:v>7.4319637748979188</c:v>
                </c:pt>
                <c:pt idx="5">
                  <c:v>7.431963774897909</c:v>
                </c:pt>
                <c:pt idx="6">
                  <c:v>7.431963774897933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333536"/>
        <c:axId val="-1682318304"/>
      </c:scatterChart>
      <c:valAx>
        <c:axId val="-1682333536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Effective Stress (MPa)</a:t>
                </a:r>
              </a:p>
            </c:rich>
          </c:tx>
          <c:layout>
            <c:manualLayout>
              <c:xMode val="edge"/>
              <c:yMode val="edge"/>
              <c:x val="0.34840394950631165"/>
              <c:y val="0.92230533683289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18304"/>
        <c:crosses val="autoZero"/>
        <c:crossBetween val="midCat"/>
      </c:valAx>
      <c:valAx>
        <c:axId val="-1682318304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900" b="1">
                    <a:latin typeface="+mj-lt"/>
                  </a:rPr>
                  <a:t>Time-Dependent Property Drop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33536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8361348448465215"/>
          <c:y val="9.5241987043872128E-2"/>
          <c:w val="0.30263967004124487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ot"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9871266091738"/>
          <c:y val="9.6958701854955059E-2"/>
          <c:w val="0.84684414448193979"/>
          <c:h val="0.55543644037738527"/>
        </c:manualLayout>
      </c:layout>
      <c:scatterChart>
        <c:scatterStyle val="smoothMarker"/>
        <c:varyColors val="0"/>
        <c:ser>
          <c:idx val="2"/>
          <c:order val="0"/>
          <c:tx>
            <c:v>BC-kr (low stress, literature)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Berea'!$M$12:$M$74</c:f>
              <c:numCache>
                <c:formatCode>General</c:formatCode>
                <c:ptCount val="63"/>
                <c:pt idx="0">
                  <c:v>1</c:v>
                </c:pt>
                <c:pt idx="1">
                  <c:v>0.94423200204234314</c:v>
                </c:pt>
                <c:pt idx="2">
                  <c:v>0.89072879127574123</c:v>
                </c:pt>
                <c:pt idx="3">
                  <c:v>0.83943384764224405</c:v>
                </c:pt>
                <c:pt idx="4">
                  <c:v>0.79029114723969374</c:v>
                </c:pt>
                <c:pt idx="5">
                  <c:v>0.74324516626550663</c:v>
                </c:pt>
                <c:pt idx="6">
                  <c:v>0.69824088506004856</c:v>
                </c:pt>
                <c:pt idx="7">
                  <c:v>0.65522379225390748</c:v>
                </c:pt>
                <c:pt idx="8">
                  <c:v>0.61413988902361949</c:v>
                </c:pt>
                <c:pt idx="9">
                  <c:v>0.5749356934607136</c:v>
                </c:pt>
                <c:pt idx="10">
                  <c:v>0.53755824505922478</c:v>
                </c:pt>
                <c:pt idx="11">
                  <c:v>0.50195510932717724</c:v>
                </c:pt>
                <c:pt idx="12">
                  <c:v>0.46807438252790629</c:v>
                </c:pt>
                <c:pt idx="13">
                  <c:v>0.43586469655747506</c:v>
                </c:pt>
                <c:pt idx="14">
                  <c:v>0.4052752239648828</c:v>
                </c:pt>
                <c:pt idx="15">
                  <c:v>0.37625568312222757</c:v>
                </c:pt>
                <c:pt idx="16">
                  <c:v>0.34875634355250867</c:v>
                </c:pt>
                <c:pt idx="17">
                  <c:v>0.32272803142331319</c:v>
                </c:pt>
                <c:pt idx="18">
                  <c:v>0.29812213521524911</c:v>
                </c:pt>
                <c:pt idx="19">
                  <c:v>0.27489061157467665</c:v>
                </c:pt>
                <c:pt idx="20">
                  <c:v>0.25298599136102573</c:v>
                </c:pt>
                <c:pt idx="21">
                  <c:v>0.23236138589982674</c:v>
                </c:pt>
                <c:pt idx="22">
                  <c:v>0.2129704934534857</c:v>
                </c:pt>
                <c:pt idx="23">
                  <c:v>0.19476760592285505</c:v>
                </c:pt>
                <c:pt idx="24">
                  <c:v>0.17770761579377484</c:v>
                </c:pt>
                <c:pt idx="25">
                  <c:v>0.16174602334401131</c:v>
                </c:pt>
                <c:pt idx="26">
                  <c:v>0.14683894412742679</c:v>
                </c:pt>
                <c:pt idx="27">
                  <c:v>0.13294311675377776</c:v>
                </c:pt>
                <c:pt idx="28">
                  <c:v>0.12001591098430525</c:v>
                </c:pt>
                <c:pt idx="29">
                  <c:v>0.10801533616526821</c:v>
                </c:pt>
                <c:pt idx="30">
                  <c:v>9.690005002381645E-2</c:v>
                </c:pt>
                <c:pt idx="31">
                  <c:v>8.662936785315084E-2</c:v>
                </c:pt>
                <c:pt idx="32">
                  <c:v>7.7163272116818754E-2</c:v>
                </c:pt>
                <c:pt idx="33">
                  <c:v>6.8462422505316131E-2</c:v>
                </c:pt>
                <c:pt idx="34">
                  <c:v>6.0488166481976677E-2</c:v>
                </c:pt>
                <c:pt idx="35">
                  <c:v>5.3202550359520415E-2</c:v>
                </c:pt>
                <c:pt idx="36">
                  <c:v>4.6568330953729843E-2</c:v>
                </c:pt>
                <c:pt idx="37">
                  <c:v>4.0548987866646465E-2</c:v>
                </c:pt>
                <c:pt idx="38">
                  <c:v>3.5108736458621954E-2</c:v>
                </c:pt>
                <c:pt idx="39">
                  <c:v>3.0212541576730159E-2</c:v>
                </c:pt>
                <c:pt idx="40">
                  <c:v>2.5826132116728608E-2</c:v>
                </c:pt>
                <c:pt idx="41">
                  <c:v>2.1916016507308331E-2</c:v>
                </c:pt>
                <c:pt idx="42">
                  <c:v>1.8449499219249058E-2</c:v>
                </c:pt>
                <c:pt idx="43">
                  <c:v>1.5394698418905306E-2</c:v>
                </c:pt>
                <c:pt idx="44">
                  <c:v>1.2720564905983143E-2</c:v>
                </c:pt>
                <c:pt idx="45">
                  <c:v>1.0396902500890409E-2</c:v>
                </c:pt>
                <c:pt idx="46">
                  <c:v>8.3943900785019357E-3</c:v>
                </c:pt>
                <c:pt idx="47">
                  <c:v>6.684605484960672E-3</c:v>
                </c:pt>
                <c:pt idx="48">
                  <c:v>5.240051624929791E-3</c:v>
                </c:pt>
                <c:pt idx="49">
                  <c:v>4.0341850724979382E-3</c:v>
                </c:pt>
                <c:pt idx="50">
                  <c:v>3.0414476455332927E-3</c:v>
                </c:pt>
                <c:pt idx="51">
                  <c:v>2.2373014993641578E-3</c:v>
                </c:pt>
                <c:pt idx="52">
                  <c:v>1.5982684545707479E-3</c:v>
                </c:pt>
                <c:pt idx="53">
                  <c:v>1.1019744965402938E-3</c:v>
                </c:pt>
                <c:pt idx="54">
                  <c:v>7.2720070601338394E-4</c:v>
                </c:pt>
                <c:pt idx="55">
                  <c:v>4.5394235978554406E-4</c:v>
                </c:pt>
                <c:pt idx="56">
                  <c:v>2.634786868910031E-4</c:v>
                </c:pt>
                <c:pt idx="57">
                  <c:v>1.3845698587908675E-4</c:v>
                </c:pt>
                <c:pt idx="58">
                  <c:v>6.2996937464298902E-5</c:v>
                </c:pt>
                <c:pt idx="59">
                  <c:v>2.2824992088143123E-5</c:v>
                </c:pt>
                <c:pt idx="60">
                  <c:v>5.4573848692162379E-6</c:v>
                </c:pt>
                <c:pt idx="61">
                  <c:v>4.7276980135147027E-7</c:v>
                </c:pt>
                <c:pt idx="62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v>BC-krg (low stress, literature)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Berea'!$N$12:$N$112</c:f>
              <c:numCache>
                <c:formatCode>General</c:formatCode>
                <c:ptCount val="101"/>
                <c:pt idx="0">
                  <c:v>0</c:v>
                </c:pt>
                <c:pt idx="1">
                  <c:v>4.9777928821838919E-6</c:v>
                </c:pt>
                <c:pt idx="2">
                  <c:v>3.6618637396365114E-5</c:v>
                </c:pt>
                <c:pt idx="3">
                  <c:v>1.1767085652858649E-4</c:v>
                </c:pt>
                <c:pt idx="4">
                  <c:v>2.6938135766270584E-4</c:v>
                </c:pt>
                <c:pt idx="5">
                  <c:v>5.1211967929376773E-4</c:v>
                </c:pt>
                <c:pt idx="6">
                  <c:v>8.6563393241253584E-4</c:v>
                </c:pt>
                <c:pt idx="7">
                  <c:v>1.3491930008949706E-3</c:v>
                </c:pt>
                <c:pt idx="8">
                  <c:v>1.9816771189690901E-3</c:v>
                </c:pt>
                <c:pt idx="9">
                  <c:v>2.7816405390688383E-3</c:v>
                </c:pt>
                <c:pt idx="10">
                  <c:v>3.7673573978380458E-3</c:v>
                </c:pt>
                <c:pt idx="11">
                  <c:v>4.9568566893194452E-3</c:v>
                </c:pt>
                <c:pt idx="12">
                  <c:v>6.3679497800030712E-3</c:v>
                </c:pt>
                <c:pt idx="13">
                  <c:v>8.0182525980534575E-3</c:v>
                </c:pt>
                <c:pt idx="14">
                  <c:v>9.9252038899237342E-3</c:v>
                </c:pt>
                <c:pt idx="15">
                  <c:v>1.2106080492686912E-2</c:v>
                </c:pt>
                <c:pt idx="16">
                  <c:v>1.4578010289645747E-2</c:v>
                </c:pt>
                <c:pt idx="17">
                  <c:v>1.7357983332527933E-2</c:v>
                </c:pt>
                <c:pt idx="18">
                  <c:v>2.0462861488624608E-2</c:v>
                </c:pt>
                <c:pt idx="19">
                  <c:v>2.3909386884095263E-2</c:v>
                </c:pt>
                <c:pt idx="20">
                  <c:v>2.7714189352414119E-2</c:v>
                </c:pt>
                <c:pt idx="21">
                  <c:v>3.1893793051516357E-2</c:v>
                </c:pt>
                <c:pt idx="22">
                  <c:v>3.6464622379446802E-2</c:v>
                </c:pt>
                <c:pt idx="23">
                  <c:v>4.1443007292807782E-2</c:v>
                </c:pt>
                <c:pt idx="24">
                  <c:v>4.6845188112746156E-2</c:v>
                </c:pt>
                <c:pt idx="25">
                  <c:v>5.2687319888023658E-2</c:v>
                </c:pt>
                <c:pt idx="26">
                  <c:v>5.8985476372765716E-2</c:v>
                </c:pt>
                <c:pt idx="27">
                  <c:v>6.575565366698502E-2</c:v>
                </c:pt>
                <c:pt idx="28">
                  <c:v>7.3013773560351908E-2</c:v>
                </c:pt>
                <c:pt idx="29">
                  <c:v>8.0775686613502026E-2</c:v>
                </c:pt>
                <c:pt idx="30">
                  <c:v>8.9057175006127587E-2</c:v>
                </c:pt>
                <c:pt idx="31">
                  <c:v>9.7873955176939545E-2</c:v>
                </c:pt>
                <c:pt idx="32">
                  <c:v>0.10724168027714459</c:v>
                </c:pt>
                <c:pt idx="33">
                  <c:v>0.11717594245620144</c:v>
                </c:pt>
                <c:pt idx="34">
                  <c:v>0.127692274996206</c:v>
                </c:pt>
                <c:pt idx="35">
                  <c:v>0.13880615430921447</c:v>
                </c:pt>
                <c:pt idx="36">
                  <c:v>0.15053300181007781</c:v>
                </c:pt>
                <c:pt idx="37">
                  <c:v>0.16288818567588248</c:v>
                </c:pt>
                <c:pt idx="38">
                  <c:v>0.17588702250182126</c:v>
                </c:pt>
                <c:pt idx="39">
                  <c:v>0.18954477886222593</c:v>
                </c:pt>
                <c:pt idx="40">
                  <c:v>0.20387667278454577</c:v>
                </c:pt>
                <c:pt idx="41">
                  <c:v>0.21889787514323394</c:v>
                </c:pt>
                <c:pt idx="42">
                  <c:v>0.23462351097978668</c:v>
                </c:pt>
                <c:pt idx="43">
                  <c:v>0.25106866075455359</c:v>
                </c:pt>
                <c:pt idx="44">
                  <c:v>0.26824836153538484</c:v>
                </c:pt>
                <c:pt idx="45">
                  <c:v>0.28617760812769882</c:v>
                </c:pt>
                <c:pt idx="46">
                  <c:v>0.30487135415011923</c:v>
                </c:pt>
                <c:pt idx="47">
                  <c:v>0.32434451305945683</c:v>
                </c:pt>
                <c:pt idx="48">
                  <c:v>0.3446119591284707</c:v>
                </c:pt>
                <c:pt idx="49">
                  <c:v>0.36568852837954019</c:v>
                </c:pt>
                <c:pt idx="50">
                  <c:v>0.38758901947711466</c:v>
                </c:pt>
                <c:pt idx="51">
                  <c:v>0.41032819458156339</c:v>
                </c:pt>
                <c:pt idx="52">
                  <c:v>0.43392078016683372</c:v>
                </c:pt>
                <c:pt idx="53">
                  <c:v>0.45838146780413302</c:v>
                </c:pt>
                <c:pt idx="54">
                  <c:v>0.48372491491366809</c:v>
                </c:pt>
                <c:pt idx="55">
                  <c:v>0.50996574548632523</c:v>
                </c:pt>
                <c:pt idx="56">
                  <c:v>0.5371185507770263</c:v>
                </c:pt>
                <c:pt idx="57">
                  <c:v>0.56519788997136922</c:v>
                </c:pt>
                <c:pt idx="58">
                  <c:v>0.59421829082702404</c:v>
                </c:pt>
                <c:pt idx="59">
                  <c:v>0.62419425029130915</c:v>
                </c:pt>
                <c:pt idx="60">
                  <c:v>0.6551402350961697</c:v>
                </c:pt>
                <c:pt idx="61">
                  <c:v>0.68707068233180157</c:v>
                </c:pt>
                <c:pt idx="62">
                  <c:v>0.72</c:v>
                </c:pt>
              </c:numCache>
            </c:numRef>
          </c:yVal>
          <c:smooth val="1"/>
        </c:ser>
        <c:ser>
          <c:idx val="0"/>
          <c:order val="2"/>
          <c:tx>
            <c:v>krw (σ'=10MPa)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Berea'!$D$12:$D$18</c:f>
              <c:numCache>
                <c:formatCode>General</c:formatCode>
                <c:ptCount val="7"/>
                <c:pt idx="0">
                  <c:v>1</c:v>
                </c:pt>
                <c:pt idx="1">
                  <c:v>0.93004425899999998</c:v>
                </c:pt>
                <c:pt idx="2">
                  <c:v>0.80425332699999996</c:v>
                </c:pt>
                <c:pt idx="3">
                  <c:v>0.68447898299999999</c:v>
                </c:pt>
                <c:pt idx="4">
                  <c:v>0.59701321000000007</c:v>
                </c:pt>
                <c:pt idx="5">
                  <c:v>0.33140895400000003</c:v>
                </c:pt>
                <c:pt idx="6">
                  <c:v>0.316670275</c:v>
                </c:pt>
              </c:numCache>
            </c:numRef>
          </c:xVal>
          <c:yVal>
            <c:numRef>
              <c:f>'This study Berea'!$E$12:$E$18</c:f>
              <c:numCache>
                <c:formatCode>General</c:formatCode>
                <c:ptCount val="7"/>
                <c:pt idx="0">
                  <c:v>1</c:v>
                </c:pt>
                <c:pt idx="1">
                  <c:v>0.69708030398900267</c:v>
                </c:pt>
                <c:pt idx="2">
                  <c:v>0.30871889696292365</c:v>
                </c:pt>
                <c:pt idx="3">
                  <c:v>0.26038897770870667</c:v>
                </c:pt>
                <c:pt idx="4">
                  <c:v>0.20573247283806659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6"/>
          <c:order val="3"/>
          <c:tx>
            <c:v>BC-krw (σ'=10MPa)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Berea'!$P$12:$P$112</c:f>
              <c:numCache>
                <c:formatCode>General</c:formatCode>
                <c:ptCount val="101"/>
                <c:pt idx="0">
                  <c:v>1</c:v>
                </c:pt>
                <c:pt idx="1">
                  <c:v>0.96129383835165227</c:v>
                </c:pt>
                <c:pt idx="2">
                  <c:v>0.92354556083736494</c:v>
                </c:pt>
                <c:pt idx="3">
                  <c:v>0.88674522870980665</c:v>
                </c:pt>
                <c:pt idx="4">
                  <c:v>0.8508828592120139</c:v>
                </c:pt>
                <c:pt idx="5">
                  <c:v>0.81594842471111695</c:v>
                </c:pt>
                <c:pt idx="6">
                  <c:v>0.78193185180139402</c:v>
                </c:pt>
                <c:pt idx="7">
                  <c:v>0.74882302037506121</c:v>
                </c:pt>
                <c:pt idx="8">
                  <c:v>0.71661176265911009</c:v>
                </c:pt>
                <c:pt idx="9">
                  <c:v>0.68528786221638605</c:v>
                </c:pt>
                <c:pt idx="10">
                  <c:v>0.65484105290896222</c:v>
                </c:pt>
                <c:pt idx="11">
                  <c:v>0.62526101782173771</c:v>
                </c:pt>
                <c:pt idx="12">
                  <c:v>0.59653738814402879</c:v>
                </c:pt>
                <c:pt idx="13">
                  <c:v>0.56865974200676239</c:v>
                </c:pt>
                <c:pt idx="14">
                  <c:v>0.54161760327269182</c:v>
                </c:pt>
                <c:pt idx="15">
                  <c:v>0.51540044027686605</c:v>
                </c:pt>
                <c:pt idx="16">
                  <c:v>0.48999766451435822</c:v>
                </c:pt>
                <c:pt idx="17">
                  <c:v>0.4653986292720278</c:v>
                </c:pt>
                <c:pt idx="18">
                  <c:v>0.44159262820081979</c:v>
                </c:pt>
                <c:pt idx="19">
                  <c:v>0.41856889382482515</c:v>
                </c:pt>
                <c:pt idx="20">
                  <c:v>0.39631659598299546</c:v>
                </c:pt>
                <c:pt idx="21">
                  <c:v>0.37482484019906198</c:v>
                </c:pt>
                <c:pt idx="22">
                  <c:v>0.35408266597481025</c:v>
                </c:pt>
                <c:pt idx="23">
                  <c:v>0.33407904500142671</c:v>
                </c:pt>
                <c:pt idx="24">
                  <c:v>0.31480287928315409</c:v>
                </c:pt>
                <c:pt idx="25">
                  <c:v>0.29624299916694402</c:v>
                </c:pt>
                <c:pt idx="26">
                  <c:v>0.27838816127119836</c:v>
                </c:pt>
                <c:pt idx="27">
                  <c:v>0.2612270463060069</c:v>
                </c:pt>
                <c:pt idx="28">
                  <c:v>0.24474825677652992</c:v>
                </c:pt>
                <c:pt idx="29">
                  <c:v>0.22894031456031938</c:v>
                </c:pt>
                <c:pt idx="30">
                  <c:v>0.21379165834839484</c:v>
                </c:pt>
                <c:pt idx="31">
                  <c:v>0.19929064093880244</c:v>
                </c:pt>
                <c:pt idx="32">
                  <c:v>0.18542552637012671</c:v>
                </c:pt>
                <c:pt idx="33">
                  <c:v>0.17218448688101023</c:v>
                </c:pt>
                <c:pt idx="34">
                  <c:v>0.15955559968010363</c:v>
                </c:pt>
                <c:pt idx="35">
                  <c:v>0.147526843509</c:v>
                </c:pt>
                <c:pt idx="36">
                  <c:v>0.13608609497855645</c:v>
                </c:pt>
                <c:pt idx="37">
                  <c:v>0.125221124656515</c:v>
                </c:pt>
                <c:pt idx="38">
                  <c:v>0.11491959288143953</c:v>
                </c:pt>
                <c:pt idx="39">
                  <c:v>0.1051690452746155</c:v>
                </c:pt>
                <c:pt idx="40">
                  <c:v>9.5956907917599657E-2</c:v>
                </c:pt>
                <c:pt idx="41">
                  <c:v>8.7270482158454218E-2</c:v>
                </c:pt>
                <c:pt idx="42">
                  <c:v>7.9096939004180092E-2</c:v>
                </c:pt>
                <c:pt idx="43">
                  <c:v>7.1423313050303014E-2</c:v>
                </c:pt>
                <c:pt idx="44">
                  <c:v>6.4236495890699033E-2</c:v>
                </c:pt>
                <c:pt idx="45">
                  <c:v>5.75232289412686E-2</c:v>
                </c:pt>
                <c:pt idx="46">
                  <c:v>5.1270095599564636E-2</c:v>
                </c:pt>
                <c:pt idx="47">
                  <c:v>4.5463512648409608E-2</c:v>
                </c:pt>
                <c:pt idx="48">
                  <c:v>4.0089720794202068E-2</c:v>
                </c:pt>
                <c:pt idx="49">
                  <c:v>3.5134774209055364E-2</c:v>
                </c:pt>
                <c:pt idx="50">
                  <c:v>3.0584528918858902E-2</c:v>
                </c:pt>
                <c:pt idx="51">
                  <c:v>2.6424629845052582E-2</c:v>
                </c:pt>
                <c:pt idx="52">
                  <c:v>2.2640496263919011E-2</c:v>
                </c:pt>
                <c:pt idx="53">
                  <c:v>1.9217305390097413E-2</c:v>
                </c:pt>
                <c:pt idx="54">
                  <c:v>1.6139973715865494E-2</c:v>
                </c:pt>
                <c:pt idx="55">
                  <c:v>1.3393135637300857E-2</c:v>
                </c:pt>
                <c:pt idx="56">
                  <c:v>1.0961118761911658E-2</c:v>
                </c:pt>
                <c:pt idx="57">
                  <c:v>8.8279151031511668E-3</c:v>
                </c:pt>
                <c:pt idx="58">
                  <c:v>6.9771470993218402E-3</c:v>
                </c:pt>
                <c:pt idx="59">
                  <c:v>5.3920270053443228E-3</c:v>
                </c:pt>
                <c:pt idx="60">
                  <c:v>4.0553076243771257E-3</c:v>
                </c:pt>
                <c:pt idx="61">
                  <c:v>2.9492214470143835E-3</c:v>
                </c:pt>
                <c:pt idx="62">
                  <c:v>2.0554038176785121E-3</c:v>
                </c:pt>
                <c:pt idx="63">
                  <c:v>1.3547932983388926E-3</c:v>
                </c:pt>
                <c:pt idx="64">
                  <c:v>8.2749799538683834E-4</c:v>
                </c:pt>
                <c:pt idx="65">
                  <c:v>4.5260805128337925E-4</c:v>
                </c:pt>
                <c:pt idx="66">
                  <c:v>2.0791600958744612E-4</c:v>
                </c:pt>
                <c:pt idx="67">
                  <c:v>6.9460381923478319E-5</c:v>
                </c:pt>
                <c:pt idx="68">
                  <c:v>1.0659873688226442E-5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1"/>
          <c:order val="4"/>
          <c:tx>
            <c:v>krg (σ'=10MPa)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Berea'!$D$12:$D$18</c:f>
              <c:numCache>
                <c:formatCode>General</c:formatCode>
                <c:ptCount val="7"/>
                <c:pt idx="0">
                  <c:v>1</c:v>
                </c:pt>
                <c:pt idx="1">
                  <c:v>0.93004425899999998</c:v>
                </c:pt>
                <c:pt idx="2">
                  <c:v>0.80425332699999996</c:v>
                </c:pt>
                <c:pt idx="3">
                  <c:v>0.68447898299999999</c:v>
                </c:pt>
                <c:pt idx="4">
                  <c:v>0.59701321000000007</c:v>
                </c:pt>
                <c:pt idx="5">
                  <c:v>0.33140895400000003</c:v>
                </c:pt>
                <c:pt idx="6">
                  <c:v>0.316670275</c:v>
                </c:pt>
              </c:numCache>
            </c:numRef>
          </c:xVal>
          <c:yVal>
            <c:numRef>
              <c:f>'This study Berea'!$F$12:$F$18</c:f>
              <c:numCache>
                <c:formatCode>General</c:formatCode>
                <c:ptCount val="7"/>
                <c:pt idx="0">
                  <c:v>0</c:v>
                </c:pt>
                <c:pt idx="1">
                  <c:v>5.7827292886994709E-3</c:v>
                </c:pt>
                <c:pt idx="2">
                  <c:v>6.9941762086178231E-3</c:v>
                </c:pt>
                <c:pt idx="3">
                  <c:v>1.3171431415141096E-2</c:v>
                </c:pt>
                <c:pt idx="4">
                  <c:v>2.7202269685505855E-2</c:v>
                </c:pt>
                <c:pt idx="5">
                  <c:v>0.31258490209945322</c:v>
                </c:pt>
                <c:pt idx="6">
                  <c:v>0.39647259921768285</c:v>
                </c:pt>
              </c:numCache>
            </c:numRef>
          </c:yVal>
          <c:smooth val="1"/>
        </c:ser>
        <c:ser>
          <c:idx val="7"/>
          <c:order val="5"/>
          <c:tx>
            <c:v>BC-krg (σ'=10MPa)</c:v>
          </c:tx>
          <c:spPr>
            <a:ln w="254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rnd">
                <a:solidFill>
                  <a:srgbClr val="0070C0"/>
                </a:solidFill>
                <a:prstDash val="sysDot"/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5400" cap="rnd">
                <a:solidFill>
                  <a:srgbClr val="0070C0"/>
                </a:solidFill>
                <a:prstDash val="sysDot"/>
                <a:round/>
              </a:ln>
              <a:effectLst/>
            </c:spPr>
          </c:dPt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Berea'!$Q$12:$Q$112</c:f>
              <c:numCache>
                <c:formatCode>General</c:formatCode>
                <c:ptCount val="101"/>
                <c:pt idx="0">
                  <c:v>0</c:v>
                </c:pt>
                <c:pt idx="1">
                  <c:v>6.3827221783060498E-10</c:v>
                </c:pt>
                <c:pt idx="2">
                  <c:v>1.7584638332176681E-8</c:v>
                </c:pt>
                <c:pt idx="3">
                  <c:v>1.2233592886814619E-7</c:v>
                </c:pt>
                <c:pt idx="4">
                  <c:v>4.8446336317826259E-7</c:v>
                </c:pt>
                <c:pt idx="5">
                  <c:v>1.4088943969630406E-6</c:v>
                </c:pt>
                <c:pt idx="6">
                  <c:v>3.370400597238903E-6</c:v>
                </c:pt>
                <c:pt idx="7">
                  <c:v>7.046199977184431E-6</c:v>
                </c:pt>
                <c:pt idx="8">
                  <c:v>1.3347146857864149E-5</c:v>
                </c:pt>
                <c:pt idx="9">
                  <c:v>2.3447800286372545E-5</c:v>
                </c:pt>
                <c:pt idx="10">
                  <c:v>3.8815567600657536E-5</c:v>
                </c:pt>
                <c:pt idx="11">
                  <c:v>6.1239064405376351E-5</c:v>
                </c:pt>
                <c:pt idx="12">
                  <c:v>9.2855797074232739E-5</c:v>
                </c:pt>
                <c:pt idx="13">
                  <c:v>1.3617925021377651E-4</c:v>
                </c:pt>
                <c:pt idx="14">
                  <c:v>1.941254448393787E-4</c:v>
                </c:pt>
                <c:pt idx="15">
                  <c:v>2.7003902083569013E-4</c:v>
                </c:pt>
                <c:pt idx="16">
                  <c:v>3.6771888812538872E-4</c:v>
                </c:pt>
                <c:pt idx="17">
                  <c:v>4.9144348393179193E-4</c:v>
                </c:pt>
                <c:pt idx="18">
                  <c:v>6.4599566799632873E-4</c:v>
                </c:pt>
                <c:pt idx="19">
                  <c:v>8.36687283200042E-4</c:v>
                </c:pt>
                <c:pt idx="20">
                  <c:v>1.0693834054624008E-3</c:v>
                </c:pt>
                <c:pt idx="21">
                  <c:v>1.3505263038541947E-3</c:v>
                </c:pt>
                <c:pt idx="22">
                  <c:v>1.6871591294221689E-3</c:v>
                </c:pt>
                <c:pt idx="23">
                  <c:v>2.0869493491761574E-3</c:v>
                </c:pt>
                <c:pt idx="24">
                  <c:v>2.5582119399559303E-3</c:v>
                </c:pt>
                <c:pt idx="25">
                  <c:v>3.1099323554149663E-3</c:v>
                </c:pt>
                <c:pt idx="26">
                  <c:v>3.7517892780848622E-3</c:v>
                </c:pt>
                <c:pt idx="27">
                  <c:v>4.4941771673814484E-3</c:v>
                </c:pt>
                <c:pt idx="28">
                  <c:v>5.3482286134525466E-3</c:v>
                </c:pt>
                <c:pt idx="29">
                  <c:v>6.3258365059249439E-3</c:v>
                </c:pt>
                <c:pt idx="30">
                  <c:v>7.4396760258662641E-3</c:v>
                </c:pt>
                <c:pt idx="31">
                  <c:v>8.7032264686202395E-3</c:v>
                </c:pt>
                <c:pt idx="32">
                  <c:v>1.013079290459001E-2</c:v>
                </c:pt>
                <c:pt idx="33">
                  <c:v>1.1737527684522143E-2</c:v>
                </c:pt>
                <c:pt idx="34">
                  <c:v>1.3539451795376651E-2</c:v>
                </c:pt>
                <c:pt idx="35">
                  <c:v>1.5553476072447781E-2</c:v>
                </c:pt>
                <c:pt idx="36">
                  <c:v>1.7797422273020388E-2</c:v>
                </c:pt>
                <c:pt idx="37">
                  <c:v>2.0290044016502945E-2</c:v>
                </c:pt>
                <c:pt idx="38">
                  <c:v>2.3051047595665938E-2</c:v>
                </c:pt>
                <c:pt idx="39">
                  <c:v>2.6101112663330324E-2</c:v>
                </c:pt>
                <c:pt idx="40">
                  <c:v>2.9461912798590364E-2</c:v>
                </c:pt>
                <c:pt idx="41">
                  <c:v>3.3156135956417684E-2</c:v>
                </c:pt>
                <c:pt idx="42">
                  <c:v>3.7207504804275537E-2</c:v>
                </c:pt>
                <c:pt idx="43">
                  <c:v>4.1640796949170784E-2</c:v>
                </c:pt>
                <c:pt idx="44">
                  <c:v>4.6481865058386918E-2</c:v>
                </c:pt>
                <c:pt idx="45">
                  <c:v>5.1757656876970405E-2</c:v>
                </c:pt>
                <c:pt idx="46">
                  <c:v>5.7496235144883751E-2</c:v>
                </c:pt>
                <c:pt idx="47">
                  <c:v>6.37267974165939E-2</c:v>
                </c:pt>
                <c:pt idx="48">
                  <c:v>7.0479695785726548E-2</c:v>
                </c:pt>
                <c:pt idx="49">
                  <c:v>7.7786456517291935E-2</c:v>
                </c:pt>
                <c:pt idx="50">
                  <c:v>8.5679799589869224E-2</c:v>
                </c:pt>
                <c:pt idx="51">
                  <c:v>9.4193658150025367E-2</c:v>
                </c:pt>
                <c:pt idx="52">
                  <c:v>0.10336319788114448</c:v>
                </c:pt>
                <c:pt idx="53">
                  <c:v>0.11322483628874383</c:v>
                </c:pt>
                <c:pt idx="54">
                  <c:v>0.12381626190426538</c:v>
                </c:pt>
                <c:pt idx="55">
                  <c:v>0.13517645340924664</c:v>
                </c:pt>
                <c:pt idx="56">
                  <c:v>0.14734569868169187</c:v>
                </c:pt>
                <c:pt idx="57">
                  <c:v>0.1603656137663983</c:v>
                </c:pt>
                <c:pt idx="58">
                  <c:v>0.17427916177090361</c:v>
                </c:pt>
                <c:pt idx="59">
                  <c:v>0.18913067168869019</c:v>
                </c:pt>
                <c:pt idx="60">
                  <c:v>0.2049658571511683</c:v>
                </c:pt>
                <c:pt idx="61">
                  <c:v>0.22183183510994775</c:v>
                </c:pt>
                <c:pt idx="62">
                  <c:v>0.23977714445082624</c:v>
                </c:pt>
                <c:pt idx="63">
                  <c:v>0.25885176454087627</c:v>
                </c:pt>
                <c:pt idx="64">
                  <c:v>0.27910713370996398</c:v>
                </c:pt>
                <c:pt idx="65">
                  <c:v>0.30059616766798164</c:v>
                </c:pt>
                <c:pt idx="66">
                  <c:v>0.32337327785903458</c:v>
                </c:pt>
                <c:pt idx="67">
                  <c:v>0.34749438975377972</c:v>
                </c:pt>
                <c:pt idx="68">
                  <c:v>0.37301696108106652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8"/>
          <c:order val="6"/>
          <c:tx>
            <c:v>krw (σ'=20MPa)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Berea'!$D$19:$D$25</c:f>
              <c:numCache>
                <c:formatCode>General</c:formatCode>
                <c:ptCount val="7"/>
                <c:pt idx="0">
                  <c:v>1</c:v>
                </c:pt>
                <c:pt idx="1">
                  <c:v>0.90104035699999996</c:v>
                </c:pt>
                <c:pt idx="2">
                  <c:v>0.76064977899999997</c:v>
                </c:pt>
                <c:pt idx="3">
                  <c:v>0.68970504100000007</c:v>
                </c:pt>
                <c:pt idx="4">
                  <c:v>0.58952185299999993</c:v>
                </c:pt>
                <c:pt idx="5">
                  <c:v>0.29156384400000002</c:v>
                </c:pt>
                <c:pt idx="6">
                  <c:v>0.24331539899999999</c:v>
                </c:pt>
              </c:numCache>
            </c:numRef>
          </c:xVal>
          <c:yVal>
            <c:numRef>
              <c:f>'This study Berea'!$E$19:$E$25</c:f>
              <c:numCache>
                <c:formatCode>General</c:formatCode>
                <c:ptCount val="7"/>
                <c:pt idx="0">
                  <c:v>1</c:v>
                </c:pt>
                <c:pt idx="1">
                  <c:v>0.64535813685239807</c:v>
                </c:pt>
                <c:pt idx="2">
                  <c:v>0.34124653142969191</c:v>
                </c:pt>
                <c:pt idx="3">
                  <c:v>0.25036963582835764</c:v>
                </c:pt>
                <c:pt idx="4">
                  <c:v>0.17704445227538868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0"/>
          <c:order val="7"/>
          <c:tx>
            <c:v>BC-krw (σ'=20MPa)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Berea'!$X$12:$X$112</c:f>
              <c:numCache>
                <c:formatCode>General</c:formatCode>
                <c:ptCount val="101"/>
                <c:pt idx="0">
                  <c:v>1</c:v>
                </c:pt>
                <c:pt idx="1">
                  <c:v>0.96950349332609009</c:v>
                </c:pt>
                <c:pt idx="2">
                  <c:v>0.93954476239928353</c:v>
                </c:pt>
                <c:pt idx="3">
                  <c:v>0.91012142793658746</c:v>
                </c:pt>
                <c:pt idx="4">
                  <c:v>0.88123108889195234</c:v>
                </c:pt>
                <c:pt idx="5">
                  <c:v>0.85287132195366089</c:v>
                </c:pt>
                <c:pt idx="6">
                  <c:v>0.82503968102290304</c:v>
                </c:pt>
                <c:pt idx="7">
                  <c:v>0.79773369667255301</c:v>
                </c:pt>
                <c:pt idx="8">
                  <c:v>0.77095087558510011</c:v>
                </c:pt>
                <c:pt idx="9">
                  <c:v>0.74468869996861875</c:v>
                </c:pt>
                <c:pt idx="10">
                  <c:v>0.71894462694957273</c:v>
                </c:pt>
                <c:pt idx="11">
                  <c:v>0.69371608794117712</c:v>
                </c:pt>
                <c:pt idx="12">
                  <c:v>0.66900048798594369</c:v>
                </c:pt>
                <c:pt idx="13">
                  <c:v>0.64479520507093702</c:v>
                </c:pt>
                <c:pt idx="14">
                  <c:v>0.62109758941415827</c:v>
                </c:pt>
                <c:pt idx="15">
                  <c:v>0.59790496272035887</c:v>
                </c:pt>
                <c:pt idx="16">
                  <c:v>0.57521461740445301</c:v>
                </c:pt>
                <c:pt idx="17">
                  <c:v>0.55302381578055859</c:v>
                </c:pt>
                <c:pt idx="18">
                  <c:v>0.53132978921454044</c:v>
                </c:pt>
                <c:pt idx="19">
                  <c:v>0.51012973723775845</c:v>
                </c:pt>
                <c:pt idx="20">
                  <c:v>0.48942082661953734</c:v>
                </c:pt>
                <c:pt idx="21">
                  <c:v>0.46920019039567107</c:v>
                </c:pt>
                <c:pt idx="22">
                  <c:v>0.44946492685004064</c:v>
                </c:pt>
                <c:pt idx="23">
                  <c:v>0.43021209844618175</c:v>
                </c:pt>
                <c:pt idx="24">
                  <c:v>0.41143873070535691</c:v>
                </c:pt>
                <c:pt idx="25">
                  <c:v>0.39314181102737883</c:v>
                </c:pt>
                <c:pt idx="26">
                  <c:v>0.37531828745009316</c:v>
                </c:pt>
                <c:pt idx="27">
                  <c:v>0.35796506734304651</c:v>
                </c:pt>
                <c:pt idx="28">
                  <c:v>0.34107901603044277</c:v>
                </c:pt>
                <c:pt idx="29">
                  <c:v>0.32465695533801842</c:v>
                </c:pt>
                <c:pt idx="30">
                  <c:v>0.30869566205793558</c:v>
                </c:pt>
                <c:pt idx="31">
                  <c:v>0.29319186632519945</c:v>
                </c:pt>
                <c:pt idx="32">
                  <c:v>0.27814224989843578</c:v>
                </c:pt>
                <c:pt idx="33">
                  <c:v>0.26354344433710647</c:v>
                </c:pt>
                <c:pt idx="34">
                  <c:v>0.24939202906639799</c:v>
                </c:pt>
                <c:pt idx="35">
                  <c:v>0.23568452932003278</c:v>
                </c:pt>
                <c:pt idx="36">
                  <c:v>0.22241741395016937</c:v>
                </c:pt>
                <c:pt idx="37">
                  <c:v>0.20958709309229029</c:v>
                </c:pt>
                <c:pt idx="38">
                  <c:v>0.19718991567154517</c:v>
                </c:pt>
                <c:pt idx="39">
                  <c:v>0.18522216673536465</c:v>
                </c:pt>
                <c:pt idx="40">
                  <c:v>0.17368006459526197</c:v>
                </c:pt>
                <c:pt idx="41">
                  <c:v>0.16255975775854137</c:v>
                </c:pt>
                <c:pt idx="42">
                  <c:v>0.15185732162808316</c:v>
                </c:pt>
                <c:pt idx="43">
                  <c:v>0.14156875494540433</c:v>
                </c:pt>
                <c:pt idx="44">
                  <c:v>0.13168997594871701</c:v>
                </c:pt>
                <c:pt idx="45">
                  <c:v>0.12221681821361879</c:v>
                </c:pt>
                <c:pt idx="46">
                  <c:v>0.11314502613922511</c:v>
                </c:pt>
                <c:pt idx="47">
                  <c:v>0.10447025003681856</c:v>
                </c:pt>
                <c:pt idx="48">
                  <c:v>9.618804077125527E-2</c:v>
                </c:pt>
                <c:pt idx="49">
                  <c:v>8.8293843897156388E-2</c:v>
                </c:pt>
                <c:pt idx="50">
                  <c:v>8.0782993221998903E-2</c:v>
                </c:pt>
                <c:pt idx="51">
                  <c:v>7.3650703716167068E-2</c:v>
                </c:pt>
                <c:pt idx="52">
                  <c:v>6.6892063675271798E-2</c:v>
                </c:pt>
                <c:pt idx="53">
                  <c:v>6.0502026021847344E-2</c:v>
                </c:pt>
                <c:pt idx="54">
                  <c:v>5.4475398610905508E-2</c:v>
                </c:pt>
                <c:pt idx="55">
                  <c:v>4.8806833375442303E-2</c:v>
                </c:pt>
                <c:pt idx="56">
                  <c:v>4.3490814112044612E-2</c:v>
                </c:pt>
                <c:pt idx="57">
                  <c:v>3.8521642660745613E-2</c:v>
                </c:pt>
                <c:pt idx="58">
                  <c:v>3.3893423173754038E-2</c:v>
                </c:pt>
                <c:pt idx="59">
                  <c:v>2.9600044089674246E-2</c:v>
                </c:pt>
                <c:pt idx="60">
                  <c:v>2.5635157326242258E-2</c:v>
                </c:pt>
                <c:pt idx="61">
                  <c:v>2.1992154064858653E-2</c:v>
                </c:pt>
                <c:pt idx="62">
                  <c:v>1.8664136308558735E-2</c:v>
                </c:pt>
                <c:pt idx="63">
                  <c:v>1.5643883127164578E-2</c:v>
                </c:pt>
                <c:pt idx="64">
                  <c:v>1.2923810120798124E-2</c:v>
                </c:pt>
                <c:pt idx="65">
                  <c:v>1.0495920073120973E-2</c:v>
                </c:pt>
                <c:pt idx="66">
                  <c:v>8.351741923181678E-3</c:v>
                </c:pt>
                <c:pt idx="67">
                  <c:v>6.4822538747926588E-3</c:v>
                </c:pt>
                <c:pt idx="68">
                  <c:v>4.8777843456056496E-3</c:v>
                </c:pt>
                <c:pt idx="69">
                  <c:v>3.5278808760687307E-3</c:v>
                </c:pt>
                <c:pt idx="70">
                  <c:v>2.4211307049826795E-3</c:v>
                </c:pt>
                <c:pt idx="71">
                  <c:v>1.5449043918064477E-3</c:v>
                </c:pt>
                <c:pt idx="72">
                  <c:v>8.8496788769285776E-4</c:v>
                </c:pt>
                <c:pt idx="73">
                  <c:v>4.2484636167788533E-4</c:v>
                </c:pt>
                <c:pt idx="74">
                  <c:v>1.4464427017882932E-4</c:v>
                </c:pt>
                <c:pt idx="75">
                  <c:v>1.8315510659120634E-5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9"/>
          <c:order val="8"/>
          <c:tx>
            <c:v>krg (σ'=20MPa)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Berea'!$D$19:$D$25</c:f>
              <c:numCache>
                <c:formatCode>General</c:formatCode>
                <c:ptCount val="7"/>
                <c:pt idx="0">
                  <c:v>1</c:v>
                </c:pt>
                <c:pt idx="1">
                  <c:v>0.90104035699999996</c:v>
                </c:pt>
                <c:pt idx="2">
                  <c:v>0.76064977899999997</c:v>
                </c:pt>
                <c:pt idx="3">
                  <c:v>0.68970504100000007</c:v>
                </c:pt>
                <c:pt idx="4">
                  <c:v>0.58952185299999993</c:v>
                </c:pt>
                <c:pt idx="5">
                  <c:v>0.29156384400000002</c:v>
                </c:pt>
                <c:pt idx="6">
                  <c:v>0.24331539899999999</c:v>
                </c:pt>
              </c:numCache>
            </c:numRef>
          </c:xVal>
          <c:yVal>
            <c:numRef>
              <c:f>'This study Berea'!$F$19:$F$25</c:f>
              <c:numCache>
                <c:formatCode>General</c:formatCode>
                <c:ptCount val="7"/>
                <c:pt idx="0">
                  <c:v>0</c:v>
                </c:pt>
                <c:pt idx="1">
                  <c:v>5.8414759102210171E-3</c:v>
                </c:pt>
                <c:pt idx="2">
                  <c:v>8.4926389480988948E-3</c:v>
                </c:pt>
                <c:pt idx="3">
                  <c:v>1.411783631406241E-2</c:v>
                </c:pt>
                <c:pt idx="4">
                  <c:v>2.5296642389079169E-2</c:v>
                </c:pt>
                <c:pt idx="5">
                  <c:v>0.28764008928336771</c:v>
                </c:pt>
                <c:pt idx="6">
                  <c:v>0.34517016695520086</c:v>
                </c:pt>
              </c:numCache>
            </c:numRef>
          </c:yVal>
          <c:smooth val="1"/>
        </c:ser>
        <c:ser>
          <c:idx val="11"/>
          <c:order val="9"/>
          <c:tx>
            <c:v>BC-krg (σ'=20MPa)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Berea'!$Y$12:$Y$112</c:f>
              <c:numCache>
                <c:formatCode>General</c:formatCode>
                <c:ptCount val="101"/>
                <c:pt idx="0">
                  <c:v>0</c:v>
                </c:pt>
                <c:pt idx="1">
                  <c:v>6.355349854483333E-8</c:v>
                </c:pt>
                <c:pt idx="2">
                  <c:v>7.6213335207101613E-7</c:v>
                </c:pt>
                <c:pt idx="3">
                  <c:v>3.2594328621245118E-6</c:v>
                </c:pt>
                <c:pt idx="4">
                  <c:v>9.1395007299125813E-6</c:v>
                </c:pt>
                <c:pt idx="5">
                  <c:v>2.0335177073659728E-5</c:v>
                </c:pt>
                <c:pt idx="6">
                  <c:v>3.9087108498188739E-5</c:v>
                </c:pt>
                <c:pt idx="7">
                  <c:v>6.7915802754891128E-5</c:v>
                </c:pt>
                <c:pt idx="8">
                  <c:v>1.096008636350673E-4</c:v>
                </c:pt>
                <c:pt idx="9">
                  <c:v>1.6716471674966215E-4</c:v>
                </c:pt>
                <c:pt idx="10">
                  <c:v>2.438593786803543E-4</c:v>
                </c:pt>
                <c:pt idx="11">
                  <c:v>3.4315540717349798E-4</c:v>
                </c:pt>
                <c:pt idx="12">
                  <c:v>4.6873248058048385E-4</c:v>
                </c:pt>
                <c:pt idx="13">
                  <c:v>6.2447123404478879E-4</c:v>
                </c:pt>
                <c:pt idx="14">
                  <c:v>8.1444609025992532E-4</c:v>
                </c:pt>
                <c:pt idx="15">
                  <c:v>1.0429188939811034E-3</c:v>
                </c:pt>
                <c:pt idx="16">
                  <c:v>1.3143332075282433E-3</c:v>
                </c:pt>
                <c:pt idx="17">
                  <c:v>1.6333091579758935E-3</c:v>
                </c:pt>
                <c:pt idx="18">
                  <c:v>2.0046387506825868E-3</c:v>
                </c:pt>
                <c:pt idx="19">
                  <c:v>2.4332815813816583E-3</c:v>
                </c:pt>
                <c:pt idx="20">
                  <c:v>2.9243608922096508E-3</c:v>
                </c:pt>
                <c:pt idx="21">
                  <c:v>3.4831599270762049E-3</c:v>
                </c:pt>
                <c:pt idx="22">
                  <c:v>4.1151185495466929E-3</c:v>
                </c:pt>
                <c:pt idx="23">
                  <c:v>4.8258300925102231E-3</c:v>
                </c:pt>
                <c:pt idx="24">
                  <c:v>5.6210384137602874E-3</c:v>
                </c:pt>
                <c:pt idx="25">
                  <c:v>6.5066351355209722E-3</c:v>
                </c:pt>
                <c:pt idx="26">
                  <c:v>7.4886570491274704E-3</c:v>
                </c:pt>
                <c:pt idx="27">
                  <c:v>8.5732836686750989E-3</c:v>
                </c:pt>
                <c:pt idx="28">
                  <c:v>9.7668349196079265E-3</c:v>
                </c:pt>
                <c:pt idx="29">
                  <c:v>1.1075768950016796E-2</c:v>
                </c:pt>
                <c:pt idx="30">
                  <c:v>1.2506680053928076E-2</c:v>
                </c:pt>
                <c:pt idx="31">
                  <c:v>1.4066296697142502E-2</c:v>
                </c:pt>
                <c:pt idx="32">
                  <c:v>1.5761479637271397E-2</c:v>
                </c:pt>
                <c:pt idx="33">
                  <c:v>1.7599220130548539E-2</c:v>
                </c:pt>
                <c:pt idx="34">
                  <c:v>1.9586638218796384E-2</c:v>
                </c:pt>
                <c:pt idx="35">
                  <c:v>2.1730981090619116E-2</c:v>
                </c:pt>
                <c:pt idx="36">
                  <c:v>2.4039621511495454E-2</c:v>
                </c:pt>
                <c:pt idx="37">
                  <c:v>2.6520056317970022E-2</c:v>
                </c:pt>
                <c:pt idx="38">
                  <c:v>2.9179904971601757E-2</c:v>
                </c:pt>
                <c:pt idx="39">
                  <c:v>3.2026908168732202E-2</c:v>
                </c:pt>
                <c:pt idx="40">
                  <c:v>3.5068926502494151E-2</c:v>
                </c:pt>
                <c:pt idx="41">
                  <c:v>3.8313939173796795E-2</c:v>
                </c:pt>
                <c:pt idx="42">
                  <c:v>4.1770042748304995E-2</c:v>
                </c:pt>
                <c:pt idx="43">
                  <c:v>4.5445449956680775E-2</c:v>
                </c:pt>
                <c:pt idx="44">
                  <c:v>4.9348488535578869E-2</c:v>
                </c:pt>
                <c:pt idx="45">
                  <c:v>5.3487600107089701E-2</c:v>
                </c:pt>
                <c:pt idx="46">
                  <c:v>5.7871339094502094E-2</c:v>
                </c:pt>
                <c:pt idx="47">
                  <c:v>6.250837167242268E-2</c:v>
                </c:pt>
                <c:pt idx="48">
                  <c:v>6.7407474749434412E-2</c:v>
                </c:pt>
                <c:pt idx="49">
                  <c:v>7.2577534981609959E-2</c:v>
                </c:pt>
                <c:pt idx="50">
                  <c:v>7.8027547815316733E-2</c:v>
                </c:pt>
                <c:pt idx="51">
                  <c:v>8.3766616557859525E-2</c:v>
                </c:pt>
                <c:pt idx="52">
                  <c:v>8.9803951474607596E-2</c:v>
                </c:pt>
                <c:pt idx="53">
                  <c:v>9.6148868911342791E-2</c:v>
                </c:pt>
                <c:pt idx="54">
                  <c:v>0.10281079044065043</c:v>
                </c:pt>
                <c:pt idx="55">
                  <c:v>0.10979924203125056</c:v>
                </c:pt>
                <c:pt idx="56">
                  <c:v>0.11712385323923556</c:v>
                </c:pt>
                <c:pt idx="57">
                  <c:v>0.12479435642024954</c:v>
                </c:pt>
                <c:pt idx="58">
                  <c:v>0.13282058596169385</c:v>
                </c:pt>
                <c:pt idx="59">
                  <c:v>0.14121247753411825</c:v>
                </c:pt>
                <c:pt idx="60">
                  <c:v>0.14998006736097863</c:v>
                </c:pt>
                <c:pt idx="61">
                  <c:v>0.15913349150601536</c:v>
                </c:pt>
                <c:pt idx="62">
                  <c:v>0.16868298517753669</c:v>
                </c:pt>
                <c:pt idx="63">
                  <c:v>0.17863888204893261</c:v>
                </c:pt>
                <c:pt idx="64">
                  <c:v>0.18901161359478524</c:v>
                </c:pt>
                <c:pt idx="65">
                  <c:v>0.19981170844197377</c:v>
                </c:pt>
                <c:pt idx="66">
                  <c:v>0.21104979173520505</c:v>
                </c:pt>
                <c:pt idx="67">
                  <c:v>0.222736584516432</c:v>
                </c:pt>
                <c:pt idx="68">
                  <c:v>0.23488290311764748</c:v>
                </c:pt>
                <c:pt idx="69">
                  <c:v>0.24749965856657064</c:v>
                </c:pt>
                <c:pt idx="70">
                  <c:v>0.26059785600476454</c:v>
                </c:pt>
                <c:pt idx="71">
                  <c:v>0.27418859411774832</c:v>
                </c:pt>
                <c:pt idx="72">
                  <c:v>0.28828306457668762</c:v>
                </c:pt>
                <c:pt idx="73">
                  <c:v>0.30289255149126842</c:v>
                </c:pt>
                <c:pt idx="74">
                  <c:v>0.31802843087337568</c:v>
                </c:pt>
                <c:pt idx="75">
                  <c:v>0.33370217011121994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4"/>
          <c:order val="10"/>
          <c:tx>
            <c:v>krw (σ'=30MPa)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Berea'!$D$26:$D$32</c:f>
              <c:numCache>
                <c:formatCode>General</c:formatCode>
                <c:ptCount val="7"/>
                <c:pt idx="0">
                  <c:v>1</c:v>
                </c:pt>
                <c:pt idx="1">
                  <c:v>0.83942056600000003</c:v>
                </c:pt>
                <c:pt idx="2">
                  <c:v>0.77654604599999999</c:v>
                </c:pt>
                <c:pt idx="3">
                  <c:v>0.673455421</c:v>
                </c:pt>
                <c:pt idx="4">
                  <c:v>0.57420885100000008</c:v>
                </c:pt>
                <c:pt idx="5">
                  <c:v>0.29762770299999997</c:v>
                </c:pt>
                <c:pt idx="6">
                  <c:v>0.24546796599999998</c:v>
                </c:pt>
              </c:numCache>
            </c:numRef>
          </c:xVal>
          <c:yVal>
            <c:numRef>
              <c:f>'This study Berea'!$E$26:$E$32</c:f>
              <c:numCache>
                <c:formatCode>General</c:formatCode>
                <c:ptCount val="7"/>
                <c:pt idx="0">
                  <c:v>1</c:v>
                </c:pt>
                <c:pt idx="1">
                  <c:v>0.60270154446365787</c:v>
                </c:pt>
                <c:pt idx="2">
                  <c:v>0.30926214865079743</c:v>
                </c:pt>
                <c:pt idx="3">
                  <c:v>0.23437588292816444</c:v>
                </c:pt>
                <c:pt idx="4">
                  <c:v>0.14920115728110045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5"/>
          <c:order val="11"/>
          <c:tx>
            <c:v>BC-krw (σ'=30MPa)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Berea'!$AF$12:$AF$112</c:f>
              <c:numCache>
                <c:formatCode>General</c:formatCode>
                <c:ptCount val="101"/>
                <c:pt idx="0">
                  <c:v>1</c:v>
                </c:pt>
                <c:pt idx="1">
                  <c:v>0.97118293177632076</c:v>
                </c:pt>
                <c:pt idx="2">
                  <c:v>0.94282365382012612</c:v>
                </c:pt>
                <c:pt idx="3">
                  <c:v>0.91492097367317526</c:v>
                </c:pt>
                <c:pt idx="4">
                  <c:v>0.88747368571107044</c:v>
                </c:pt>
                <c:pt idx="5">
                  <c:v>0.86048057081321971</c:v>
                </c:pt>
                <c:pt idx="6">
                  <c:v>0.83394039601976422</c:v>
                </c:pt>
                <c:pt idx="7">
                  <c:v>0.80785191417476732</c:v>
                </c:pt>
                <c:pt idx="8">
                  <c:v>0.78221386355490097</c:v>
                </c:pt>
                <c:pt idx="9">
                  <c:v>0.75702496748282955</c:v>
                </c:pt>
                <c:pt idx="10">
                  <c:v>0.73228393392440894</c:v>
                </c:pt>
                <c:pt idx="11">
                  <c:v>0.70798945506878086</c:v>
                </c:pt>
                <c:pt idx="12">
                  <c:v>0.6841402068903526</c:v>
                </c:pt>
                <c:pt idx="13">
                  <c:v>0.66073484869159271</c:v>
                </c:pt>
                <c:pt idx="14">
                  <c:v>0.6377720226254795</c:v>
                </c:pt>
                <c:pt idx="15">
                  <c:v>0.61525035319635879</c:v>
                </c:pt>
                <c:pt idx="16">
                  <c:v>0.59316844673786051</c:v>
                </c:pt>
                <c:pt idx="17">
                  <c:v>0.5715248908664271</c:v>
                </c:pt>
                <c:pt idx="18">
                  <c:v>0.55031825390887268</c:v>
                </c:pt>
                <c:pt idx="19">
                  <c:v>0.52954708430228103</c:v>
                </c:pt>
                <c:pt idx="20">
                  <c:v>0.50920990996438831</c:v>
                </c:pt>
                <c:pt idx="21">
                  <c:v>0.48930523763245287</c:v>
                </c:pt>
                <c:pt idx="22">
                  <c:v>0.46983155216843175</c:v>
                </c:pt>
                <c:pt idx="23">
                  <c:v>0.45078731582808823</c:v>
                </c:pt>
                <c:pt idx="24">
                  <c:v>0.43217096749145129</c:v>
                </c:pt>
                <c:pt idx="25">
                  <c:v>0.41398092185179197</c:v>
                </c:pt>
                <c:pt idx="26">
                  <c:v>0.39621556856003287</c:v>
                </c:pt>
                <c:pt idx="27">
                  <c:v>0.37887327132119536</c:v>
                </c:pt>
                <c:pt idx="28">
                  <c:v>0.3619523669391691</c:v>
                </c:pt>
                <c:pt idx="29">
                  <c:v>0.34545116430570733</c:v>
                </c:pt>
                <c:pt idx="30">
                  <c:v>0.32936794332913932</c:v>
                </c:pt>
                <c:pt idx="31">
                  <c:v>0.31370095379781687</c:v>
                </c:pt>
                <c:pt idx="32">
                  <c:v>0.29844841417278378</c:v>
                </c:pt>
                <c:pt idx="33">
                  <c:v>0.28360851030355078</c:v>
                </c:pt>
                <c:pt idx="34">
                  <c:v>0.26917939406018371</c:v>
                </c:pt>
                <c:pt idx="35">
                  <c:v>0.25515918187412634</c:v>
                </c:pt>
                <c:pt idx="36">
                  <c:v>0.24154595317930008</c:v>
                </c:pt>
                <c:pt idx="37">
                  <c:v>0.22833774874400595</c:v>
                </c:pt>
                <c:pt idx="38">
                  <c:v>0.21553256888298353</c:v>
                </c:pt>
                <c:pt idx="39">
                  <c:v>0.20312837153764565</c:v>
                </c:pt>
                <c:pt idx="40">
                  <c:v>0.19112307021094405</c:v>
                </c:pt>
                <c:pt idx="41">
                  <c:v>0.17951453174152301</c:v>
                </c:pt>
                <c:pt idx="42">
                  <c:v>0.16830057389970968</c:v>
                </c:pt>
                <c:pt idx="43">
                  <c:v>0.15747896278542767</c:v>
                </c:pt>
                <c:pt idx="44">
                  <c:v>0.14704741000522467</c:v>
                </c:pt>
                <c:pt idx="45">
                  <c:v>0.13700356960218388</c:v>
                </c:pt>
                <c:pt idx="46">
                  <c:v>0.12734503470842831</c:v>
                </c:pt>
                <c:pt idx="47">
                  <c:v>0.11806933388507992</c:v>
                </c:pt>
                <c:pt idx="48">
                  <c:v>0.10917392710872356</c:v>
                </c:pt>
                <c:pt idx="49">
                  <c:v>0.10065620135640317</c:v>
                </c:pt>
                <c:pt idx="50">
                  <c:v>9.2513465732654634E-2</c:v>
                </c:pt>
                <c:pt idx="51">
                  <c:v>8.4742946071646938E-2</c:v>
                </c:pt>
                <c:pt idx="52">
                  <c:v>7.734177893466003E-2</c:v>
                </c:pt>
                <c:pt idx="53">
                  <c:v>7.0307004907169998E-2</c:v>
                </c:pt>
                <c:pt idx="54">
                  <c:v>6.3635561079839836E-2</c:v>
                </c:pt>
                <c:pt idx="55">
                  <c:v>5.7324272572469151E-2</c:v>
                </c:pt>
                <c:pt idx="56">
                  <c:v>5.1369842927739731E-2</c:v>
                </c:pt>
                <c:pt idx="57">
                  <c:v>4.5768843160030062E-2</c:v>
                </c:pt>
                <c:pt idx="58">
                  <c:v>4.0517699190319362E-2</c:v>
                </c:pt>
                <c:pt idx="59">
                  <c:v>3.5612677326437907E-2</c:v>
                </c:pt>
                <c:pt idx="60">
                  <c:v>3.1049867351684919E-2</c:v>
                </c:pt>
                <c:pt idx="61">
                  <c:v>2.6825162653627627E-2</c:v>
                </c:pt>
                <c:pt idx="62">
                  <c:v>2.2934236642910496E-2</c:v>
                </c:pt>
                <c:pt idx="63">
                  <c:v>1.9372514454350436E-2</c:v>
                </c:pt>
                <c:pt idx="64">
                  <c:v>1.6135138549834092E-2</c:v>
                </c:pt>
                <c:pt idx="65">
                  <c:v>1.321692628898047E-2</c:v>
                </c:pt>
                <c:pt idx="66">
                  <c:v>1.0612316686792907E-2</c:v>
                </c:pt>
                <c:pt idx="67">
                  <c:v>8.3153022367627363E-3</c:v>
                </c:pt>
                <c:pt idx="68">
                  <c:v>6.3193394662580636E-3</c:v>
                </c:pt>
                <c:pt idx="69">
                  <c:v>4.6172280588165993E-3</c:v>
                </c:pt>
                <c:pt idx="70">
                  <c:v>3.2009413233463212E-3</c:v>
                </c:pt>
                <c:pt idx="71">
                  <c:v>2.0613767708836852E-3</c:v>
                </c:pt>
                <c:pt idx="72">
                  <c:v>1.1879647558711371E-3</c:v>
                </c:pt>
                <c:pt idx="73">
                  <c:v>5.6799534189420616E-4</c:v>
                </c:pt>
                <c:pt idx="74">
                  <c:v>1.8528082088366057E-4</c:v>
                </c:pt>
                <c:pt idx="75">
                  <c:v>1.665342458118415E-5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12"/>
          <c:order val="12"/>
          <c:tx>
            <c:v>krg (σ'=30MPa)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Berea'!$D$26:$D$32</c:f>
              <c:numCache>
                <c:formatCode>General</c:formatCode>
                <c:ptCount val="7"/>
                <c:pt idx="0">
                  <c:v>1</c:v>
                </c:pt>
                <c:pt idx="1">
                  <c:v>0.83942056600000003</c:v>
                </c:pt>
                <c:pt idx="2">
                  <c:v>0.77654604599999999</c:v>
                </c:pt>
                <c:pt idx="3">
                  <c:v>0.673455421</c:v>
                </c:pt>
                <c:pt idx="4">
                  <c:v>0.57420885100000008</c:v>
                </c:pt>
                <c:pt idx="5">
                  <c:v>0.29762770299999997</c:v>
                </c:pt>
                <c:pt idx="6">
                  <c:v>0.24546796599999998</c:v>
                </c:pt>
              </c:numCache>
            </c:numRef>
          </c:xVal>
          <c:yVal>
            <c:numRef>
              <c:f>'This study Berea'!$F$26:$F$32</c:f>
              <c:numCache>
                <c:formatCode>General</c:formatCode>
                <c:ptCount val="7"/>
                <c:pt idx="0">
                  <c:v>0</c:v>
                </c:pt>
                <c:pt idx="1">
                  <c:v>4.5571138783317543E-3</c:v>
                </c:pt>
                <c:pt idx="2">
                  <c:v>6.2281991385204219E-3</c:v>
                </c:pt>
                <c:pt idx="3">
                  <c:v>1.0759574092070904E-2</c:v>
                </c:pt>
                <c:pt idx="4">
                  <c:v>1.8686772395171612E-2</c:v>
                </c:pt>
                <c:pt idx="5">
                  <c:v>0.22275299214322455</c:v>
                </c:pt>
                <c:pt idx="6">
                  <c:v>0.26711364884326599</c:v>
                </c:pt>
              </c:numCache>
            </c:numRef>
          </c:yVal>
          <c:smooth val="1"/>
        </c:ser>
        <c:ser>
          <c:idx val="13"/>
          <c:order val="13"/>
          <c:tx>
            <c:v>BC-krg (σ'=30MPa)</c:v>
          </c:tx>
          <c:spPr>
            <a:ln w="254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Berea'!$AG$12:$AG$112</c:f>
              <c:numCache>
                <c:formatCode>General</c:formatCode>
                <c:ptCount val="101"/>
                <c:pt idx="0">
                  <c:v>0</c:v>
                </c:pt>
                <c:pt idx="1">
                  <c:v>1.291146918383779E-7</c:v>
                </c:pt>
                <c:pt idx="2">
                  <c:v>1.3284326419780658E-6</c:v>
                </c:pt>
                <c:pt idx="3">
                  <c:v>5.1943886708992283E-6</c:v>
                </c:pt>
                <c:pt idx="4">
                  <c:v>1.3667951022040432E-5</c:v>
                </c:pt>
                <c:pt idx="5">
                  <c:v>2.8947548325242357E-5</c:v>
                </c:pt>
                <c:pt idx="6">
                  <c:v>5.3443921580831718E-5</c:v>
                </c:pt>
                <c:pt idx="7">
                  <c:v>8.9751222250883809E-5</c:v>
                </c:pt>
                <c:pt idx="8">
                  <c:v>1.4062653930479129E-4</c:v>
                </c:pt>
                <c:pt idx="9">
                  <c:v>2.0897446510689037E-4</c:v>
                </c:pt>
                <c:pt idx="10">
                  <c:v>2.9783495242063956E-4</c:v>
                </c:pt>
                <c:pt idx="11">
                  <c:v>4.1037345740165551E-4</c:v>
                </c:pt>
                <c:pt idx="12">
                  <c:v>5.4987274439816059E-4</c:v>
                </c:pt>
                <c:pt idx="13">
                  <c:v>7.1972594207295344E-4</c:v>
                </c:pt>
                <c:pt idx="14">
                  <c:v>9.2343056857346374E-4</c:v>
                </c:pt>
                <c:pt idx="15">
                  <c:v>1.1645833245620702E-3</c:v>
                </c:pt>
                <c:pt idx="16">
                  <c:v>1.4468755064275783E-3</c:v>
                </c:pt>
                <c:pt idx="17">
                  <c:v>1.7740889285707301E-3</c:v>
                </c:pt>
                <c:pt idx="18">
                  <c:v>2.1500922694018313E-3</c:v>
                </c:pt>
                <c:pt idx="19">
                  <c:v>2.5788377742738669E-3</c:v>
                </c:pt>
                <c:pt idx="20">
                  <c:v>3.0643582622868616E-3</c:v>
                </c:pt>
                <c:pt idx="21">
                  <c:v>3.6107643942095017E-3</c:v>
                </c:pt>
                <c:pt idx="22">
                  <c:v>4.222242166647878E-3</c:v>
                </c:pt>
                <c:pt idx="23">
                  <c:v>4.9030506037092926E-3</c:v>
                </c:pt>
                <c:pt idx="24">
                  <c:v>5.6575196222204208E-3</c:v>
                </c:pt>
                <c:pt idx="25">
                  <c:v>6.4900480503889257E-3</c:v>
                </c:pt>
                <c:pt idx="26">
                  <c:v>7.4051017828779663E-3</c:v>
                </c:pt>
                <c:pt idx="27">
                  <c:v>8.4072120577667608E-3</c:v>
                </c:pt>
                <c:pt idx="28">
                  <c:v>9.5009738429217717E-3</c:v>
                </c:pt>
                <c:pt idx="29">
                  <c:v>1.0691044320999805E-2</c:v>
                </c:pt>
                <c:pt idx="30">
                  <c:v>1.1982141463716201E-2</c:v>
                </c:pt>
                <c:pt idx="31">
                  <c:v>1.3379042687196753E-2</c:v>
                </c:pt>
                <c:pt idx="32">
                  <c:v>1.4886583581231067E-2</c:v>
                </c:pt>
                <c:pt idx="33">
                  <c:v>1.6509656706095163E-2</c:v>
                </c:pt>
                <c:pt idx="34">
                  <c:v>1.8253210451335284E-2</c:v>
                </c:pt>
                <c:pt idx="35">
                  <c:v>2.0122247951528276E-2</c:v>
                </c:pt>
                <c:pt idx="36">
                  <c:v>2.2121826054570293E-2</c:v>
                </c:pt>
                <c:pt idx="37">
                  <c:v>2.4257054338510959E-2</c:v>
                </c:pt>
                <c:pt idx="38">
                  <c:v>2.6533094173355209E-2</c:v>
                </c:pt>
                <c:pt idx="39">
                  <c:v>2.8955157824609019E-2</c:v>
                </c:pt>
                <c:pt idx="40">
                  <c:v>3.1528507595655314E-2</c:v>
                </c:pt>
                <c:pt idx="41">
                  <c:v>3.4258455006320021E-2</c:v>
                </c:pt>
                <c:pt idx="42">
                  <c:v>3.7150360005229352E-2</c:v>
                </c:pt>
                <c:pt idx="43">
                  <c:v>4.0209630213773724E-2</c:v>
                </c:pt>
                <c:pt idx="44">
                  <c:v>4.3441720199683322E-2</c:v>
                </c:pt>
                <c:pt idx="45">
                  <c:v>4.6852130778390885E-2</c:v>
                </c:pt>
                <c:pt idx="46">
                  <c:v>5.044640834050737E-2</c:v>
                </c:pt>
                <c:pt idx="47">
                  <c:v>5.4230144203874127E-2</c:v>
                </c:pt>
                <c:pt idx="48">
                  <c:v>5.8208973988775538E-2</c:v>
                </c:pt>
                <c:pt idx="49">
                  <c:v>6.2388577015006795E-2</c:v>
                </c:pt>
                <c:pt idx="50">
                  <c:v>6.6774675719591114E-2</c:v>
                </c:pt>
                <c:pt idx="51">
                  <c:v>7.1373035094030396E-2</c:v>
                </c:pt>
                <c:pt idx="52">
                  <c:v>7.6189462140054592E-2</c:v>
                </c:pt>
                <c:pt idx="53">
                  <c:v>8.1229805342909564E-2</c:v>
                </c:pt>
                <c:pt idx="54">
                  <c:v>8.6499954161289985E-2</c:v>
                </c:pt>
                <c:pt idx="55">
                  <c:v>9.2005838533086901E-2</c:v>
                </c:pt>
                <c:pt idx="56">
                  <c:v>9.7753428396173472E-2</c:v>
                </c:pt>
                <c:pt idx="57">
                  <c:v>0.10374873322350651</c:v>
                </c:pt>
                <c:pt idx="58">
                  <c:v>0.10999780157186372</c:v>
                </c:pt>
                <c:pt idx="59">
                  <c:v>0.11650672064359156</c:v>
                </c:pt>
                <c:pt idx="60">
                  <c:v>0.12328161586075974</c:v>
                </c:pt>
                <c:pt idx="61">
                  <c:v>0.13032865045117303</c:v>
                </c:pt>
                <c:pt idx="62">
                  <c:v>0.1376540250457155</c:v>
                </c:pt>
                <c:pt idx="63">
                  <c:v>0.1452639772865349</c:v>
                </c:pt>
                <c:pt idx="64">
                  <c:v>0.1531647814456058</c:v>
                </c:pt>
                <c:pt idx="65">
                  <c:v>0.16136274805323508</c:v>
                </c:pt>
                <c:pt idx="66">
                  <c:v>0.16986422353609831</c:v>
                </c:pt>
                <c:pt idx="67">
                  <c:v>0.1786755898644205</c:v>
                </c:pt>
                <c:pt idx="68">
                  <c:v>0.18780326420793289</c:v>
                </c:pt>
                <c:pt idx="69">
                  <c:v>0.19725369860026171</c:v>
                </c:pt>
                <c:pt idx="70">
                  <c:v>0.20703337961141804</c:v>
                </c:pt>
                <c:pt idx="71">
                  <c:v>0.21714882802808161</c:v>
                </c:pt>
                <c:pt idx="72">
                  <c:v>0.22760659854138041</c:v>
                </c:pt>
                <c:pt idx="73">
                  <c:v>0.23841327944189042</c:v>
                </c:pt>
                <c:pt idx="74">
                  <c:v>0.24957549232158793</c:v>
                </c:pt>
                <c:pt idx="75">
                  <c:v>0.26109989178250292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14"/>
          <c:order val="14"/>
          <c:tx>
            <c:v>krg-max (σ'=30MPa)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5875" cap="flat" cmpd="sng">
                <a:solidFill>
                  <a:srgbClr val="0070C0"/>
                </a:solidFill>
              </a:ln>
              <a:effectLst/>
            </c:spPr>
          </c:marker>
          <c:xVal>
            <c:numRef>
              <c:f>'This study Berea'!$D$34</c:f>
              <c:numCache>
                <c:formatCode>General</c:formatCode>
                <c:ptCount val="1"/>
                <c:pt idx="0">
                  <c:v>0.30919849297245083</c:v>
                </c:pt>
              </c:numCache>
            </c:numRef>
          </c:xVal>
          <c:yVal>
            <c:numRef>
              <c:f>'This study Berea'!$E$34</c:f>
              <c:numCache>
                <c:formatCode>General</c:formatCode>
                <c:ptCount val="1"/>
                <c:pt idx="0">
                  <c:v>0.44632137737472727</c:v>
                </c:pt>
              </c:numCache>
            </c:numRef>
          </c:yVal>
          <c:smooth val="1"/>
        </c:ser>
        <c:ser>
          <c:idx val="15"/>
          <c:order val="15"/>
          <c:tx>
            <c:v>krg-max (σ'=20MPa)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tar"/>
              <c:size val="7"/>
              <c:spPr>
                <a:noFill/>
                <a:ln w="15875" cap="rnd" cmpd="sng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'This study Berea'!$D$35</c:f>
              <c:numCache>
                <c:formatCode>General</c:formatCode>
                <c:ptCount val="1"/>
                <c:pt idx="0">
                  <c:v>0.23621166430008925</c:v>
                </c:pt>
              </c:numCache>
            </c:numRef>
          </c:xVal>
          <c:yVal>
            <c:numRef>
              <c:f>'This study Berea'!$E$35</c:f>
              <c:numCache>
                <c:formatCode>General</c:formatCode>
                <c:ptCount val="1"/>
                <c:pt idx="0">
                  <c:v>0.31734046834905955</c:v>
                </c:pt>
              </c:numCache>
            </c:numRef>
          </c:yVal>
          <c:smooth val="1"/>
        </c:ser>
        <c:ser>
          <c:idx val="16"/>
          <c:order val="16"/>
          <c:tx>
            <c:v>krg-max (σ'=10MPa)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star"/>
              <c:size val="7"/>
              <c:spPr>
                <a:noFill/>
                <a:ln w="15875" cap="rnd" cmpd="sng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xVal>
            <c:numRef>
              <c:f>'This study Berea'!$D$36</c:f>
              <c:numCache>
                <c:formatCode>General</c:formatCode>
                <c:ptCount val="1"/>
                <c:pt idx="0">
                  <c:v>0.26521452031336107</c:v>
                </c:pt>
              </c:numCache>
            </c:numRef>
          </c:xVal>
          <c:yVal>
            <c:numRef>
              <c:f>'This study Berea'!$E$36</c:f>
              <c:numCache>
                <c:formatCode>General</c:formatCode>
                <c:ptCount val="1"/>
                <c:pt idx="0">
                  <c:v>0.23888140025897028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321024"/>
        <c:axId val="-1682324832"/>
      </c:scatterChart>
      <c:valAx>
        <c:axId val="-1682321024"/>
        <c:scaling>
          <c:orientation val="minMax"/>
          <c:max val="1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layout>
            <c:manualLayout>
              <c:xMode val="edge"/>
              <c:yMode val="edge"/>
              <c:x val="0.46790510983424372"/>
              <c:y val="0.69881919320895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4832"/>
        <c:crosses val="autoZero"/>
        <c:crossBetween val="midCat"/>
        <c:majorUnit val="0.1"/>
      </c:valAx>
      <c:valAx>
        <c:axId val="-168232483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1024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"/>
          <c:y val="0.73911056726017355"/>
          <c:w val="1"/>
          <c:h val="0.26088943273982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43207099114"/>
          <c:y val="9.9310588651228576E-2"/>
          <c:w val="0.84209942507186597"/>
          <c:h val="0.55868299401763966"/>
        </c:manualLayout>
      </c:layout>
      <c:scatterChart>
        <c:scatterStyle val="smoothMarker"/>
        <c:varyColors val="0"/>
        <c:ser>
          <c:idx val="0"/>
          <c:order val="0"/>
          <c:tx>
            <c:v>BC-Pc (low stress-Literature)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Berea'!$L$12:$L$112</c:f>
              <c:numCache>
                <c:formatCode>General</c:formatCode>
                <c:ptCount val="101"/>
                <c:pt idx="0">
                  <c:v>5.0940000000000003</c:v>
                </c:pt>
                <c:pt idx="1">
                  <c:v>5.1503739404426803</c:v>
                </c:pt>
                <c:pt idx="2">
                  <c:v>5.2082085252311536</c:v>
                </c:pt>
                <c:pt idx="3">
                  <c:v>5.2675639264121523</c:v>
                </c:pt>
                <c:pt idx="4">
                  <c:v>5.3285037424516206</c:v>
                </c:pt>
                <c:pt idx="5">
                  <c:v>5.3910952489653576</c:v>
                </c:pt>
                <c:pt idx="6">
                  <c:v>5.4554096719938912</c:v>
                </c:pt>
                <c:pt idx="7">
                  <c:v>5.5215224862379673</c:v>
                </c:pt>
                <c:pt idx="8">
                  <c:v>5.5895137409730795</c:v>
                </c:pt>
                <c:pt idx="9">
                  <c:v>5.6594684167068543</c:v>
                </c:pt>
                <c:pt idx="10">
                  <c:v>5.7314768160388763</c:v>
                </c:pt>
                <c:pt idx="11">
                  <c:v>5.8056349926369215</c:v>
                </c:pt>
                <c:pt idx="12">
                  <c:v>5.8820452227665632</c:v>
                </c:pt>
                <c:pt idx="13">
                  <c:v>5.9608165244143256</c:v>
                </c:pt>
                <c:pt idx="14">
                  <c:v>6.0420652297419606</c:v>
                </c:pt>
                <c:pt idx="15">
                  <c:v>6.1259156174178315</c:v>
                </c:pt>
                <c:pt idx="16">
                  <c:v>6.2125006123106115</c:v>
                </c:pt>
                <c:pt idx="17">
                  <c:v>6.3019625611248182</c:v>
                </c:pt>
                <c:pt idx="18">
                  <c:v>6.3944540938360159</c:v>
                </c:pt>
                <c:pt idx="19">
                  <c:v>6.4901390822810221</c:v>
                </c:pt>
                <c:pt idx="20">
                  <c:v>6.5891937090179455</c:v>
                </c:pt>
                <c:pt idx="21">
                  <c:v>6.6918076616442335</c:v>
                </c:pt>
                <c:pt idx="22">
                  <c:v>6.7981854702121431</c:v>
                </c:pt>
                <c:pt idx="23">
                  <c:v>6.9085480082881245</c:v>
                </c:pt>
                <c:pt idx="24">
                  <c:v>7.0231341816623543</c:v>
                </c:pt>
                <c:pt idx="25">
                  <c:v>7.1422028328465537</c:v>
                </c:pt>
                <c:pt idx="26">
                  <c:v>7.2660348944510273</c:v>
                </c:pt>
                <c:pt idx="27">
                  <c:v>7.3949358304916712</c:v>
                </c:pt>
                <c:pt idx="28">
                  <c:v>7.52923841187775</c:v>
                </c:pt>
                <c:pt idx="29">
                  <c:v>7.6693058810664461</c:v>
                </c:pt>
                <c:pt idx="30">
                  <c:v>7.8155355715138981</c:v>
                </c:pt>
                <c:pt idx="31">
                  <c:v>7.9683630605813898</c:v>
                </c:pt>
                <c:pt idx="32">
                  <c:v>8.1282669505806453</c:v>
                </c:pt>
                <c:pt idx="33">
                  <c:v>8.2957743924519765</c:v>
                </c:pt>
                <c:pt idx="34">
                  <c:v>8.4714674911870222</c:v>
                </c:pt>
                <c:pt idx="35">
                  <c:v>8.6559907628708785</c:v>
                </c:pt>
                <c:pt idx="36">
                  <c:v>8.8500598518857938</c:v>
                </c:pt>
                <c:pt idx="37">
                  <c:v>9.0544717657212672</c:v>
                </c:pt>
                <c:pt idx="38">
                  <c:v>9.2701169470859011</c:v>
                </c:pt>
                <c:pt idx="39">
                  <c:v>9.497993582803856</c:v>
                </c:pt>
                <c:pt idx="40">
                  <c:v>9.7392246519907975</c:v>
                </c:pt>
                <c:pt idx="41">
                  <c:v>9.9950783500306564</c:v>
                </c:pt>
                <c:pt idx="42">
                  <c:v>10.266992700688995</c:v>
                </c:pt>
                <c:pt idx="43">
                  <c:v>10.556605401352641</c:v>
                </c:pt>
                <c:pt idx="44">
                  <c:v>10.865790257135146</c:v>
                </c:pt>
                <c:pt idx="45">
                  <c:v>11.196701978803736</c:v>
                </c:pt>
                <c:pt idx="46">
                  <c:v>11.551831691095275</c:v>
                </c:pt>
                <c:pt idx="47">
                  <c:v>11.93407628639028</c:v>
                </c:pt>
                <c:pt idx="48">
                  <c:v>12.346825859651668</c:v>
                </c:pt>
                <c:pt idx="49">
                  <c:v>12.794075018583905</c:v>
                </c:pt>
                <c:pt idx="50">
                  <c:v>13.280566100100723</c:v>
                </c:pt>
                <c:pt idx="51">
                  <c:v>13.81197558743124</c:v>
                </c:pt>
                <c:pt idx="52">
                  <c:v>14.395159864875504</c:v>
                </c:pt>
                <c:pt idx="53">
                  <c:v>15.038483770863346</c:v>
                </c:pt>
                <c:pt idx="54">
                  <c:v>15.7522667186314</c:v>
                </c:pt>
                <c:pt idx="55">
                  <c:v>16.54939902339158</c:v>
                </c:pt>
                <c:pt idx="56">
                  <c:v>17.446210047040964</c:v>
                </c:pt>
                <c:pt idx="57">
                  <c:v>18.463718118777937</c:v>
                </c:pt>
                <c:pt idx="58">
                  <c:v>19.629475542277284</c:v>
                </c:pt>
                <c:pt idx="59">
                  <c:v>20.980371140934608</c:v>
                </c:pt>
                <c:pt idx="60">
                  <c:v>22.567031309024117</c:v>
                </c:pt>
                <c:pt idx="61">
                  <c:v>24.461007228192589</c:v>
                </c:pt>
                <c:pt idx="62">
                  <c:v>26.767074050010422</c:v>
                </c:pt>
                <c:pt idx="63">
                  <c:v>29.64551099613141</c:v>
                </c:pt>
                <c:pt idx="64">
                  <c:v>33.355429716127432</c:v>
                </c:pt>
                <c:pt idx="65">
                  <c:v>38.347077847729146</c:v>
                </c:pt>
                <c:pt idx="66">
                  <c:v>45.484009761675139</c:v>
                </c:pt>
                <c:pt idx="67">
                  <c:v>56.679287694226801</c:v>
                </c:pt>
                <c:pt idx="68">
                  <c:v>77.288804153002857</c:v>
                </c:pt>
                <c:pt idx="69">
                  <c:v>131.33317134310067</c:v>
                </c:pt>
              </c:numCache>
            </c:numRef>
          </c:yVal>
          <c:smooth val="1"/>
        </c:ser>
        <c:ser>
          <c:idx val="1"/>
          <c:order val="1"/>
          <c:tx>
            <c:v>Pc (σ'=10MPa)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Berea'!$B$12:$B$18</c:f>
              <c:numCache>
                <c:formatCode>General</c:formatCode>
                <c:ptCount val="7"/>
                <c:pt idx="0">
                  <c:v>1</c:v>
                </c:pt>
                <c:pt idx="1">
                  <c:v>0.94185170120300643</c:v>
                </c:pt>
                <c:pt idx="2">
                  <c:v>0.79015226582541076</c:v>
                </c:pt>
                <c:pt idx="3">
                  <c:v>0.71107042088446692</c:v>
                </c:pt>
                <c:pt idx="4">
                  <c:v>0.50549719934758119</c:v>
                </c:pt>
                <c:pt idx="5">
                  <c:v>0.35385835073526267</c:v>
                </c:pt>
                <c:pt idx="6">
                  <c:v>0.30919849297245083</c:v>
                </c:pt>
              </c:numCache>
            </c:numRef>
          </c:xVal>
          <c:yVal>
            <c:numRef>
              <c:f>'This study Berea'!$C$12:$C$18</c:f>
              <c:numCache>
                <c:formatCode>General</c:formatCode>
                <c:ptCount val="7"/>
                <c:pt idx="1">
                  <c:v>9.4817166370462473</c:v>
                </c:pt>
                <c:pt idx="2">
                  <c:v>11.486694221066955</c:v>
                </c:pt>
                <c:pt idx="3">
                  <c:v>11.398892852126664</c:v>
                </c:pt>
                <c:pt idx="4">
                  <c:v>13.772477044930156</c:v>
                </c:pt>
                <c:pt idx="5">
                  <c:v>15.997618389224954</c:v>
                </c:pt>
                <c:pt idx="6">
                  <c:v>21.33386331088559</c:v>
                </c:pt>
              </c:numCache>
            </c:numRef>
          </c:yVal>
          <c:smooth val="1"/>
        </c:ser>
        <c:ser>
          <c:idx val="2"/>
          <c:order val="2"/>
          <c:tx>
            <c:v>BC-Pc (σ'=10MPa)</c:v>
          </c:tx>
          <c:spPr>
            <a:ln w="254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Berea'!$O$12:$O$112</c:f>
              <c:numCache>
                <c:formatCode>General</c:formatCode>
                <c:ptCount val="101"/>
                <c:pt idx="0">
                  <c:v>10.47</c:v>
                </c:pt>
                <c:pt idx="1">
                  <c:v>10.49502270231689</c:v>
                </c:pt>
                <c:pt idx="2">
                  <c:v>10.520471831951161</c:v>
                </c:pt>
                <c:pt idx="3">
                  <c:v>10.546361089338324</c:v>
                </c:pt>
                <c:pt idx="4">
                  <c:v>10.572704828014118</c:v>
                </c:pt>
                <c:pt idx="5">
                  <c:v>10.599518096208739</c:v>
                </c:pt>
                <c:pt idx="6">
                  <c:v>10.626816681777029</c:v>
                </c:pt>
                <c:pt idx="7">
                  <c:v>10.654617160789019</c:v>
                </c:pt>
                <c:pt idx="8">
                  <c:v>10.682936950142453</c:v>
                </c:pt>
                <c:pt idx="9">
                  <c:v>10.71179436460114</c:v>
                </c:pt>
                <c:pt idx="10">
                  <c:v>10.741208678710839</c:v>
                </c:pt>
                <c:pt idx="11">
                  <c:v>10.771200194098967</c:v>
                </c:pt>
                <c:pt idx="12">
                  <c:v>10.801790312726382</c:v>
                </c:pt>
                <c:pt idx="13">
                  <c:v>10.833001616730602</c:v>
                </c:pt>
                <c:pt idx="14">
                  <c:v>10.864857955580897</c:v>
                </c:pt>
                <c:pt idx="15">
                  <c:v>10.897384541358926</c:v>
                </c:pt>
                <c:pt idx="16">
                  <c:v>10.930608053085811</c:v>
                </c:pt>
                <c:pt idx="17">
                  <c:v>10.964556751139963</c:v>
                </c:pt>
                <c:pt idx="18">
                  <c:v>10.99926060295293</c:v>
                </c:pt>
                <c:pt idx="19">
                  <c:v>11.034751421335917</c:v>
                </c:pt>
                <c:pt idx="20">
                  <c:v>11.071063016981972</c:v>
                </c:pt>
                <c:pt idx="21">
                  <c:v>11.108231366912962</c:v>
                </c:pt>
                <c:pt idx="22">
                  <c:v>11.146294800902201</c:v>
                </c:pt>
                <c:pt idx="23">
                  <c:v>11.185294208210838</c:v>
                </c:pt>
                <c:pt idx="24">
                  <c:v>11.225273267336886</c:v>
                </c:pt>
                <c:pt idx="25">
                  <c:v>11.266278701901889</c:v>
                </c:pt>
                <c:pt idx="26">
                  <c:v>11.30836056630447</c:v>
                </c:pt>
                <c:pt idx="27">
                  <c:v>11.351572565369166</c:v>
                </c:pt>
                <c:pt idx="28">
                  <c:v>11.395972412933475</c:v>
                </c:pt>
                <c:pt idx="29">
                  <c:v>11.441622235171614</c:v>
                </c:pt>
                <c:pt idx="30">
                  <c:v>11.488589025481764</c:v>
                </c:pt>
                <c:pt idx="31">
                  <c:v>11.53694515900515</c:v>
                </c:pt>
                <c:pt idx="32">
                  <c:v>11.586768976350861</c:v>
                </c:pt>
                <c:pt idx="33">
                  <c:v>11.638145447934368</c:v>
                </c:pt>
                <c:pt idx="34">
                  <c:v>11.691166932583604</c:v>
                </c:pt>
                <c:pt idx="35">
                  <c:v>11.745934046829914</c:v>
                </c:pt>
                <c:pt idx="36">
                  <c:v>11.802556664721129</c:v>
                </c:pt>
                <c:pt idx="37">
                  <c:v>11.861155072249669</c:v>
                </c:pt>
                <c:pt idx="38">
                  <c:v>11.921861305817085</c:v>
                </c:pt>
                <c:pt idx="39">
                  <c:v>11.984820710870636</c:v>
                </c:pt>
                <c:pt idx="40">
                  <c:v>12.050193765365291</c:v>
                </c:pt>
                <c:pt idx="41">
                  <c:v>12.118158223588381</c:v>
                </c:pt>
                <c:pt idx="42">
                  <c:v>12.188911649897658</c:v>
                </c:pt>
                <c:pt idx="43">
                  <c:v>12.262674430114027</c:v>
                </c:pt>
                <c:pt idx="44">
                  <c:v>12.339693372127961</c:v>
                </c:pt>
                <c:pt idx="45">
                  <c:v>12.420246038755307</c:v>
                </c:pt>
                <c:pt idx="46">
                  <c:v>12.504645997891155</c:v>
                </c:pt>
                <c:pt idx="47">
                  <c:v>12.593249231688823</c:v>
                </c:pt>
                <c:pt idx="48">
                  <c:v>12.686462023838059</c:v>
                </c:pt>
                <c:pt idx="49">
                  <c:v>12.784750750889181</c:v>
                </c:pt>
                <c:pt idx="50">
                  <c:v>12.888654153241902</c:v>
                </c:pt>
                <c:pt idx="51">
                  <c:v>12.998798874123416</c:v>
                </c:pt>
                <c:pt idx="52">
                  <c:v>13.115919362044488</c:v>
                </c:pt>
                <c:pt idx="53">
                  <c:v>13.240883683647299</c:v>
                </c:pt>
                <c:pt idx="54">
                  <c:v>13.374727470256067</c:v>
                </c:pt>
                <c:pt idx="55">
                  <c:v>13.518699256876957</c:v>
                </c:pt>
                <c:pt idx="56">
                  <c:v>13.674322095733972</c:v>
                </c:pt>
                <c:pt idx="57">
                  <c:v>13.843478940508062</c:v>
                </c:pt>
                <c:pt idx="58">
                  <c:v>14.028533636120855</c:v>
                </c:pt>
                <c:pt idx="59">
                  <c:v>14.232506802255438</c:v>
                </c:pt>
                <c:pt idx="60">
                  <c:v>14.45933922028463</c:v>
                </c:pt>
                <c:pt idx="61">
                  <c:v>14.714300266486564</c:v>
                </c:pt>
                <c:pt idx="62">
                  <c:v>15.004648210119615</c:v>
                </c:pt>
                <c:pt idx="63">
                  <c:v>15.340753149150013</c:v>
                </c:pt>
                <c:pt idx="64">
                  <c:v>15.738130932532076</c:v>
                </c:pt>
                <c:pt idx="65">
                  <c:v>16.221436947679525</c:v>
                </c:pt>
                <c:pt idx="66">
                  <c:v>16.833200408018133</c:v>
                </c:pt>
                <c:pt idx="67">
                  <c:v>17.656069527592738</c:v>
                </c:pt>
                <c:pt idx="68">
                  <c:v>18.884590428811098</c:v>
                </c:pt>
                <c:pt idx="69">
                  <c:v>21.185974563344072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3"/>
          <c:order val="3"/>
          <c:tx>
            <c:v>Pc (σ'=20MPa)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Berea'!$B$19:$B$25</c:f>
              <c:numCache>
                <c:formatCode>General</c:formatCode>
                <c:ptCount val="7"/>
                <c:pt idx="0">
                  <c:v>1</c:v>
                </c:pt>
                <c:pt idx="1">
                  <c:v>0.79595319581727086</c:v>
                </c:pt>
                <c:pt idx="2">
                  <c:v>0.53800745761953517</c:v>
                </c:pt>
                <c:pt idx="3">
                  <c:v>0.4935305463454196</c:v>
                </c:pt>
                <c:pt idx="4">
                  <c:v>0.40787187288940824</c:v>
                </c:pt>
                <c:pt idx="5">
                  <c:v>0.31824532019793289</c:v>
                </c:pt>
                <c:pt idx="6">
                  <c:v>0.23621166430008925</c:v>
                </c:pt>
              </c:numCache>
            </c:numRef>
          </c:xVal>
          <c:yVal>
            <c:numRef>
              <c:f>'This study Berea'!$C$19:$C$25</c:f>
              <c:numCache>
                <c:formatCode>General</c:formatCode>
                <c:ptCount val="7"/>
                <c:pt idx="1">
                  <c:v>11.112347751488187</c:v>
                </c:pt>
                <c:pt idx="2">
                  <c:v>15.770413172700501</c:v>
                </c:pt>
                <c:pt idx="3">
                  <c:v>18.795811345719585</c:v>
                </c:pt>
                <c:pt idx="4">
                  <c:v>21.682994970683467</c:v>
                </c:pt>
                <c:pt idx="5">
                  <c:v>23.996561632453904</c:v>
                </c:pt>
                <c:pt idx="6">
                  <c:v>33.02830921570694</c:v>
                </c:pt>
              </c:numCache>
            </c:numRef>
          </c:yVal>
          <c:smooth val="1"/>
        </c:ser>
        <c:ser>
          <c:idx val="4"/>
          <c:order val="4"/>
          <c:tx>
            <c:v>BC-Pc (σ'=20MPa)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Berea'!$W$12:$W$112</c:f>
              <c:numCache>
                <c:formatCode>General</c:formatCode>
                <c:ptCount val="101"/>
                <c:pt idx="0">
                  <c:v>11.37</c:v>
                </c:pt>
                <c:pt idx="1">
                  <c:v>11.433634862721036</c:v>
                </c:pt>
                <c:pt idx="2">
                  <c:v>11.498394416740714</c:v>
                </c:pt>
                <c:pt idx="3">
                  <c:v>11.564312453779898</c:v>
                </c:pt>
                <c:pt idx="4">
                  <c:v>11.631424209181166</c:v>
                </c:pt>
                <c:pt idx="5">
                  <c:v>11.699766442337362</c:v>
                </c:pt>
                <c:pt idx="6">
                  <c:v>11.769377522672375</c:v>
                </c:pt>
                <c:pt idx="7">
                  <c:v>11.840297521633259</c:v>
                </c:pt>
                <c:pt idx="8">
                  <c:v>11.912568311197266</c:v>
                </c:pt>
                <c:pt idx="9">
                  <c:v>11.986233669446579</c:v>
                </c:pt>
                <c:pt idx="10">
                  <c:v>12.061339393818605</c:v>
                </c:pt>
                <c:pt idx="11">
                  <c:v>12.13793342270065</c:v>
                </c:pt>
                <c:pt idx="12">
                  <c:v>12.216065966106145</c:v>
                </c:pt>
                <c:pt idx="13">
                  <c:v>12.295789646245739</c:v>
                </c:pt>
                <c:pt idx="14">
                  <c:v>12.377159648891903</c:v>
                </c:pt>
                <c:pt idx="15">
                  <c:v>12.460233886531238</c:v>
                </c:pt>
                <c:pt idx="16">
                  <c:v>12.545073174405877</c:v>
                </c:pt>
                <c:pt idx="17">
                  <c:v>12.631741420666055</c:v>
                </c:pt>
                <c:pt idx="18">
                  <c:v>12.720305831991523</c:v>
                </c:pt>
                <c:pt idx="19">
                  <c:v>12.810837136192722</c:v>
                </c:pt>
                <c:pt idx="20">
                  <c:v>12.903409823475501</c:v>
                </c:pt>
                <c:pt idx="21">
                  <c:v>12.998102408249039</c:v>
                </c:pt>
                <c:pt idx="22">
                  <c:v>13.094997713578575</c:v>
                </c:pt>
                <c:pt idx="23">
                  <c:v>13.194183180636784</c:v>
                </c:pt>
                <c:pt idx="24">
                  <c:v>13.295751205794767</c:v>
                </c:pt>
                <c:pt idx="25">
                  <c:v>13.39979950832099</c:v>
                </c:pt>
                <c:pt idx="26">
                  <c:v>13.506431532030891</c:v>
                </c:pt>
                <c:pt idx="27">
                  <c:v>13.615756884658476</c:v>
                </c:pt>
                <c:pt idx="28">
                  <c:v>13.72789181921342</c:v>
                </c:pt>
                <c:pt idx="29">
                  <c:v>13.842959762153333</c:v>
                </c:pt>
                <c:pt idx="30">
                  <c:v>13.961091893854018</c:v>
                </c:pt>
                <c:pt idx="31">
                  <c:v>14.082427787615414</c:v>
                </c:pt>
                <c:pt idx="32">
                  <c:v>14.207116114316149</c:v>
                </c:pt>
                <c:pt idx="33">
                  <c:v>14.335315420846504</c:v>
                </c:pt>
                <c:pt idx="34">
                  <c:v>14.467194991634706</c:v>
                </c:pt>
                <c:pt idx="35">
                  <c:v>14.602935803966256</c:v>
                </c:pt>
                <c:pt idx="36">
                  <c:v>14.742731589419002</c:v>
                </c:pt>
                <c:pt idx="37">
                  <c:v>14.88679001564458</c:v>
                </c:pt>
                <c:pt idx="38">
                  <c:v>15.035334004976832</c:v>
                </c:pt>
                <c:pt idx="39">
                  <c:v>15.188603209009687</c:v>
                </c:pt>
                <c:pt idx="40">
                  <c:v>15.346855661447572</c:v>
                </c:pt>
                <c:pt idx="41">
                  <c:v>15.510369635296476</c:v>
                </c:pt>
                <c:pt idx="42">
                  <c:v>15.679445734966594</c:v>
                </c:pt>
                <c:pt idx="43">
                  <c:v>15.854409259263132</c:v>
                </c:pt>
                <c:pt idx="44">
                  <c:v>16.035612877756918</c:v>
                </c:pt>
                <c:pt idx="45">
                  <c:v>16.223439670913624</c:v>
                </c:pt>
                <c:pt idx="46">
                  <c:v>16.418306593948536</c:v>
                </c:pt>
                <c:pt idx="47">
                  <c:v>16.620668436086461</c:v>
                </c:pt>
                <c:pt idx="48">
                  <c:v>16.83102236128142</c:v>
                </c:pt>
                <c:pt idx="49">
                  <c:v>17.049913134185633</c:v>
                </c:pt>
                <c:pt idx="50">
                  <c:v>17.277939157153664</c:v>
                </c:pt>
                <c:pt idx="51">
                  <c:v>17.515759471504101</c:v>
                </c:pt>
                <c:pt idx="52">
                  <c:v>17.76410191068749</c:v>
                </c:pt>
                <c:pt idx="53">
                  <c:v>18.023772636478146</c:v>
                </c:pt>
                <c:pt idx="54">
                  <c:v>18.295667344559444</c:v>
                </c:pt>
                <c:pt idx="55">
                  <c:v>18.580784496596635</c:v>
                </c:pt>
                <c:pt idx="56">
                  <c:v>18.880241027098116</c:v>
                </c:pt>
                <c:pt idx="57">
                  <c:v>19.195291091923153</c:v>
                </c:pt>
                <c:pt idx="58">
                  <c:v>19.527348580706725</c:v>
                </c:pt>
                <c:pt idx="59">
                  <c:v>19.87801432104138</c:v>
                </c:pt>
                <c:pt idx="60">
                  <c:v>20.249109176793283</c:v>
                </c:pt>
                <c:pt idx="61">
                  <c:v>20.642714613379933</c:v>
                </c:pt>
                <c:pt idx="62">
                  <c:v>21.06122280827228</c:v>
                </c:pt>
                <c:pt idx="63">
                  <c:v>21.50739908287715</c:v>
                </c:pt>
                <c:pt idx="64">
                  <c:v>21.984460408104074</c:v>
                </c:pt>
                <c:pt idx="65">
                  <c:v>22.496175120500343</c:v>
                </c:pt>
                <c:pt idx="66">
                  <c:v>23.046990979867676</c:v>
                </c:pt>
                <c:pt idx="67">
                  <c:v>23.642201619156324</c:v>
                </c:pt>
                <c:pt idx="68">
                  <c:v>24.288165791744749</c:v>
                </c:pt>
                <c:pt idx="69">
                  <c:v>24.992600446453967</c:v>
                </c:pt>
                <c:pt idx="70">
                  <c:v>25.764978968123881</c:v>
                </c:pt>
                <c:pt idx="71">
                  <c:v>26.617082360596918</c:v>
                </c:pt>
                <c:pt idx="72">
                  <c:v>27.563778106543634</c:v>
                </c:pt>
                <c:pt idx="73">
                  <c:v>28.624147056661421</c:v>
                </c:pt>
                <c:pt idx="74">
                  <c:v>29.823158711671994</c:v>
                </c:pt>
                <c:pt idx="75">
                  <c:v>31.194241499818695</c:v>
                </c:pt>
                <c:pt idx="76">
                  <c:v>32.783375082428861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5"/>
          <c:order val="5"/>
          <c:tx>
            <c:v>Pc (σ'=30MPa)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Berea'!$B$26:$B$32</c:f>
              <c:numCache>
                <c:formatCode>General</c:formatCode>
                <c:ptCount val="7"/>
                <c:pt idx="0">
                  <c:v>1</c:v>
                </c:pt>
                <c:pt idx="1">
                  <c:v>0.88484216953252004</c:v>
                </c:pt>
                <c:pt idx="2">
                  <c:v>0.59618940357181338</c:v>
                </c:pt>
                <c:pt idx="3">
                  <c:v>0.48825784037295383</c:v>
                </c:pt>
                <c:pt idx="4">
                  <c:v>0.43491378250188134</c:v>
                </c:pt>
                <c:pt idx="5">
                  <c:v>0.33729523824773616</c:v>
                </c:pt>
                <c:pt idx="6">
                  <c:v>0.26521452031336107</c:v>
                </c:pt>
              </c:numCache>
            </c:numRef>
          </c:xVal>
          <c:yVal>
            <c:numRef>
              <c:f>'This study Berea'!$C$26:$C$32</c:f>
              <c:numCache>
                <c:formatCode>General</c:formatCode>
                <c:ptCount val="7"/>
                <c:pt idx="1">
                  <c:v>12.897813613599965</c:v>
                </c:pt>
                <c:pt idx="2">
                  <c:v>22.74828448601329</c:v>
                </c:pt>
                <c:pt idx="3">
                  <c:v>34.363034679059183</c:v>
                </c:pt>
                <c:pt idx="4">
                  <c:v>42.979086632708459</c:v>
                </c:pt>
                <c:pt idx="5">
                  <c:v>52.720536847572021</c:v>
                </c:pt>
                <c:pt idx="6">
                  <c:v>73.546395762263728</c:v>
                </c:pt>
              </c:numCache>
            </c:numRef>
          </c:yVal>
          <c:smooth val="1"/>
        </c:ser>
        <c:ser>
          <c:idx val="6"/>
          <c:order val="6"/>
          <c:tx>
            <c:v>BC-Pc (σ'=30MPa)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Berea'!$AE$12:$AE$112</c:f>
              <c:numCache>
                <c:formatCode>General</c:formatCode>
                <c:ptCount val="101"/>
                <c:pt idx="0">
                  <c:v>14.46</c:v>
                </c:pt>
                <c:pt idx="1">
                  <c:v>14.617620291312583</c:v>
                </c:pt>
                <c:pt idx="2">
                  <c:v>14.778769073004263</c:v>
                </c:pt>
                <c:pt idx="3">
                  <c:v>14.943566792198117</c:v>
                </c:pt>
                <c:pt idx="4">
                  <c:v>15.112139455661758</c:v>
                </c:pt>
                <c:pt idx="5">
                  <c:v>15.284618954846495</c:v>
                </c:pt>
                <c:pt idx="6">
                  <c:v>15.461143414024626</c:v>
                </c:pt>
                <c:pt idx="7">
                  <c:v>15.64185756346429</c:v>
                </c:pt>
                <c:pt idx="8">
                  <c:v>15.82691313976982</c:v>
                </c:pt>
                <c:pt idx="9">
                  <c:v>16.01646931572472</c:v>
                </c:pt>
                <c:pt idx="10">
                  <c:v>16.210693162207519</c:v>
                </c:pt>
                <c:pt idx="11">
                  <c:v>16.40976014500966</c:v>
                </c:pt>
                <c:pt idx="12">
                  <c:v>16.613854659673823</c:v>
                </c:pt>
                <c:pt idx="13">
                  <c:v>16.823170607793863</c:v>
                </c:pt>
                <c:pt idx="14">
                  <c:v>17.037912018578108</c:v>
                </c:pt>
                <c:pt idx="15">
                  <c:v>17.258293719881976</c:v>
                </c:pt>
                <c:pt idx="16">
                  <c:v>17.484542063368604</c:v>
                </c:pt>
                <c:pt idx="17">
                  <c:v>17.716895708964827</c:v>
                </c:pt>
                <c:pt idx="18">
                  <c:v>17.955606474351683</c:v>
                </c:pt>
                <c:pt idx="19">
                  <c:v>18.200940255872794</c:v>
                </c:pt>
                <c:pt idx="20">
                  <c:v>18.453178027970655</c:v>
                </c:pt>
                <c:pt idx="21">
                  <c:v>18.712616929081879</c:v>
                </c:pt>
                <c:pt idx="22">
                  <c:v>18.979571442852016</c:v>
                </c:pt>
                <c:pt idx="23">
                  <c:v>19.254374684584235</c:v>
                </c:pt>
                <c:pt idx="24">
                  <c:v>19.53737980403325</c:v>
                </c:pt>
                <c:pt idx="25">
                  <c:v>19.828961517018023</c:v>
                </c:pt>
                <c:pt idx="26">
                  <c:v>20.129517779879805</c:v>
                </c:pt>
                <c:pt idx="27">
                  <c:v>20.439471622586286</c:v>
                </c:pt>
                <c:pt idx="28">
                  <c:v>20.759273158313256</c:v>
                </c:pt>
                <c:pt idx="29">
                  <c:v>21.089401789664624</c:v>
                </c:pt>
                <c:pt idx="30">
                  <c:v>21.430368634369003</c:v>
                </c:pt>
                <c:pt idx="31">
                  <c:v>21.782719196375702</c:v>
                </c:pt>
                <c:pt idx="32">
                  <c:v>22.147036311834071</c:v>
                </c:pt>
                <c:pt idx="33">
                  <c:v>22.523943403562193</c:v>
                </c:pt>
                <c:pt idx="34">
                  <c:v>22.914108082392403</c:v>
                </c:pt>
                <c:pt idx="35">
                  <c:v>23.318246139342733</c:v>
                </c:pt>
                <c:pt idx="36">
                  <c:v>23.737125979048454</c:v>
                </c:pt>
                <c:pt idx="37">
                  <c:v>24.171573552470019</c:v>
                </c:pt>
                <c:pt idx="38">
                  <c:v>24.622477855784165</c:v>
                </c:pt>
                <c:pt idx="39">
                  <c:v>25.09079707281764</c:v>
                </c:pt>
                <c:pt idx="40">
                  <c:v>25.577565450711354</c:v>
                </c:pt>
                <c:pt idx="41">
                  <c:v>26.083901013087065</c:v>
                </c:pt>
                <c:pt idx="42">
                  <c:v>26.611014232297325</c:v>
                </c:pt>
                <c:pt idx="43">
                  <c:v>27.160217802951237</c:v>
                </c:pt>
                <c:pt idx="44">
                  <c:v>27.732937683537941</c:v>
                </c:pt>
                <c:pt idx="45">
                  <c:v>28.330725602507538</c:v>
                </c:pt>
                <c:pt idx="46">
                  <c:v>28.955273260726731</c:v>
                </c:pt>
                <c:pt idx="47">
                  <c:v>29.608428505199242</c:v>
                </c:pt>
                <c:pt idx="48">
                  <c:v>30.292213801089094</c:v>
                </c:pt>
                <c:pt idx="49">
                  <c:v>31.008847392637616</c:v>
                </c:pt>
                <c:pt idx="50">
                  <c:v>31.760767621365606</c:v>
                </c:pt>
                <c:pt idx="51">
                  <c:v>32.550660965640418</c:v>
                </c:pt>
                <c:pt idx="52">
                  <c:v>33.381494483955862</c:v>
                </c:pt>
                <c:pt idx="53">
                  <c:v>34.256553491203114</c:v>
                </c:pt>
                <c:pt idx="54">
                  <c:v>35.179485480737583</c:v>
                </c:pt>
                <c:pt idx="55">
                  <c:v>36.154351535591843</c:v>
                </c:pt>
                <c:pt idx="56">
                  <c:v>37.185686763528963</c:v>
                </c:pt>
                <c:pt idx="57">
                  <c:v>38.278571661136958</c:v>
                </c:pt>
                <c:pt idx="58">
                  <c:v>39.438716786485024</c:v>
                </c:pt>
                <c:pt idx="59">
                  <c:v>40.672563731374474</c:v>
                </c:pt>
                <c:pt idx="60">
                  <c:v>41.987406178485102</c:v>
                </c:pt>
                <c:pt idx="61">
                  <c:v>43.391535868557675</c:v>
                </c:pt>
                <c:pt idx="62">
                  <c:v>44.894419675550608</c:v>
                </c:pt>
                <c:pt idx="63">
                  <c:v>46.506915816360809</c:v>
                </c:pt>
                <c:pt idx="64">
                  <c:v>48.241539680915771</c:v>
                </c:pt>
                <c:pt idx="65">
                  <c:v>50.112793109563171</c:v>
                </c:pt>
                <c:pt idx="66">
                  <c:v>52.137575533861792</c:v>
                </c:pt>
                <c:pt idx="67">
                  <c:v>54.335701774810389</c:v>
                </c:pt>
                <c:pt idx="68">
                  <c:v>56.730560269382892</c:v>
                </c:pt>
                <c:pt idx="69">
                  <c:v>59.349958305058877</c:v>
                </c:pt>
                <c:pt idx="70">
                  <c:v>62.227219391834012</c:v>
                </c:pt>
                <c:pt idx="71">
                  <c:v>65.402625202391278</c:v>
                </c:pt>
                <c:pt idx="72">
                  <c:v>68.925335407481327</c:v>
                </c:pt>
                <c:pt idx="73">
                  <c:v>72.855981192139836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327552"/>
        <c:axId val="-1682324288"/>
      </c:scatterChart>
      <c:valAx>
        <c:axId val="-1682327552"/>
        <c:scaling>
          <c:orientation val="minMax"/>
          <c:max val="1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layout>
            <c:manualLayout>
              <c:xMode val="edge"/>
              <c:yMode val="edge"/>
              <c:x val="0.4803093447778487"/>
              <c:y val="0.71025661488259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4288"/>
        <c:crosses val="autoZero"/>
        <c:crossBetween val="midCat"/>
        <c:majorUnit val="0.1"/>
      </c:valAx>
      <c:valAx>
        <c:axId val="-1682324288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 (kPa)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755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7153827055401858"/>
          <c:w val="0.57660731597739467"/>
          <c:h val="0.22533902012248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310"/>
      <c:depthPercent val="9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1MPa</c:v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25400">
              <a:noFill/>
            </a:ln>
            <a:effectLst/>
            <a:sp3d/>
          </c:spPr>
          <c:cat>
            <c:numRef>
              <c:f>'DP-k'!$O$2:$O$249</c:f>
              <c:numCache>
                <c:formatCode>General</c:formatCode>
                <c:ptCount val="248"/>
                <c:pt idx="0">
                  <c:v>0</c:v>
                </c:pt>
                <c:pt idx="1">
                  <c:v>8.3471999999999991E-2</c:v>
                </c:pt>
                <c:pt idx="2">
                  <c:v>0.16691</c:v>
                </c:pt>
                <c:pt idx="3">
                  <c:v>0.25034800000000001</c:v>
                </c:pt>
                <c:pt idx="4">
                  <c:v>0.33338600000000002</c:v>
                </c:pt>
                <c:pt idx="5">
                  <c:v>0.41850800000000005</c:v>
                </c:pt>
                <c:pt idx="6">
                  <c:v>0.5018959999999999</c:v>
                </c:pt>
                <c:pt idx="7">
                  <c:v>0.58540100000000006</c:v>
                </c:pt>
                <c:pt idx="8">
                  <c:v>0.66927200000000009</c:v>
                </c:pt>
                <c:pt idx="9">
                  <c:v>0.75270999999999999</c:v>
                </c:pt>
                <c:pt idx="10">
                  <c:v>0.83616500000000005</c:v>
                </c:pt>
                <c:pt idx="11">
                  <c:v>0.92003599999999985</c:v>
                </c:pt>
                <c:pt idx="12">
                  <c:v>1.0026739999999998</c:v>
                </c:pt>
                <c:pt idx="13">
                  <c:v>1.0873629999999999</c:v>
                </c:pt>
                <c:pt idx="14">
                  <c:v>1.172067</c:v>
                </c:pt>
                <c:pt idx="15">
                  <c:v>1.256772</c:v>
                </c:pt>
                <c:pt idx="16">
                  <c:v>1.341461</c:v>
                </c:pt>
                <c:pt idx="17">
                  <c:v>1.426582</c:v>
                </c:pt>
                <c:pt idx="18">
                  <c:v>1.50962</c:v>
                </c:pt>
                <c:pt idx="19">
                  <c:v>1.594325</c:v>
                </c:pt>
                <c:pt idx="20">
                  <c:v>1.67903</c:v>
                </c:pt>
                <c:pt idx="21">
                  <c:v>1.7637349999999998</c:v>
                </c:pt>
                <c:pt idx="22">
                  <c:v>1.8484389999999999</c:v>
                </c:pt>
                <c:pt idx="23">
                  <c:v>1.932728</c:v>
                </c:pt>
                <c:pt idx="24">
                  <c:v>2.0165989999999998</c:v>
                </c:pt>
                <c:pt idx="25">
                  <c:v>2.1009039999999999</c:v>
                </c:pt>
                <c:pt idx="26">
                  <c:v>2.1855919999999998</c:v>
                </c:pt>
                <c:pt idx="27">
                  <c:v>2.269514</c:v>
                </c:pt>
                <c:pt idx="28">
                  <c:v>2.3537849999999998</c:v>
                </c:pt>
                <c:pt idx="29">
                  <c:v>2.4376569999999997</c:v>
                </c:pt>
                <c:pt idx="30">
                  <c:v>2.5219450000000001</c:v>
                </c:pt>
                <c:pt idx="31">
                  <c:v>2.6066500000000001</c:v>
                </c:pt>
                <c:pt idx="32">
                  <c:v>2.6909209999999999</c:v>
                </c:pt>
                <c:pt idx="33">
                  <c:v>2.7747920000000001</c:v>
                </c:pt>
                <c:pt idx="34">
                  <c:v>2.942952</c:v>
                </c:pt>
                <c:pt idx="35">
                  <c:v>3.0272570000000001</c:v>
                </c:pt>
                <c:pt idx="36">
                  <c:v>3.111145</c:v>
                </c:pt>
                <c:pt idx="37">
                  <c:v>3.195433</c:v>
                </c:pt>
                <c:pt idx="38">
                  <c:v>3.2793049999999999</c:v>
                </c:pt>
                <c:pt idx="39">
                  <c:v>3.3627590000000001</c:v>
                </c:pt>
                <c:pt idx="40">
                  <c:v>3.4470139999999998</c:v>
                </c:pt>
                <c:pt idx="41">
                  <c:v>3.5317189999999998</c:v>
                </c:pt>
                <c:pt idx="42">
                  <c:v>3.6160069999999997</c:v>
                </c:pt>
                <c:pt idx="43">
                  <c:v>3.7002950000000001</c:v>
                </c:pt>
                <c:pt idx="44">
                  <c:v>3.7845839999999997</c:v>
                </c:pt>
                <c:pt idx="45">
                  <c:v>3.8688720000000001</c:v>
                </c:pt>
                <c:pt idx="46">
                  <c:v>3.9536100000000003</c:v>
                </c:pt>
                <c:pt idx="47">
                  <c:v>4.0378809999999996</c:v>
                </c:pt>
                <c:pt idx="48">
                  <c:v>4.1234200000000003</c:v>
                </c:pt>
                <c:pt idx="49">
                  <c:v>4.206874</c:v>
                </c:pt>
                <c:pt idx="50">
                  <c:v>4.2903289999999998</c:v>
                </c:pt>
                <c:pt idx="51">
                  <c:v>4.3737839999999997</c:v>
                </c:pt>
                <c:pt idx="52">
                  <c:v>4.4576549999999999</c:v>
                </c:pt>
                <c:pt idx="53">
                  <c:v>4.5411270000000004</c:v>
                </c:pt>
                <c:pt idx="54">
                  <c:v>4.6245649999999996</c:v>
                </c:pt>
                <c:pt idx="55">
                  <c:v>4.7080200000000003</c:v>
                </c:pt>
                <c:pt idx="56">
                  <c:v>4.7914579999999996</c:v>
                </c:pt>
                <c:pt idx="57">
                  <c:v>4.8749130000000003</c:v>
                </c:pt>
                <c:pt idx="58">
                  <c:v>4.958367</c:v>
                </c:pt>
                <c:pt idx="59">
                  <c:v>5.0439059999999998</c:v>
                </c:pt>
                <c:pt idx="60">
                  <c:v>5.1252599999999999</c:v>
                </c:pt>
                <c:pt idx="61">
                  <c:v>5.2099820000000001</c:v>
                </c:pt>
                <c:pt idx="62">
                  <c:v>5.2943199999999999</c:v>
                </c:pt>
                <c:pt idx="63">
                  <c:v>5.3790249999999995</c:v>
                </c:pt>
                <c:pt idx="64">
                  <c:v>5.46373</c:v>
                </c:pt>
                <c:pt idx="65">
                  <c:v>5.5488340000000003</c:v>
                </c:pt>
                <c:pt idx="66">
                  <c:v>5.8000319999999999</c:v>
                </c:pt>
                <c:pt idx="67">
                  <c:v>5.8843199999999998</c:v>
                </c:pt>
                <c:pt idx="68">
                  <c:v>6.2210729999999996</c:v>
                </c:pt>
                <c:pt idx="69">
                  <c:v>6.6425140000000003</c:v>
                </c:pt>
                <c:pt idx="70">
                  <c:v>6.7272189999999998</c:v>
                </c:pt>
                <c:pt idx="71">
                  <c:v>6.8111069999999998</c:v>
                </c:pt>
                <c:pt idx="72">
                  <c:v>6.8953949999999997</c:v>
                </c:pt>
                <c:pt idx="73">
                  <c:v>6.979266</c:v>
                </c:pt>
                <c:pt idx="74">
                  <c:v>7.0635539999999999</c:v>
                </c:pt>
                <c:pt idx="75">
                  <c:v>7.1479429999999997</c:v>
                </c:pt>
                <c:pt idx="76">
                  <c:v>7.2325809999999997</c:v>
                </c:pt>
                <c:pt idx="77">
                  <c:v>7.3168860000000002</c:v>
                </c:pt>
                <c:pt idx="78">
                  <c:v>7.4011740000000001</c:v>
                </c:pt>
                <c:pt idx="79">
                  <c:v>7.4858789999999997</c:v>
                </c:pt>
                <c:pt idx="80">
                  <c:v>7.5705669999999996</c:v>
                </c:pt>
                <c:pt idx="81">
                  <c:v>7.6544379999999999</c:v>
                </c:pt>
                <c:pt idx="82">
                  <c:v>7.7391430000000003</c:v>
                </c:pt>
                <c:pt idx="83">
                  <c:v>7.8242479999999999</c:v>
                </c:pt>
                <c:pt idx="84">
                  <c:v>7.9077190000000002</c:v>
                </c:pt>
                <c:pt idx="85">
                  <c:v>7.9911580000000004</c:v>
                </c:pt>
                <c:pt idx="86">
                  <c:v>8.0742619999999992</c:v>
                </c:pt>
                <c:pt idx="87">
                  <c:v>8.1593839999999993</c:v>
                </c:pt>
                <c:pt idx="88">
                  <c:v>8.242839</c:v>
                </c:pt>
                <c:pt idx="89">
                  <c:v>8.3254599999999996</c:v>
                </c:pt>
                <c:pt idx="90">
                  <c:v>8.4097310000000007</c:v>
                </c:pt>
                <c:pt idx="91">
                  <c:v>8.494453</c:v>
                </c:pt>
                <c:pt idx="92">
                  <c:v>8.5795410000000007</c:v>
                </c:pt>
                <c:pt idx="93">
                  <c:v>8.6625960000000006</c:v>
                </c:pt>
                <c:pt idx="94">
                  <c:v>8.7473010000000002</c:v>
                </c:pt>
                <c:pt idx="95">
                  <c:v>8.8324219999999993</c:v>
                </c:pt>
                <c:pt idx="96">
                  <c:v>8.9158770000000001</c:v>
                </c:pt>
                <c:pt idx="97">
                  <c:v>8.9993320000000008</c:v>
                </c:pt>
                <c:pt idx="98">
                  <c:v>9.0819530000000004</c:v>
                </c:pt>
                <c:pt idx="99">
                  <c:v>9.1662250000000007</c:v>
                </c:pt>
                <c:pt idx="100">
                  <c:v>9.2513459999999998</c:v>
                </c:pt>
                <c:pt idx="101">
                  <c:v>9.3339680000000005</c:v>
                </c:pt>
                <c:pt idx="102">
                  <c:v>9.418272</c:v>
                </c:pt>
                <c:pt idx="103">
                  <c:v>9.502561</c:v>
                </c:pt>
                <c:pt idx="104">
                  <c:v>9.5859989999999993</c:v>
                </c:pt>
                <c:pt idx="105">
                  <c:v>9.6694530000000007</c:v>
                </c:pt>
                <c:pt idx="106">
                  <c:v>9.7537579999999995</c:v>
                </c:pt>
                <c:pt idx="107">
                  <c:v>9.8384629999999991</c:v>
                </c:pt>
                <c:pt idx="108">
                  <c:v>9.9248349999999999</c:v>
                </c:pt>
                <c:pt idx="109">
                  <c:v>10.008290000000001</c:v>
                </c:pt>
                <c:pt idx="110">
                  <c:v>10.090911</c:v>
                </c:pt>
                <c:pt idx="111">
                  <c:v>10.174766</c:v>
                </c:pt>
                <c:pt idx="112">
                  <c:v>10.259054000000001</c:v>
                </c:pt>
                <c:pt idx="113">
                  <c:v>10.343342</c:v>
                </c:pt>
                <c:pt idx="114">
                  <c:v>10.427630000000001</c:v>
                </c:pt>
                <c:pt idx="115">
                  <c:v>10.680495000000001</c:v>
                </c:pt>
                <c:pt idx="116">
                  <c:v>11.186256999999999</c:v>
                </c:pt>
                <c:pt idx="117">
                  <c:v>11.608530999999999</c:v>
                </c:pt>
                <c:pt idx="118">
                  <c:v>11.946934000000001</c:v>
                </c:pt>
                <c:pt idx="119">
                  <c:v>12.030389</c:v>
                </c:pt>
                <c:pt idx="120">
                  <c:v>12.113860000000001</c:v>
                </c:pt>
                <c:pt idx="121">
                  <c:v>12.196880999999999</c:v>
                </c:pt>
                <c:pt idx="122">
                  <c:v>12.282003</c:v>
                </c:pt>
                <c:pt idx="123">
                  <c:v>12.365441000000001</c:v>
                </c:pt>
                <c:pt idx="124">
                  <c:v>12.448896</c:v>
                </c:pt>
                <c:pt idx="125">
                  <c:v>12.532767</c:v>
                </c:pt>
                <c:pt idx="126">
                  <c:v>12.616239</c:v>
                </c:pt>
                <c:pt idx="127">
                  <c:v>12.699693</c:v>
                </c:pt>
                <c:pt idx="128">
                  <c:v>12.782731999999999</c:v>
                </c:pt>
                <c:pt idx="129">
                  <c:v>12.867003</c:v>
                </c:pt>
                <c:pt idx="130">
                  <c:v>12.951708</c:v>
                </c:pt>
                <c:pt idx="131">
                  <c:v>13.035978999999999</c:v>
                </c:pt>
                <c:pt idx="132">
                  <c:v>13.120701</c:v>
                </c:pt>
                <c:pt idx="133">
                  <c:v>13.205406</c:v>
                </c:pt>
                <c:pt idx="134">
                  <c:v>13.290544000000001</c:v>
                </c:pt>
                <c:pt idx="135">
                  <c:v>13.373564999999999</c:v>
                </c:pt>
                <c:pt idx="136">
                  <c:v>13.45787</c:v>
                </c:pt>
                <c:pt idx="137">
                  <c:v>13.541725</c:v>
                </c:pt>
                <c:pt idx="138">
                  <c:v>13.626013</c:v>
                </c:pt>
                <c:pt idx="139">
                  <c:v>13.710735</c:v>
                </c:pt>
                <c:pt idx="140">
                  <c:v>13.794639</c:v>
                </c:pt>
                <c:pt idx="141">
                  <c:v>13.878928</c:v>
                </c:pt>
                <c:pt idx="142">
                  <c:v>13.963649</c:v>
                </c:pt>
                <c:pt idx="143">
                  <c:v>14.048037000000001</c:v>
                </c:pt>
                <c:pt idx="144">
                  <c:v>14.132258999999999</c:v>
                </c:pt>
                <c:pt idx="145">
                  <c:v>14.21698</c:v>
                </c:pt>
                <c:pt idx="146">
                  <c:v>14.301268</c:v>
                </c:pt>
                <c:pt idx="147">
                  <c:v>14.385973</c:v>
                </c:pt>
                <c:pt idx="148">
                  <c:v>14.469428000000001</c:v>
                </c:pt>
                <c:pt idx="149">
                  <c:v>14.553699999999999</c:v>
                </c:pt>
                <c:pt idx="150">
                  <c:v>14.638004</c:v>
                </c:pt>
                <c:pt idx="151">
                  <c:v>14.722293000000001</c:v>
                </c:pt>
                <c:pt idx="152">
                  <c:v>14.806996999999999</c:v>
                </c:pt>
                <c:pt idx="153">
                  <c:v>14.891285999999999</c:v>
                </c:pt>
                <c:pt idx="154">
                  <c:v>14.975989999999999</c:v>
                </c:pt>
                <c:pt idx="155">
                  <c:v>15.061128999999999</c:v>
                </c:pt>
                <c:pt idx="156">
                  <c:v>15.144567</c:v>
                </c:pt>
                <c:pt idx="157">
                  <c:v>15.228021</c:v>
                </c:pt>
                <c:pt idx="158">
                  <c:v>15.311059999999999</c:v>
                </c:pt>
                <c:pt idx="159">
                  <c:v>15.395764</c:v>
                </c:pt>
                <c:pt idx="160">
                  <c:v>15.480468999999999</c:v>
                </c:pt>
                <c:pt idx="161">
                  <c:v>15.565574</c:v>
                </c:pt>
                <c:pt idx="162">
                  <c:v>15.649462</c:v>
                </c:pt>
                <c:pt idx="163">
                  <c:v>15.732900000000001</c:v>
                </c:pt>
                <c:pt idx="164">
                  <c:v>15.816355</c:v>
                </c:pt>
                <c:pt idx="165">
                  <c:v>15.899827</c:v>
                </c:pt>
                <c:pt idx="166">
                  <c:v>15.983265000000001</c:v>
                </c:pt>
                <c:pt idx="167">
                  <c:v>16.066719000000003</c:v>
                </c:pt>
                <c:pt idx="168">
                  <c:v>16.150174000000003</c:v>
                </c:pt>
                <c:pt idx="169">
                  <c:v>16.233629000000001</c:v>
                </c:pt>
                <c:pt idx="170">
                  <c:v>16.317084000000001</c:v>
                </c:pt>
                <c:pt idx="171">
                  <c:v>16.400538000000001</c:v>
                </c:pt>
                <c:pt idx="172">
                  <c:v>16.483577</c:v>
                </c:pt>
                <c:pt idx="173">
                  <c:v>16.568265</c:v>
                </c:pt>
                <c:pt idx="174">
                  <c:v>16.652970000000003</c:v>
                </c:pt>
                <c:pt idx="175">
                  <c:v>16.738508000000003</c:v>
                </c:pt>
                <c:pt idx="176">
                  <c:v>16.821963</c:v>
                </c:pt>
                <c:pt idx="177">
                  <c:v>16.905417000000003</c:v>
                </c:pt>
                <c:pt idx="178">
                  <c:v>16.988872000000001</c:v>
                </c:pt>
                <c:pt idx="179">
                  <c:v>17.072344000000001</c:v>
                </c:pt>
                <c:pt idx="180">
                  <c:v>17.155365000000003</c:v>
                </c:pt>
                <c:pt idx="181">
                  <c:v>17.240487000000002</c:v>
                </c:pt>
                <c:pt idx="182">
                  <c:v>17.323941000000001</c:v>
                </c:pt>
                <c:pt idx="183">
                  <c:v>17.406979000000003</c:v>
                </c:pt>
                <c:pt idx="184">
                  <c:v>17.491668000000001</c:v>
                </c:pt>
                <c:pt idx="185">
                  <c:v>17.575972</c:v>
                </c:pt>
                <c:pt idx="186">
                  <c:v>17.660677000000003</c:v>
                </c:pt>
                <c:pt idx="187">
                  <c:v>17.744582000000001</c:v>
                </c:pt>
                <c:pt idx="188">
                  <c:v>17.828870000000002</c:v>
                </c:pt>
                <c:pt idx="189">
                  <c:v>17.912742000000001</c:v>
                </c:pt>
                <c:pt idx="190">
                  <c:v>17.996196000000001</c:v>
                </c:pt>
                <c:pt idx="191">
                  <c:v>18.080468000000003</c:v>
                </c:pt>
                <c:pt idx="192">
                  <c:v>18.165173000000003</c:v>
                </c:pt>
                <c:pt idx="193">
                  <c:v>18.249461</c:v>
                </c:pt>
                <c:pt idx="194">
                  <c:v>18.333332000000002</c:v>
                </c:pt>
                <c:pt idx="195">
                  <c:v>18.417621</c:v>
                </c:pt>
                <c:pt idx="196">
                  <c:v>18.502309</c:v>
                </c:pt>
                <c:pt idx="197">
                  <c:v>18.586214000000002</c:v>
                </c:pt>
                <c:pt idx="198">
                  <c:v>18.670502000000003</c:v>
                </c:pt>
                <c:pt idx="199">
                  <c:v>18.754373000000001</c:v>
                </c:pt>
                <c:pt idx="200">
                  <c:v>18.837828000000002</c:v>
                </c:pt>
                <c:pt idx="201">
                  <c:v>19.174547</c:v>
                </c:pt>
                <c:pt idx="202">
                  <c:v>19.931924000000002</c:v>
                </c:pt>
                <c:pt idx="203">
                  <c:v>20.015379000000003</c:v>
                </c:pt>
                <c:pt idx="204">
                  <c:v>20.098833000000003</c:v>
                </c:pt>
                <c:pt idx="205">
                  <c:v>20.182288000000003</c:v>
                </c:pt>
                <c:pt idx="206">
                  <c:v>20.266160000000003</c:v>
                </c:pt>
                <c:pt idx="207">
                  <c:v>20.349614000000003</c:v>
                </c:pt>
                <c:pt idx="208">
                  <c:v>20.433069000000003</c:v>
                </c:pt>
                <c:pt idx="209">
                  <c:v>20.516507000000001</c:v>
                </c:pt>
                <c:pt idx="210">
                  <c:v>20.599962000000001</c:v>
                </c:pt>
                <c:pt idx="211">
                  <c:v>20.683417000000002</c:v>
                </c:pt>
                <c:pt idx="212">
                  <c:v>20.766872000000003</c:v>
                </c:pt>
                <c:pt idx="213">
                  <c:v>20.850326000000003</c:v>
                </c:pt>
                <c:pt idx="214">
                  <c:v>20.933781000000003</c:v>
                </c:pt>
                <c:pt idx="215">
                  <c:v>21.017236</c:v>
                </c:pt>
                <c:pt idx="216">
                  <c:v>21.100274000000002</c:v>
                </c:pt>
                <c:pt idx="217">
                  <c:v>21.184979000000002</c:v>
                </c:pt>
                <c:pt idx="218">
                  <c:v>21.269667000000002</c:v>
                </c:pt>
                <c:pt idx="219">
                  <c:v>21.355222000000001</c:v>
                </c:pt>
                <c:pt idx="220">
                  <c:v>21.438677000000002</c:v>
                </c:pt>
                <c:pt idx="221">
                  <c:v>21.522115000000003</c:v>
                </c:pt>
                <c:pt idx="222">
                  <c:v>21.60557</c:v>
                </c:pt>
                <c:pt idx="223">
                  <c:v>21.689024000000003</c:v>
                </c:pt>
                <c:pt idx="224">
                  <c:v>21.772062000000002</c:v>
                </c:pt>
                <c:pt idx="225">
                  <c:v>21.857184</c:v>
                </c:pt>
                <c:pt idx="226">
                  <c:v>21.940639000000001</c:v>
                </c:pt>
                <c:pt idx="227">
                  <c:v>22.024093000000001</c:v>
                </c:pt>
                <c:pt idx="228">
                  <c:v>22.107548000000001</c:v>
                </c:pt>
                <c:pt idx="229">
                  <c:v>22.191003000000002</c:v>
                </c:pt>
                <c:pt idx="230">
                  <c:v>22.274441000000003</c:v>
                </c:pt>
                <c:pt idx="231">
                  <c:v>22.357479000000001</c:v>
                </c:pt>
                <c:pt idx="232">
                  <c:v>22.441767000000002</c:v>
                </c:pt>
                <c:pt idx="233">
                  <c:v>22.526056000000001</c:v>
                </c:pt>
                <c:pt idx="234">
                  <c:v>22.610760000000003</c:v>
                </c:pt>
                <c:pt idx="235">
                  <c:v>22.694632000000002</c:v>
                </c:pt>
                <c:pt idx="236">
                  <c:v>22.778903000000003</c:v>
                </c:pt>
                <c:pt idx="237">
                  <c:v>22.862775000000003</c:v>
                </c:pt>
                <c:pt idx="238">
                  <c:v>22.947063</c:v>
                </c:pt>
                <c:pt idx="239">
                  <c:v>23.031768000000003</c:v>
                </c:pt>
                <c:pt idx="240">
                  <c:v>23.116039000000001</c:v>
                </c:pt>
                <c:pt idx="241">
                  <c:v>23.199911</c:v>
                </c:pt>
                <c:pt idx="242">
                  <c:v>23.284199000000001</c:v>
                </c:pt>
                <c:pt idx="243">
                  <c:v>23.368470000000002</c:v>
                </c:pt>
                <c:pt idx="244">
                  <c:v>23.452775000000003</c:v>
                </c:pt>
                <c:pt idx="245">
                  <c:v>23.537047000000001</c:v>
                </c:pt>
                <c:pt idx="246">
                  <c:v>23.621735000000001</c:v>
                </c:pt>
                <c:pt idx="247">
                  <c:v>23.706040000000002</c:v>
                </c:pt>
              </c:numCache>
            </c:numRef>
          </c:cat>
          <c:val>
            <c:numRef>
              <c:f>'DP-k'!$H$2:$H$249</c:f>
              <c:numCache>
                <c:formatCode>General</c:formatCode>
                <c:ptCount val="248"/>
                <c:pt idx="0">
                  <c:v>-1.6837528620000057</c:v>
                </c:pt>
                <c:pt idx="1">
                  <c:v>-0.88652946900003826</c:v>
                </c:pt>
                <c:pt idx="2">
                  <c:v>1.2772600630000284</c:v>
                </c:pt>
                <c:pt idx="3">
                  <c:v>1.5914534400000093</c:v>
                </c:pt>
                <c:pt idx="4">
                  <c:v>1.1306366449999814</c:v>
                </c:pt>
                <c:pt idx="5">
                  <c:v>-0.43299885499999391</c:v>
                </c:pt>
                <c:pt idx="6">
                  <c:v>-1.2778281470000366</c:v>
                </c:pt>
                <c:pt idx="7">
                  <c:v>-1.263834055000018</c:v>
                </c:pt>
                <c:pt idx="8">
                  <c:v>-0.13842319300005101</c:v>
                </c:pt>
                <c:pt idx="9">
                  <c:v>0.80890407800001185</c:v>
                </c:pt>
                <c:pt idx="10">
                  <c:v>0.11055533499995818</c:v>
                </c:pt>
                <c:pt idx="11">
                  <c:v>-1.4494568360000812</c:v>
                </c:pt>
                <c:pt idx="12">
                  <c:v>4.5976760920000288</c:v>
                </c:pt>
                <c:pt idx="13">
                  <c:v>10.937224577000052</c:v>
                </c:pt>
                <c:pt idx="14">
                  <c:v>12.873172984999997</c:v>
                </c:pt>
                <c:pt idx="15">
                  <c:v>13.494464420999975</c:v>
                </c:pt>
                <c:pt idx="16">
                  <c:v>15.896861717999968</c:v>
                </c:pt>
                <c:pt idx="17">
                  <c:v>16.307778110999948</c:v>
                </c:pt>
                <c:pt idx="18">
                  <c:v>16.959849781000059</c:v>
                </c:pt>
                <c:pt idx="19">
                  <c:v>15.383304477000024</c:v>
                </c:pt>
                <c:pt idx="20">
                  <c:v>13.821433203999959</c:v>
                </c:pt>
                <c:pt idx="21">
                  <c:v>12.709328023999944</c:v>
                </c:pt>
                <c:pt idx="22">
                  <c:v>13.005659442000024</c:v>
                </c:pt>
                <c:pt idx="23">
                  <c:v>14.39981788700004</c:v>
                </c:pt>
                <c:pt idx="24">
                  <c:v>14.740235221000034</c:v>
                </c:pt>
                <c:pt idx="25">
                  <c:v>16.289480750999985</c:v>
                </c:pt>
                <c:pt idx="26">
                  <c:v>14.723702087999982</c:v>
                </c:pt>
                <c:pt idx="27">
                  <c:v>14.206664386999989</c:v>
                </c:pt>
                <c:pt idx="28">
                  <c:v>15.073414367999931</c:v>
                </c:pt>
                <c:pt idx="29">
                  <c:v>14.213119289000019</c:v>
                </c:pt>
                <c:pt idx="30">
                  <c:v>14.644880553999997</c:v>
                </c:pt>
                <c:pt idx="31">
                  <c:v>14.557452484000009</c:v>
                </c:pt>
                <c:pt idx="32">
                  <c:v>14.71616289800005</c:v>
                </c:pt>
                <c:pt idx="33">
                  <c:v>14.730156990000012</c:v>
                </c:pt>
                <c:pt idx="34">
                  <c:v>16.54531005900003</c:v>
                </c:pt>
                <c:pt idx="35">
                  <c:v>15.005359475000034</c:v>
                </c:pt>
                <c:pt idx="36">
                  <c:v>14.108865554000033</c:v>
                </c:pt>
                <c:pt idx="37">
                  <c:v>14.734460258000013</c:v>
                </c:pt>
                <c:pt idx="38">
                  <c:v>14.648108004999983</c:v>
                </c:pt>
                <c:pt idx="39">
                  <c:v>14.393750392000015</c:v>
                </c:pt>
                <c:pt idx="40">
                  <c:v>14.299471542000049</c:v>
                </c:pt>
                <c:pt idx="41">
                  <c:v>13.698629099999948</c:v>
                </c:pt>
                <c:pt idx="42">
                  <c:v>14.048341380000011</c:v>
                </c:pt>
                <c:pt idx="43">
                  <c:v>15.181291431999966</c:v>
                </c:pt>
                <c:pt idx="44">
                  <c:v>14.925462123999921</c:v>
                </c:pt>
                <c:pt idx="45">
                  <c:v>13.613352663999933</c:v>
                </c:pt>
                <c:pt idx="46">
                  <c:v>14.570370758999957</c:v>
                </c:pt>
                <c:pt idx="47">
                  <c:v>14.216742617999955</c:v>
                </c:pt>
                <c:pt idx="48">
                  <c:v>14.308473956</c:v>
                </c:pt>
                <c:pt idx="49">
                  <c:v>13.62519512199998</c:v>
                </c:pt>
                <c:pt idx="50">
                  <c:v>18.08286447100005</c:v>
                </c:pt>
                <c:pt idx="51">
                  <c:v>24.306996702000049</c:v>
                </c:pt>
                <c:pt idx="52">
                  <c:v>27.385577515000023</c:v>
                </c:pt>
                <c:pt idx="53">
                  <c:v>29.219027943999947</c:v>
                </c:pt>
                <c:pt idx="54">
                  <c:v>29.812339667000003</c:v>
                </c:pt>
                <c:pt idx="55">
                  <c:v>32.148833704999959</c:v>
                </c:pt>
                <c:pt idx="56">
                  <c:v>31.605967924999959</c:v>
                </c:pt>
                <c:pt idx="57">
                  <c:v>30.811576104999972</c:v>
                </c:pt>
                <c:pt idx="58">
                  <c:v>28.119302291999986</c:v>
                </c:pt>
                <c:pt idx="59">
                  <c:v>28.399883862000024</c:v>
                </c:pt>
                <c:pt idx="60">
                  <c:v>30.401735529000007</c:v>
                </c:pt>
                <c:pt idx="61">
                  <c:v>30.297085916000015</c:v>
                </c:pt>
                <c:pt idx="62">
                  <c:v>30.299237549999987</c:v>
                </c:pt>
                <c:pt idx="63">
                  <c:v>30.207506211999942</c:v>
                </c:pt>
                <c:pt idx="64">
                  <c:v>29.954904354999996</c:v>
                </c:pt>
                <c:pt idx="65">
                  <c:v>30.548216078000053</c:v>
                </c:pt>
                <c:pt idx="66">
                  <c:v>29.417315990999896</c:v>
                </c:pt>
                <c:pt idx="67">
                  <c:v>31.557033199999978</c:v>
                </c:pt>
                <c:pt idx="68">
                  <c:v>31.314184312999998</c:v>
                </c:pt>
                <c:pt idx="69">
                  <c:v>29.142366515000049</c:v>
                </c:pt>
                <c:pt idx="70">
                  <c:v>30.958199523000019</c:v>
                </c:pt>
                <c:pt idx="71">
                  <c:v>31.714920805999952</c:v>
                </c:pt>
                <c:pt idx="72">
                  <c:v>32.887937567000051</c:v>
                </c:pt>
                <c:pt idx="73">
                  <c:v>31.395592882000017</c:v>
                </c:pt>
                <c:pt idx="74">
                  <c:v>30.089938323999945</c:v>
                </c:pt>
                <c:pt idx="75">
                  <c:v>29.228963306000026</c:v>
                </c:pt>
                <c:pt idx="76">
                  <c:v>28.910466660999987</c:v>
                </c:pt>
                <c:pt idx="77">
                  <c:v>29.87716710899997</c:v>
                </c:pt>
                <c:pt idx="78">
                  <c:v>30.38236235200003</c:v>
                </c:pt>
                <c:pt idx="79">
                  <c:v>30.547140261000038</c:v>
                </c:pt>
                <c:pt idx="80">
                  <c:v>29.60088880699999</c:v>
                </c:pt>
                <c:pt idx="81">
                  <c:v>30.730998815000021</c:v>
                </c:pt>
                <c:pt idx="82">
                  <c:v>30.905854954999995</c:v>
                </c:pt>
                <c:pt idx="83">
                  <c:v>30.88863341199999</c:v>
                </c:pt>
                <c:pt idx="84">
                  <c:v>30.630652469999973</c:v>
                </c:pt>
                <c:pt idx="85">
                  <c:v>30.641419111000062</c:v>
                </c:pt>
                <c:pt idx="86">
                  <c:v>30.039104973999997</c:v>
                </c:pt>
                <c:pt idx="87">
                  <c:v>30.732074631999978</c:v>
                </c:pt>
                <c:pt idx="88">
                  <c:v>30.813727738999944</c:v>
                </c:pt>
                <c:pt idx="89">
                  <c:v>31.32431053800002</c:v>
                </c:pt>
                <c:pt idx="90">
                  <c:v>30.889709229000005</c:v>
                </c:pt>
                <c:pt idx="91">
                  <c:v>31.142991024999958</c:v>
                </c:pt>
                <c:pt idx="92">
                  <c:v>30.258339562000003</c:v>
                </c:pt>
                <c:pt idx="93">
                  <c:v>28.982824821999941</c:v>
                </c:pt>
                <c:pt idx="94">
                  <c:v>29.593745495000007</c:v>
                </c:pt>
                <c:pt idx="95">
                  <c:v>31.077087766000034</c:v>
                </c:pt>
                <c:pt idx="96">
                  <c:v>31.750684247000038</c:v>
                </c:pt>
                <c:pt idx="97">
                  <c:v>29.587970531999986</c:v>
                </c:pt>
                <c:pt idx="98">
                  <c:v>29.431411751999974</c:v>
                </c:pt>
                <c:pt idx="99">
                  <c:v>31.077087766000034</c:v>
                </c:pt>
                <c:pt idx="100">
                  <c:v>30.453644696000026</c:v>
                </c:pt>
                <c:pt idx="101">
                  <c:v>28.988203907000013</c:v>
                </c:pt>
                <c:pt idx="102">
                  <c:v>30.390968887999975</c:v>
                </c:pt>
                <c:pt idx="103">
                  <c:v>30.304616634999945</c:v>
                </c:pt>
                <c:pt idx="104">
                  <c:v>36.42410772400001</c:v>
                </c:pt>
                <c:pt idx="105">
                  <c:v>41.944908005000059</c:v>
                </c:pt>
                <c:pt idx="106">
                  <c:v>43.798420021000027</c:v>
                </c:pt>
                <c:pt idx="107">
                  <c:v>44.750050559999977</c:v>
                </c:pt>
                <c:pt idx="108">
                  <c:v>46.826412021999943</c:v>
                </c:pt>
                <c:pt idx="109">
                  <c:v>46.022725256000001</c:v>
                </c:pt>
                <c:pt idx="110">
                  <c:v>45.163514465000048</c:v>
                </c:pt>
                <c:pt idx="111">
                  <c:v>44.475923892000026</c:v>
                </c:pt>
                <c:pt idx="112">
                  <c:v>45.265324033999946</c:v>
                </c:pt>
                <c:pt idx="113">
                  <c:v>46.909140946000036</c:v>
                </c:pt>
                <c:pt idx="114">
                  <c:v>46.708844133999946</c:v>
                </c:pt>
                <c:pt idx="115">
                  <c:v>44.138775208999959</c:v>
                </c:pt>
                <c:pt idx="116">
                  <c:v>45.965538673000026</c:v>
                </c:pt>
                <c:pt idx="117">
                  <c:v>46.571413993000021</c:v>
                </c:pt>
                <c:pt idx="118">
                  <c:v>47.254114557000037</c:v>
                </c:pt>
                <c:pt idx="119">
                  <c:v>46.223662483999931</c:v>
                </c:pt>
                <c:pt idx="120">
                  <c:v>45.63319080499997</c:v>
                </c:pt>
                <c:pt idx="121">
                  <c:v>44.277778714000021</c:v>
                </c:pt>
                <c:pt idx="122">
                  <c:v>43.274239007999995</c:v>
                </c:pt>
                <c:pt idx="123">
                  <c:v>44.51936939199993</c:v>
                </c:pt>
                <c:pt idx="124">
                  <c:v>46.946811483000033</c:v>
                </c:pt>
                <c:pt idx="125">
                  <c:v>47.704608582999981</c:v>
                </c:pt>
                <c:pt idx="126">
                  <c:v>48.015574509000032</c:v>
                </c:pt>
                <c:pt idx="127">
                  <c:v>47.74829862100006</c:v>
                </c:pt>
                <c:pt idx="128">
                  <c:v>46.35805603700004</c:v>
                </c:pt>
                <c:pt idx="129">
                  <c:v>44.455474897999977</c:v>
                </c:pt>
                <c:pt idx="130">
                  <c:v>46.121995784000035</c:v>
                </c:pt>
                <c:pt idx="131">
                  <c:v>46.127374868999993</c:v>
                </c:pt>
                <c:pt idx="132">
                  <c:v>47.066095603999997</c:v>
                </c:pt>
                <c:pt idx="133">
                  <c:v>47.391735560999962</c:v>
                </c:pt>
                <c:pt idx="134">
                  <c:v>46.009419573999935</c:v>
                </c:pt>
                <c:pt idx="135">
                  <c:v>46.359131853999997</c:v>
                </c:pt>
                <c:pt idx="136">
                  <c:v>45.159202726000046</c:v>
                </c:pt>
                <c:pt idx="137">
                  <c:v>46.020573622000029</c:v>
                </c:pt>
                <c:pt idx="138">
                  <c:v>46.193278128000031</c:v>
                </c:pt>
                <c:pt idx="139">
                  <c:v>45.773359320999987</c:v>
                </c:pt>
                <c:pt idx="140">
                  <c:v>46.825336204999985</c:v>
                </c:pt>
                <c:pt idx="141">
                  <c:v>47.503235953999933</c:v>
                </c:pt>
                <c:pt idx="142">
                  <c:v>46.888003542000035</c:v>
                </c:pt>
                <c:pt idx="143">
                  <c:v>46.538291261999973</c:v>
                </c:pt>
                <c:pt idx="144">
                  <c:v>47.755441933000043</c:v>
                </c:pt>
                <c:pt idx="145">
                  <c:v>47.316537356000026</c:v>
                </c:pt>
                <c:pt idx="146">
                  <c:v>45.071774656000059</c:v>
                </c:pt>
                <c:pt idx="147">
                  <c:v>46.373125946000016</c:v>
                </c:pt>
                <c:pt idx="148">
                  <c:v>46.896618548999982</c:v>
                </c:pt>
                <c:pt idx="149">
                  <c:v>46.433641648999981</c:v>
                </c:pt>
                <c:pt idx="150">
                  <c:v>54.322831542000074</c:v>
                </c:pt>
                <c:pt idx="151">
                  <c:v>57.708906291999995</c:v>
                </c:pt>
                <c:pt idx="152">
                  <c:v>59.577479746000051</c:v>
                </c:pt>
                <c:pt idx="153">
                  <c:v>62.092057375000024</c:v>
                </c:pt>
                <c:pt idx="154">
                  <c:v>63.812251655000011</c:v>
                </c:pt>
                <c:pt idx="155">
                  <c:v>64.714765077000038</c:v>
                </c:pt>
                <c:pt idx="156">
                  <c:v>64.593969737999942</c:v>
                </c:pt>
                <c:pt idx="157">
                  <c:v>61.682318468000062</c:v>
                </c:pt>
                <c:pt idx="158">
                  <c:v>61.688781841000036</c:v>
                </c:pt>
                <c:pt idx="159">
                  <c:v>61.02741522499997</c:v>
                </c:pt>
                <c:pt idx="160">
                  <c:v>60.369964470000014</c:v>
                </c:pt>
                <c:pt idx="161">
                  <c:v>60.737974109999925</c:v>
                </c:pt>
                <c:pt idx="162">
                  <c:v>62.925052679999965</c:v>
                </c:pt>
                <c:pt idx="163">
                  <c:v>62.304837061000001</c:v>
                </c:pt>
                <c:pt idx="164">
                  <c:v>63.504757718000064</c:v>
                </c:pt>
                <c:pt idx="165">
                  <c:v>62.612179658000002</c:v>
                </c:pt>
                <c:pt idx="166">
                  <c:v>62.447401748999994</c:v>
                </c:pt>
                <c:pt idx="167">
                  <c:v>62.20879398400001</c:v>
                </c:pt>
                <c:pt idx="168">
                  <c:v>63.162972034999996</c:v>
                </c:pt>
                <c:pt idx="169">
                  <c:v>62.967666900999973</c:v>
                </c:pt>
                <c:pt idx="170">
                  <c:v>61.580651768000052</c:v>
                </c:pt>
                <c:pt idx="171">
                  <c:v>61.679922296000029</c:v>
                </c:pt>
                <c:pt idx="172">
                  <c:v>62.716829271000051</c:v>
                </c:pt>
                <c:pt idx="173">
                  <c:v>62.192648258000077</c:v>
                </c:pt>
                <c:pt idx="174">
                  <c:v>61.314064289999976</c:v>
                </c:pt>
                <c:pt idx="175">
                  <c:v>62.203414898999995</c:v>
                </c:pt>
                <c:pt idx="176">
                  <c:v>62.820403067000029</c:v>
                </c:pt>
                <c:pt idx="177">
                  <c:v>63.510145274000024</c:v>
                </c:pt>
                <c:pt idx="178">
                  <c:v>63.839012681999975</c:v>
                </c:pt>
                <c:pt idx="179">
                  <c:v>64.015340517000027</c:v>
                </c:pt>
                <c:pt idx="180">
                  <c:v>63.232791154999973</c:v>
                </c:pt>
                <c:pt idx="181">
                  <c:v>63.148590536000029</c:v>
                </c:pt>
                <c:pt idx="182">
                  <c:v>62.792810760999998</c:v>
                </c:pt>
                <c:pt idx="183">
                  <c:v>63.227799476999962</c:v>
                </c:pt>
                <c:pt idx="184">
                  <c:v>62.105220187999976</c:v>
                </c:pt>
                <c:pt idx="185">
                  <c:v>62.962967755000022</c:v>
                </c:pt>
                <c:pt idx="186">
                  <c:v>63.05509497099996</c:v>
                </c:pt>
                <c:pt idx="187">
                  <c:v>62.702835179000033</c:v>
                </c:pt>
                <c:pt idx="188">
                  <c:v>63.666704054000036</c:v>
                </c:pt>
                <c:pt idx="189">
                  <c:v>63.129217358999995</c:v>
                </c:pt>
                <c:pt idx="190">
                  <c:v>62.612179658000002</c:v>
                </c:pt>
                <c:pt idx="191">
                  <c:v>62.178662637000002</c:v>
                </c:pt>
                <c:pt idx="192">
                  <c:v>63.226327781999998</c:v>
                </c:pt>
                <c:pt idx="193">
                  <c:v>63.934367348999956</c:v>
                </c:pt>
                <c:pt idx="194">
                  <c:v>73.042859546999978</c:v>
                </c:pt>
                <c:pt idx="195">
                  <c:v>76.754961661000038</c:v>
                </c:pt>
                <c:pt idx="196">
                  <c:v>77.635309855999992</c:v>
                </c:pt>
                <c:pt idx="197">
                  <c:v>78.745650808999983</c:v>
                </c:pt>
                <c:pt idx="198">
                  <c:v>79.86137931799999</c:v>
                </c:pt>
                <c:pt idx="199">
                  <c:v>80.606258142999991</c:v>
                </c:pt>
                <c:pt idx="200">
                  <c:v>80.753134569999986</c:v>
                </c:pt>
                <c:pt idx="201">
                  <c:v>82.429862404000005</c:v>
                </c:pt>
                <c:pt idx="202">
                  <c:v>80.875828533999936</c:v>
                </c:pt>
                <c:pt idx="203">
                  <c:v>82.040238759000033</c:v>
                </c:pt>
                <c:pt idx="204">
                  <c:v>82.596267351999927</c:v>
                </c:pt>
                <c:pt idx="205">
                  <c:v>82.184132272999989</c:v>
                </c:pt>
                <c:pt idx="206">
                  <c:v>80.176901521000048</c:v>
                </c:pt>
                <c:pt idx="207">
                  <c:v>78.978048209999997</c:v>
                </c:pt>
                <c:pt idx="208">
                  <c:v>76.941904797000063</c:v>
                </c:pt>
                <c:pt idx="209">
                  <c:v>77.78071458800008</c:v>
                </c:pt>
                <c:pt idx="210">
                  <c:v>78.55896068200002</c:v>
                </c:pt>
                <c:pt idx="211">
                  <c:v>79.264840143999947</c:v>
                </c:pt>
                <c:pt idx="212">
                  <c:v>81.597030913999959</c:v>
                </c:pt>
                <c:pt idx="213">
                  <c:v>81.997189136999964</c:v>
                </c:pt>
                <c:pt idx="214">
                  <c:v>80.491926177000039</c:v>
                </c:pt>
                <c:pt idx="215">
                  <c:v>79.188423253000053</c:v>
                </c:pt>
                <c:pt idx="216">
                  <c:v>78.261157569000034</c:v>
                </c:pt>
                <c:pt idx="217">
                  <c:v>77.841626168999994</c:v>
                </c:pt>
                <c:pt idx="218">
                  <c:v>78.390559443999962</c:v>
                </c:pt>
                <c:pt idx="219">
                  <c:v>81.22432212800004</c:v>
                </c:pt>
                <c:pt idx="220">
                  <c:v>81.213951364999957</c:v>
                </c:pt>
                <c:pt idx="221">
                  <c:v>81.11536924699999</c:v>
                </c:pt>
                <c:pt idx="222">
                  <c:v>79.053389283999934</c:v>
                </c:pt>
                <c:pt idx="223">
                  <c:v>79.577570296999966</c:v>
                </c:pt>
                <c:pt idx="224">
                  <c:v>79.645625189999976</c:v>
                </c:pt>
                <c:pt idx="225">
                  <c:v>80.094607997999958</c:v>
                </c:pt>
                <c:pt idx="226">
                  <c:v>80.106441984999947</c:v>
                </c:pt>
                <c:pt idx="227">
                  <c:v>79.566123717000039</c:v>
                </c:pt>
                <c:pt idx="228">
                  <c:v>79.564652022000075</c:v>
                </c:pt>
                <c:pt idx="229">
                  <c:v>80.954894605999925</c:v>
                </c:pt>
                <c:pt idx="230">
                  <c:v>80.947363887000051</c:v>
                </c:pt>
                <c:pt idx="231">
                  <c:v>79.394495027999994</c:v>
                </c:pt>
                <c:pt idx="232">
                  <c:v>79.240087881999955</c:v>
                </c:pt>
                <c:pt idx="233">
                  <c:v>80.707680304999997</c:v>
                </c:pt>
                <c:pt idx="234">
                  <c:v>43.478260817999967</c:v>
                </c:pt>
                <c:pt idx="235">
                  <c:v>17.514904225999999</c:v>
                </c:pt>
                <c:pt idx="236">
                  <c:v>4.0240922240000145</c:v>
                </c:pt>
                <c:pt idx="237">
                  <c:v>-2.9813791540000807</c:v>
                </c:pt>
                <c:pt idx="238">
                  <c:v>-5.4238431599999899</c:v>
                </c:pt>
                <c:pt idx="239">
                  <c:v>-4.3284207760000299</c:v>
                </c:pt>
                <c:pt idx="240">
                  <c:v>-1.4128621160000421</c:v>
                </c:pt>
                <c:pt idx="241">
                  <c:v>1.7064738159999706</c:v>
                </c:pt>
                <c:pt idx="242">
                  <c:v>3.3997557289999918</c:v>
                </c:pt>
                <c:pt idx="243">
                  <c:v>2.9055716649999681</c:v>
                </c:pt>
                <c:pt idx="244">
                  <c:v>2.4343841069999712</c:v>
                </c:pt>
                <c:pt idx="245">
                  <c:v>1.1014297750000424</c:v>
                </c:pt>
                <c:pt idx="246">
                  <c:v>2.2428700000318713E-3</c:v>
                </c:pt>
                <c:pt idx="247">
                  <c:v>-2.238216561999991</c:v>
                </c:pt>
              </c:numCache>
            </c:numRef>
          </c:val>
          <c:smooth val="0"/>
        </c:ser>
        <c:ser>
          <c:idx val="1"/>
          <c:order val="1"/>
          <c:tx>
            <c:v>5MPa</c:v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numRef>
              <c:f>'DP-k'!$O$2:$O$249</c:f>
              <c:numCache>
                <c:formatCode>General</c:formatCode>
                <c:ptCount val="248"/>
                <c:pt idx="0">
                  <c:v>0</c:v>
                </c:pt>
                <c:pt idx="1">
                  <c:v>8.3471999999999991E-2</c:v>
                </c:pt>
                <c:pt idx="2">
                  <c:v>0.16691</c:v>
                </c:pt>
                <c:pt idx="3">
                  <c:v>0.25034800000000001</c:v>
                </c:pt>
                <c:pt idx="4">
                  <c:v>0.33338600000000002</c:v>
                </c:pt>
                <c:pt idx="5">
                  <c:v>0.41850800000000005</c:v>
                </c:pt>
                <c:pt idx="6">
                  <c:v>0.5018959999999999</c:v>
                </c:pt>
                <c:pt idx="7">
                  <c:v>0.58540100000000006</c:v>
                </c:pt>
                <c:pt idx="8">
                  <c:v>0.66927200000000009</c:v>
                </c:pt>
                <c:pt idx="9">
                  <c:v>0.75270999999999999</c:v>
                </c:pt>
                <c:pt idx="10">
                  <c:v>0.83616500000000005</c:v>
                </c:pt>
                <c:pt idx="11">
                  <c:v>0.92003599999999985</c:v>
                </c:pt>
                <c:pt idx="12">
                  <c:v>1.0026739999999998</c:v>
                </c:pt>
                <c:pt idx="13">
                  <c:v>1.0873629999999999</c:v>
                </c:pt>
                <c:pt idx="14">
                  <c:v>1.172067</c:v>
                </c:pt>
                <c:pt idx="15">
                  <c:v>1.256772</c:v>
                </c:pt>
                <c:pt idx="16">
                  <c:v>1.341461</c:v>
                </c:pt>
                <c:pt idx="17">
                  <c:v>1.426582</c:v>
                </c:pt>
                <c:pt idx="18">
                  <c:v>1.50962</c:v>
                </c:pt>
                <c:pt idx="19">
                  <c:v>1.594325</c:v>
                </c:pt>
                <c:pt idx="20">
                  <c:v>1.67903</c:v>
                </c:pt>
                <c:pt idx="21">
                  <c:v>1.7637349999999998</c:v>
                </c:pt>
                <c:pt idx="22">
                  <c:v>1.8484389999999999</c:v>
                </c:pt>
                <c:pt idx="23">
                  <c:v>1.932728</c:v>
                </c:pt>
                <c:pt idx="24">
                  <c:v>2.0165989999999998</c:v>
                </c:pt>
                <c:pt idx="25">
                  <c:v>2.1009039999999999</c:v>
                </c:pt>
                <c:pt idx="26">
                  <c:v>2.1855919999999998</c:v>
                </c:pt>
                <c:pt idx="27">
                  <c:v>2.269514</c:v>
                </c:pt>
                <c:pt idx="28">
                  <c:v>2.3537849999999998</c:v>
                </c:pt>
                <c:pt idx="29">
                  <c:v>2.4376569999999997</c:v>
                </c:pt>
                <c:pt idx="30">
                  <c:v>2.5219450000000001</c:v>
                </c:pt>
                <c:pt idx="31">
                  <c:v>2.6066500000000001</c:v>
                </c:pt>
                <c:pt idx="32">
                  <c:v>2.6909209999999999</c:v>
                </c:pt>
                <c:pt idx="33">
                  <c:v>2.7747920000000001</c:v>
                </c:pt>
                <c:pt idx="34">
                  <c:v>2.942952</c:v>
                </c:pt>
                <c:pt idx="35">
                  <c:v>3.0272570000000001</c:v>
                </c:pt>
                <c:pt idx="36">
                  <c:v>3.111145</c:v>
                </c:pt>
                <c:pt idx="37">
                  <c:v>3.195433</c:v>
                </c:pt>
                <c:pt idx="38">
                  <c:v>3.2793049999999999</c:v>
                </c:pt>
                <c:pt idx="39">
                  <c:v>3.3627590000000001</c:v>
                </c:pt>
                <c:pt idx="40">
                  <c:v>3.4470139999999998</c:v>
                </c:pt>
                <c:pt idx="41">
                  <c:v>3.5317189999999998</c:v>
                </c:pt>
                <c:pt idx="42">
                  <c:v>3.6160069999999997</c:v>
                </c:pt>
                <c:pt idx="43">
                  <c:v>3.7002950000000001</c:v>
                </c:pt>
                <c:pt idx="44">
                  <c:v>3.7845839999999997</c:v>
                </c:pt>
                <c:pt idx="45">
                  <c:v>3.8688720000000001</c:v>
                </c:pt>
                <c:pt idx="46">
                  <c:v>3.9536100000000003</c:v>
                </c:pt>
                <c:pt idx="47">
                  <c:v>4.0378809999999996</c:v>
                </c:pt>
                <c:pt idx="48">
                  <c:v>4.1234200000000003</c:v>
                </c:pt>
                <c:pt idx="49">
                  <c:v>4.206874</c:v>
                </c:pt>
                <c:pt idx="50">
                  <c:v>4.2903289999999998</c:v>
                </c:pt>
                <c:pt idx="51">
                  <c:v>4.3737839999999997</c:v>
                </c:pt>
                <c:pt idx="52">
                  <c:v>4.4576549999999999</c:v>
                </c:pt>
                <c:pt idx="53">
                  <c:v>4.5411270000000004</c:v>
                </c:pt>
                <c:pt idx="54">
                  <c:v>4.6245649999999996</c:v>
                </c:pt>
                <c:pt idx="55">
                  <c:v>4.7080200000000003</c:v>
                </c:pt>
                <c:pt idx="56">
                  <c:v>4.7914579999999996</c:v>
                </c:pt>
                <c:pt idx="57">
                  <c:v>4.8749130000000003</c:v>
                </c:pt>
                <c:pt idx="58">
                  <c:v>4.958367</c:v>
                </c:pt>
                <c:pt idx="59">
                  <c:v>5.0439059999999998</c:v>
                </c:pt>
                <c:pt idx="60">
                  <c:v>5.1252599999999999</c:v>
                </c:pt>
                <c:pt idx="61">
                  <c:v>5.2099820000000001</c:v>
                </c:pt>
                <c:pt idx="62">
                  <c:v>5.2943199999999999</c:v>
                </c:pt>
                <c:pt idx="63">
                  <c:v>5.3790249999999995</c:v>
                </c:pt>
                <c:pt idx="64">
                  <c:v>5.46373</c:v>
                </c:pt>
                <c:pt idx="65">
                  <c:v>5.5488340000000003</c:v>
                </c:pt>
                <c:pt idx="66">
                  <c:v>5.8000319999999999</c:v>
                </c:pt>
                <c:pt idx="67">
                  <c:v>5.8843199999999998</c:v>
                </c:pt>
                <c:pt idx="68">
                  <c:v>6.2210729999999996</c:v>
                </c:pt>
                <c:pt idx="69">
                  <c:v>6.6425140000000003</c:v>
                </c:pt>
                <c:pt idx="70">
                  <c:v>6.7272189999999998</c:v>
                </c:pt>
                <c:pt idx="71">
                  <c:v>6.8111069999999998</c:v>
                </c:pt>
                <c:pt idx="72">
                  <c:v>6.8953949999999997</c:v>
                </c:pt>
                <c:pt idx="73">
                  <c:v>6.979266</c:v>
                </c:pt>
                <c:pt idx="74">
                  <c:v>7.0635539999999999</c:v>
                </c:pt>
                <c:pt idx="75">
                  <c:v>7.1479429999999997</c:v>
                </c:pt>
                <c:pt idx="76">
                  <c:v>7.2325809999999997</c:v>
                </c:pt>
                <c:pt idx="77">
                  <c:v>7.3168860000000002</c:v>
                </c:pt>
                <c:pt idx="78">
                  <c:v>7.4011740000000001</c:v>
                </c:pt>
                <c:pt idx="79">
                  <c:v>7.4858789999999997</c:v>
                </c:pt>
                <c:pt idx="80">
                  <c:v>7.5705669999999996</c:v>
                </c:pt>
                <c:pt idx="81">
                  <c:v>7.6544379999999999</c:v>
                </c:pt>
                <c:pt idx="82">
                  <c:v>7.7391430000000003</c:v>
                </c:pt>
                <c:pt idx="83">
                  <c:v>7.8242479999999999</c:v>
                </c:pt>
                <c:pt idx="84">
                  <c:v>7.9077190000000002</c:v>
                </c:pt>
                <c:pt idx="85">
                  <c:v>7.9911580000000004</c:v>
                </c:pt>
                <c:pt idx="86">
                  <c:v>8.0742619999999992</c:v>
                </c:pt>
                <c:pt idx="87">
                  <c:v>8.1593839999999993</c:v>
                </c:pt>
                <c:pt idx="88">
                  <c:v>8.242839</c:v>
                </c:pt>
                <c:pt idx="89">
                  <c:v>8.3254599999999996</c:v>
                </c:pt>
                <c:pt idx="90">
                  <c:v>8.4097310000000007</c:v>
                </c:pt>
                <c:pt idx="91">
                  <c:v>8.494453</c:v>
                </c:pt>
                <c:pt idx="92">
                  <c:v>8.5795410000000007</c:v>
                </c:pt>
                <c:pt idx="93">
                  <c:v>8.6625960000000006</c:v>
                </c:pt>
                <c:pt idx="94">
                  <c:v>8.7473010000000002</c:v>
                </c:pt>
                <c:pt idx="95">
                  <c:v>8.8324219999999993</c:v>
                </c:pt>
                <c:pt idx="96">
                  <c:v>8.9158770000000001</c:v>
                </c:pt>
                <c:pt idx="97">
                  <c:v>8.9993320000000008</c:v>
                </c:pt>
                <c:pt idx="98">
                  <c:v>9.0819530000000004</c:v>
                </c:pt>
                <c:pt idx="99">
                  <c:v>9.1662250000000007</c:v>
                </c:pt>
                <c:pt idx="100">
                  <c:v>9.2513459999999998</c:v>
                </c:pt>
                <c:pt idx="101">
                  <c:v>9.3339680000000005</c:v>
                </c:pt>
                <c:pt idx="102">
                  <c:v>9.418272</c:v>
                </c:pt>
                <c:pt idx="103">
                  <c:v>9.502561</c:v>
                </c:pt>
                <c:pt idx="104">
                  <c:v>9.5859989999999993</c:v>
                </c:pt>
                <c:pt idx="105">
                  <c:v>9.6694530000000007</c:v>
                </c:pt>
                <c:pt idx="106">
                  <c:v>9.7537579999999995</c:v>
                </c:pt>
                <c:pt idx="107">
                  <c:v>9.8384629999999991</c:v>
                </c:pt>
                <c:pt idx="108">
                  <c:v>9.9248349999999999</c:v>
                </c:pt>
                <c:pt idx="109">
                  <c:v>10.008290000000001</c:v>
                </c:pt>
                <c:pt idx="110">
                  <c:v>10.090911</c:v>
                </c:pt>
                <c:pt idx="111">
                  <c:v>10.174766</c:v>
                </c:pt>
                <c:pt idx="112">
                  <c:v>10.259054000000001</c:v>
                </c:pt>
                <c:pt idx="113">
                  <c:v>10.343342</c:v>
                </c:pt>
                <c:pt idx="114">
                  <c:v>10.427630000000001</c:v>
                </c:pt>
                <c:pt idx="115">
                  <c:v>10.680495000000001</c:v>
                </c:pt>
                <c:pt idx="116">
                  <c:v>11.186256999999999</c:v>
                </c:pt>
                <c:pt idx="117">
                  <c:v>11.608530999999999</c:v>
                </c:pt>
                <c:pt idx="118">
                  <c:v>11.946934000000001</c:v>
                </c:pt>
                <c:pt idx="119">
                  <c:v>12.030389</c:v>
                </c:pt>
                <c:pt idx="120">
                  <c:v>12.113860000000001</c:v>
                </c:pt>
                <c:pt idx="121">
                  <c:v>12.196880999999999</c:v>
                </c:pt>
                <c:pt idx="122">
                  <c:v>12.282003</c:v>
                </c:pt>
                <c:pt idx="123">
                  <c:v>12.365441000000001</c:v>
                </c:pt>
                <c:pt idx="124">
                  <c:v>12.448896</c:v>
                </c:pt>
                <c:pt idx="125">
                  <c:v>12.532767</c:v>
                </c:pt>
                <c:pt idx="126">
                  <c:v>12.616239</c:v>
                </c:pt>
                <c:pt idx="127">
                  <c:v>12.699693</c:v>
                </c:pt>
                <c:pt idx="128">
                  <c:v>12.782731999999999</c:v>
                </c:pt>
                <c:pt idx="129">
                  <c:v>12.867003</c:v>
                </c:pt>
                <c:pt idx="130">
                  <c:v>12.951708</c:v>
                </c:pt>
                <c:pt idx="131">
                  <c:v>13.035978999999999</c:v>
                </c:pt>
                <c:pt idx="132">
                  <c:v>13.120701</c:v>
                </c:pt>
                <c:pt idx="133">
                  <c:v>13.205406</c:v>
                </c:pt>
                <c:pt idx="134">
                  <c:v>13.290544000000001</c:v>
                </c:pt>
                <c:pt idx="135">
                  <c:v>13.373564999999999</c:v>
                </c:pt>
                <c:pt idx="136">
                  <c:v>13.45787</c:v>
                </c:pt>
                <c:pt idx="137">
                  <c:v>13.541725</c:v>
                </c:pt>
                <c:pt idx="138">
                  <c:v>13.626013</c:v>
                </c:pt>
                <c:pt idx="139">
                  <c:v>13.710735</c:v>
                </c:pt>
                <c:pt idx="140">
                  <c:v>13.794639</c:v>
                </c:pt>
                <c:pt idx="141">
                  <c:v>13.878928</c:v>
                </c:pt>
                <c:pt idx="142">
                  <c:v>13.963649</c:v>
                </c:pt>
                <c:pt idx="143">
                  <c:v>14.048037000000001</c:v>
                </c:pt>
                <c:pt idx="144">
                  <c:v>14.132258999999999</c:v>
                </c:pt>
                <c:pt idx="145">
                  <c:v>14.21698</c:v>
                </c:pt>
                <c:pt idx="146">
                  <c:v>14.301268</c:v>
                </c:pt>
                <c:pt idx="147">
                  <c:v>14.385973</c:v>
                </c:pt>
                <c:pt idx="148">
                  <c:v>14.469428000000001</c:v>
                </c:pt>
                <c:pt idx="149">
                  <c:v>14.553699999999999</c:v>
                </c:pt>
                <c:pt idx="150">
                  <c:v>14.638004</c:v>
                </c:pt>
                <c:pt idx="151">
                  <c:v>14.722293000000001</c:v>
                </c:pt>
                <c:pt idx="152">
                  <c:v>14.806996999999999</c:v>
                </c:pt>
                <c:pt idx="153">
                  <c:v>14.891285999999999</c:v>
                </c:pt>
                <c:pt idx="154">
                  <c:v>14.975989999999999</c:v>
                </c:pt>
                <c:pt idx="155">
                  <c:v>15.061128999999999</c:v>
                </c:pt>
                <c:pt idx="156">
                  <c:v>15.144567</c:v>
                </c:pt>
                <c:pt idx="157">
                  <c:v>15.228021</c:v>
                </c:pt>
                <c:pt idx="158">
                  <c:v>15.311059999999999</c:v>
                </c:pt>
                <c:pt idx="159">
                  <c:v>15.395764</c:v>
                </c:pt>
                <c:pt idx="160">
                  <c:v>15.480468999999999</c:v>
                </c:pt>
                <c:pt idx="161">
                  <c:v>15.565574</c:v>
                </c:pt>
                <c:pt idx="162">
                  <c:v>15.649462</c:v>
                </c:pt>
                <c:pt idx="163">
                  <c:v>15.732900000000001</c:v>
                </c:pt>
                <c:pt idx="164">
                  <c:v>15.816355</c:v>
                </c:pt>
                <c:pt idx="165">
                  <c:v>15.899827</c:v>
                </c:pt>
                <c:pt idx="166">
                  <c:v>15.983265000000001</c:v>
                </c:pt>
                <c:pt idx="167">
                  <c:v>16.066719000000003</c:v>
                </c:pt>
                <c:pt idx="168">
                  <c:v>16.150174000000003</c:v>
                </c:pt>
                <c:pt idx="169">
                  <c:v>16.233629000000001</c:v>
                </c:pt>
                <c:pt idx="170">
                  <c:v>16.317084000000001</c:v>
                </c:pt>
                <c:pt idx="171">
                  <c:v>16.400538000000001</c:v>
                </c:pt>
                <c:pt idx="172">
                  <c:v>16.483577</c:v>
                </c:pt>
                <c:pt idx="173">
                  <c:v>16.568265</c:v>
                </c:pt>
                <c:pt idx="174">
                  <c:v>16.652970000000003</c:v>
                </c:pt>
                <c:pt idx="175">
                  <c:v>16.738508000000003</c:v>
                </c:pt>
                <c:pt idx="176">
                  <c:v>16.821963</c:v>
                </c:pt>
                <c:pt idx="177">
                  <c:v>16.905417000000003</c:v>
                </c:pt>
                <c:pt idx="178">
                  <c:v>16.988872000000001</c:v>
                </c:pt>
                <c:pt idx="179">
                  <c:v>17.072344000000001</c:v>
                </c:pt>
                <c:pt idx="180">
                  <c:v>17.155365000000003</c:v>
                </c:pt>
                <c:pt idx="181">
                  <c:v>17.240487000000002</c:v>
                </c:pt>
                <c:pt idx="182">
                  <c:v>17.323941000000001</c:v>
                </c:pt>
                <c:pt idx="183">
                  <c:v>17.406979000000003</c:v>
                </c:pt>
                <c:pt idx="184">
                  <c:v>17.491668000000001</c:v>
                </c:pt>
                <c:pt idx="185">
                  <c:v>17.575972</c:v>
                </c:pt>
                <c:pt idx="186">
                  <c:v>17.660677000000003</c:v>
                </c:pt>
                <c:pt idx="187">
                  <c:v>17.744582000000001</c:v>
                </c:pt>
                <c:pt idx="188">
                  <c:v>17.828870000000002</c:v>
                </c:pt>
                <c:pt idx="189">
                  <c:v>17.912742000000001</c:v>
                </c:pt>
                <c:pt idx="190">
                  <c:v>17.996196000000001</c:v>
                </c:pt>
                <c:pt idx="191">
                  <c:v>18.080468000000003</c:v>
                </c:pt>
                <c:pt idx="192">
                  <c:v>18.165173000000003</c:v>
                </c:pt>
                <c:pt idx="193">
                  <c:v>18.249461</c:v>
                </c:pt>
                <c:pt idx="194">
                  <c:v>18.333332000000002</c:v>
                </c:pt>
                <c:pt idx="195">
                  <c:v>18.417621</c:v>
                </c:pt>
                <c:pt idx="196">
                  <c:v>18.502309</c:v>
                </c:pt>
                <c:pt idx="197">
                  <c:v>18.586214000000002</c:v>
                </c:pt>
                <c:pt idx="198">
                  <c:v>18.670502000000003</c:v>
                </c:pt>
                <c:pt idx="199">
                  <c:v>18.754373000000001</c:v>
                </c:pt>
                <c:pt idx="200">
                  <c:v>18.837828000000002</c:v>
                </c:pt>
                <c:pt idx="201">
                  <c:v>19.174547</c:v>
                </c:pt>
                <c:pt idx="202">
                  <c:v>19.931924000000002</c:v>
                </c:pt>
                <c:pt idx="203">
                  <c:v>20.015379000000003</c:v>
                </c:pt>
                <c:pt idx="204">
                  <c:v>20.098833000000003</c:v>
                </c:pt>
                <c:pt idx="205">
                  <c:v>20.182288000000003</c:v>
                </c:pt>
                <c:pt idx="206">
                  <c:v>20.266160000000003</c:v>
                </c:pt>
                <c:pt idx="207">
                  <c:v>20.349614000000003</c:v>
                </c:pt>
                <c:pt idx="208">
                  <c:v>20.433069000000003</c:v>
                </c:pt>
                <c:pt idx="209">
                  <c:v>20.516507000000001</c:v>
                </c:pt>
                <c:pt idx="210">
                  <c:v>20.599962000000001</c:v>
                </c:pt>
                <c:pt idx="211">
                  <c:v>20.683417000000002</c:v>
                </c:pt>
                <c:pt idx="212">
                  <c:v>20.766872000000003</c:v>
                </c:pt>
                <c:pt idx="213">
                  <c:v>20.850326000000003</c:v>
                </c:pt>
                <c:pt idx="214">
                  <c:v>20.933781000000003</c:v>
                </c:pt>
                <c:pt idx="215">
                  <c:v>21.017236</c:v>
                </c:pt>
                <c:pt idx="216">
                  <c:v>21.100274000000002</c:v>
                </c:pt>
                <c:pt idx="217">
                  <c:v>21.184979000000002</c:v>
                </c:pt>
                <c:pt idx="218">
                  <c:v>21.269667000000002</c:v>
                </c:pt>
                <c:pt idx="219">
                  <c:v>21.355222000000001</c:v>
                </c:pt>
                <c:pt idx="220">
                  <c:v>21.438677000000002</c:v>
                </c:pt>
                <c:pt idx="221">
                  <c:v>21.522115000000003</c:v>
                </c:pt>
                <c:pt idx="222">
                  <c:v>21.60557</c:v>
                </c:pt>
                <c:pt idx="223">
                  <c:v>21.689024000000003</c:v>
                </c:pt>
                <c:pt idx="224">
                  <c:v>21.772062000000002</c:v>
                </c:pt>
                <c:pt idx="225">
                  <c:v>21.857184</c:v>
                </c:pt>
                <c:pt idx="226">
                  <c:v>21.940639000000001</c:v>
                </c:pt>
                <c:pt idx="227">
                  <c:v>22.024093000000001</c:v>
                </c:pt>
                <c:pt idx="228">
                  <c:v>22.107548000000001</c:v>
                </c:pt>
                <c:pt idx="229">
                  <c:v>22.191003000000002</c:v>
                </c:pt>
                <c:pt idx="230">
                  <c:v>22.274441000000003</c:v>
                </c:pt>
                <c:pt idx="231">
                  <c:v>22.357479000000001</c:v>
                </c:pt>
                <c:pt idx="232">
                  <c:v>22.441767000000002</c:v>
                </c:pt>
                <c:pt idx="233">
                  <c:v>22.526056000000001</c:v>
                </c:pt>
                <c:pt idx="234">
                  <c:v>22.610760000000003</c:v>
                </c:pt>
                <c:pt idx="235">
                  <c:v>22.694632000000002</c:v>
                </c:pt>
                <c:pt idx="236">
                  <c:v>22.778903000000003</c:v>
                </c:pt>
                <c:pt idx="237">
                  <c:v>22.862775000000003</c:v>
                </c:pt>
                <c:pt idx="238">
                  <c:v>22.947063</c:v>
                </c:pt>
                <c:pt idx="239">
                  <c:v>23.031768000000003</c:v>
                </c:pt>
                <c:pt idx="240">
                  <c:v>23.116039000000001</c:v>
                </c:pt>
                <c:pt idx="241">
                  <c:v>23.199911</c:v>
                </c:pt>
                <c:pt idx="242">
                  <c:v>23.284199000000001</c:v>
                </c:pt>
                <c:pt idx="243">
                  <c:v>23.368470000000002</c:v>
                </c:pt>
                <c:pt idx="244">
                  <c:v>23.452775000000003</c:v>
                </c:pt>
                <c:pt idx="245">
                  <c:v>23.537047000000001</c:v>
                </c:pt>
                <c:pt idx="246">
                  <c:v>23.621735000000001</c:v>
                </c:pt>
                <c:pt idx="247">
                  <c:v>23.706040000000002</c:v>
                </c:pt>
              </c:numCache>
            </c:numRef>
          </c:cat>
          <c:val>
            <c:numRef>
              <c:f>'DP-k'!$I$2:$I$150</c:f>
              <c:numCache>
                <c:formatCode>General</c:formatCode>
                <c:ptCount val="149"/>
                <c:pt idx="0">
                  <c:v>0.49928668999996262</c:v>
                </c:pt>
                <c:pt idx="1">
                  <c:v>-1.5641564970001127</c:v>
                </c:pt>
                <c:pt idx="2">
                  <c:v>0.58309143099995708</c:v>
                </c:pt>
                <c:pt idx="3">
                  <c:v>-1.311563111000055</c:v>
                </c:pt>
                <c:pt idx="4">
                  <c:v>0.8410723729999745</c:v>
                </c:pt>
                <c:pt idx="5">
                  <c:v>16.556287274999931</c:v>
                </c:pt>
                <c:pt idx="6">
                  <c:v>25.943698484999913</c:v>
                </c:pt>
                <c:pt idx="7">
                  <c:v>22.225386006999997</c:v>
                </c:pt>
                <c:pt idx="8">
                  <c:v>19.386235766999903</c:v>
                </c:pt>
                <c:pt idx="9">
                  <c:v>21.258432550000066</c:v>
                </c:pt>
                <c:pt idx="10">
                  <c:v>21.065279050000072</c:v>
                </c:pt>
                <c:pt idx="11">
                  <c:v>21.941323976999911</c:v>
                </c:pt>
                <c:pt idx="12">
                  <c:v>19.765012048000131</c:v>
                </c:pt>
                <c:pt idx="13">
                  <c:v>21.171004480000079</c:v>
                </c:pt>
                <c:pt idx="14">
                  <c:v>20.634989480000058</c:v>
                </c:pt>
                <c:pt idx="15">
                  <c:v>22.108649398000011</c:v>
                </c:pt>
                <c:pt idx="16">
                  <c:v>21.164549577999992</c:v>
                </c:pt>
                <c:pt idx="17">
                  <c:v>21.431137056000125</c:v>
                </c:pt>
                <c:pt idx="18">
                  <c:v>20.031599526000036</c:v>
                </c:pt>
                <c:pt idx="19">
                  <c:v>20.914495233000025</c:v>
                </c:pt>
                <c:pt idx="20">
                  <c:v>20.120103412999924</c:v>
                </c:pt>
                <c:pt idx="21">
                  <c:v>20.639981158000069</c:v>
                </c:pt>
                <c:pt idx="22">
                  <c:v>21.351248176000126</c:v>
                </c:pt>
                <c:pt idx="23">
                  <c:v>20.469428286000038</c:v>
                </c:pt>
                <c:pt idx="24">
                  <c:v>20.036591204000047</c:v>
                </c:pt>
                <c:pt idx="25">
                  <c:v>20.980002614</c:v>
                </c:pt>
                <c:pt idx="26">
                  <c:v>21.773318616999859</c:v>
                </c:pt>
                <c:pt idx="27">
                  <c:v>22.035602827000048</c:v>
                </c:pt>
                <c:pt idx="28">
                  <c:v>21.671896455000024</c:v>
                </c:pt>
                <c:pt idx="29">
                  <c:v>20.889347093000083</c:v>
                </c:pt>
                <c:pt idx="30">
                  <c:v>21.063127416000043</c:v>
                </c:pt>
                <c:pt idx="31">
                  <c:v>20.308953645000088</c:v>
                </c:pt>
                <c:pt idx="32">
                  <c:v>22.45513422700003</c:v>
                </c:pt>
                <c:pt idx="33">
                  <c:v>20.396381715000075</c:v>
                </c:pt>
                <c:pt idx="34">
                  <c:v>20.462284973999999</c:v>
                </c:pt>
                <c:pt idx="35">
                  <c:v>20.820216382999888</c:v>
                </c:pt>
                <c:pt idx="36">
                  <c:v>21.505259443999989</c:v>
                </c:pt>
                <c:pt idx="37">
                  <c:v>22.10580935400003</c:v>
                </c:pt>
                <c:pt idx="38">
                  <c:v>20.399221759000056</c:v>
                </c:pt>
                <c:pt idx="39">
                  <c:v>20.891498726999998</c:v>
                </c:pt>
                <c:pt idx="40">
                  <c:v>20.89727369000002</c:v>
                </c:pt>
                <c:pt idx="41">
                  <c:v>20.549713043999986</c:v>
                </c:pt>
                <c:pt idx="42">
                  <c:v>37.201488575999974</c:v>
                </c:pt>
                <c:pt idx="43">
                  <c:v>45.121995772999981</c:v>
                </c:pt>
                <c:pt idx="44">
                  <c:v>43.193395692000081</c:v>
                </c:pt>
                <c:pt idx="45">
                  <c:v>40.295881382999937</c:v>
                </c:pt>
                <c:pt idx="46">
                  <c:v>42.697638264000148</c:v>
                </c:pt>
                <c:pt idx="47">
                  <c:v>40.764917306999905</c:v>
                </c:pt>
                <c:pt idx="48">
                  <c:v>41.970225519999985</c:v>
                </c:pt>
                <c:pt idx="49">
                  <c:v>42.405214235999892</c:v>
                </c:pt>
                <c:pt idx="50">
                  <c:v>42.77214805899996</c:v>
                </c:pt>
                <c:pt idx="51">
                  <c:v>41.01321589600002</c:v>
                </c:pt>
                <c:pt idx="52">
                  <c:v>42.33393189200001</c:v>
                </c:pt>
                <c:pt idx="53">
                  <c:v>41.465030277000096</c:v>
                </c:pt>
                <c:pt idx="54">
                  <c:v>40.573915441000054</c:v>
                </c:pt>
                <c:pt idx="55">
                  <c:v>41.539935949999972</c:v>
                </c:pt>
                <c:pt idx="56">
                  <c:v>42.295185537999942</c:v>
                </c:pt>
                <c:pt idx="57">
                  <c:v>42.321013617000062</c:v>
                </c:pt>
                <c:pt idx="58">
                  <c:v>41.960930574000031</c:v>
                </c:pt>
                <c:pt idx="59">
                  <c:v>42.141854208999916</c:v>
                </c:pt>
                <c:pt idx="60">
                  <c:v>40.680036749000124</c:v>
                </c:pt>
                <c:pt idx="61">
                  <c:v>41.368307260999927</c:v>
                </c:pt>
                <c:pt idx="62">
                  <c:v>42.588685383000097</c:v>
                </c:pt>
                <c:pt idx="63">
                  <c:v>42.422435779000011</c:v>
                </c:pt>
                <c:pt idx="64">
                  <c:v>41.896791542000074</c:v>
                </c:pt>
                <c:pt idx="65">
                  <c:v>42.605906925999989</c:v>
                </c:pt>
                <c:pt idx="66">
                  <c:v>42.170229799999902</c:v>
                </c:pt>
                <c:pt idx="67">
                  <c:v>41.987447062999991</c:v>
                </c:pt>
                <c:pt idx="68">
                  <c:v>41.3961316299999</c:v>
                </c:pt>
                <c:pt idx="69">
                  <c:v>43.556270784999924</c:v>
                </c:pt>
                <c:pt idx="70">
                  <c:v>40.287954786000114</c:v>
                </c:pt>
                <c:pt idx="71">
                  <c:v>42.541079483999965</c:v>
                </c:pt>
                <c:pt idx="72">
                  <c:v>42.33393189200001</c:v>
                </c:pt>
                <c:pt idx="73">
                  <c:v>43.814442589999999</c:v>
                </c:pt>
                <c:pt idx="74">
                  <c:v>41.643509746000063</c:v>
                </c:pt>
                <c:pt idx="75">
                  <c:v>40.859884567000108</c:v>
                </c:pt>
                <c:pt idx="76">
                  <c:v>42.505560581000054</c:v>
                </c:pt>
                <c:pt idx="77">
                  <c:v>42.067344413999876</c:v>
                </c:pt>
                <c:pt idx="78">
                  <c:v>42.417056694000053</c:v>
                </c:pt>
                <c:pt idx="79">
                  <c:v>42.248655456000051</c:v>
                </c:pt>
                <c:pt idx="80">
                  <c:v>54.549815895000165</c:v>
                </c:pt>
                <c:pt idx="81">
                  <c:v>65.728206182000008</c:v>
                </c:pt>
                <c:pt idx="82">
                  <c:v>64.931084457999987</c:v>
                </c:pt>
                <c:pt idx="83">
                  <c:v>61.984057154000084</c:v>
                </c:pt>
                <c:pt idx="84">
                  <c:v>64.376519088999999</c:v>
                </c:pt>
                <c:pt idx="85">
                  <c:v>63.234962500999927</c:v>
                </c:pt>
                <c:pt idx="86">
                  <c:v>63.415886135999926</c:v>
                </c:pt>
                <c:pt idx="87">
                  <c:v>63.14430698000001</c:v>
                </c:pt>
                <c:pt idx="88">
                  <c:v>63.160452706000115</c:v>
                </c:pt>
                <c:pt idx="89">
                  <c:v>61.759443480999948</c:v>
                </c:pt>
                <c:pt idx="90">
                  <c:v>65.239645741000004</c:v>
                </c:pt>
                <c:pt idx="91">
                  <c:v>63.516232480999975</c:v>
                </c:pt>
                <c:pt idx="92">
                  <c:v>63.943682007000007</c:v>
                </c:pt>
                <c:pt idx="93">
                  <c:v>63.076252087000057</c:v>
                </c:pt>
                <c:pt idx="94">
                  <c:v>63.591818093000029</c:v>
                </c:pt>
                <c:pt idx="95">
                  <c:v>63.954448647999925</c:v>
                </c:pt>
                <c:pt idx="96">
                  <c:v>64.189433083999916</c:v>
                </c:pt>
                <c:pt idx="97">
                  <c:v>64.104552525999907</c:v>
                </c:pt>
                <c:pt idx="98">
                  <c:v>64.120302374000062</c:v>
                </c:pt>
                <c:pt idx="99">
                  <c:v>63.754840245999958</c:v>
                </c:pt>
                <c:pt idx="100">
                  <c:v>64.378283316000079</c:v>
                </c:pt>
                <c:pt idx="101">
                  <c:v>82.686888910000107</c:v>
                </c:pt>
                <c:pt idx="102">
                  <c:v>88.173347774000035</c:v>
                </c:pt>
                <c:pt idx="103">
                  <c:v>85.223346027999924</c:v>
                </c:pt>
                <c:pt idx="104">
                  <c:v>82.660086682999918</c:v>
                </c:pt>
                <c:pt idx="105">
                  <c:v>86.086228141999982</c:v>
                </c:pt>
                <c:pt idx="106">
                  <c:v>84.041326852999987</c:v>
                </c:pt>
                <c:pt idx="107">
                  <c:v>85.01918134899995</c:v>
                </c:pt>
                <c:pt idx="108">
                  <c:v>83.455554320000033</c:v>
                </c:pt>
                <c:pt idx="109">
                  <c:v>84.742903047000027</c:v>
                </c:pt>
                <c:pt idx="110">
                  <c:v>84.841097758000046</c:v>
                </c:pt>
                <c:pt idx="111">
                  <c:v>83.623947087000033</c:v>
                </c:pt>
                <c:pt idx="112">
                  <c:v>85.879080550000026</c:v>
                </c:pt>
                <c:pt idx="113">
                  <c:v>85.01918134899995</c:v>
                </c:pt>
                <c:pt idx="114">
                  <c:v>85.180043396999963</c:v>
                </c:pt>
                <c:pt idx="115">
                  <c:v>85.340913915999977</c:v>
                </c:pt>
                <c:pt idx="116">
                  <c:v>85.015953898000021</c:v>
                </c:pt>
                <c:pt idx="117">
                  <c:v>84.989437408999947</c:v>
                </c:pt>
                <c:pt idx="118">
                  <c:v>84.661249940000062</c:v>
                </c:pt>
                <c:pt idx="119">
                  <c:v>84.393190766999851</c:v>
                </c:pt>
                <c:pt idx="120">
                  <c:v>84.321908422999968</c:v>
                </c:pt>
                <c:pt idx="121">
                  <c:v>94.524738716999991</c:v>
                </c:pt>
                <c:pt idx="122">
                  <c:v>105.95269427299991</c:v>
                </c:pt>
                <c:pt idx="123">
                  <c:v>109.91060113899994</c:v>
                </c:pt>
                <c:pt idx="124">
                  <c:v>105.68293301899996</c:v>
                </c:pt>
                <c:pt idx="125">
                  <c:v>103.65716036900005</c:v>
                </c:pt>
                <c:pt idx="126">
                  <c:v>105.55327813500003</c:v>
                </c:pt>
                <c:pt idx="127">
                  <c:v>106.70775299800005</c:v>
                </c:pt>
                <c:pt idx="128">
                  <c:v>105.47769252299997</c:v>
                </c:pt>
                <c:pt idx="129">
                  <c:v>107.718831894</c:v>
                </c:pt>
                <c:pt idx="130">
                  <c:v>106.36664725399999</c:v>
                </c:pt>
                <c:pt idx="131">
                  <c:v>105.31359455300003</c:v>
                </c:pt>
                <c:pt idx="132">
                  <c:v>105.90475464200006</c:v>
                </c:pt>
                <c:pt idx="133">
                  <c:v>106.18426039500002</c:v>
                </c:pt>
                <c:pt idx="134">
                  <c:v>106.78510283699984</c:v>
                </c:pt>
                <c:pt idx="135">
                  <c:v>106.61924911100004</c:v>
                </c:pt>
                <c:pt idx="136">
                  <c:v>106.34834989400008</c:v>
                </c:pt>
                <c:pt idx="137">
                  <c:v>107.56119729699992</c:v>
                </c:pt>
                <c:pt idx="138">
                  <c:v>104.96603390700011</c:v>
                </c:pt>
                <c:pt idx="139">
                  <c:v>105.65792774800013</c:v>
                </c:pt>
                <c:pt idx="140">
                  <c:v>107.16534234200003</c:v>
                </c:pt>
                <c:pt idx="141">
                  <c:v>106.7872544710001</c:v>
                </c:pt>
                <c:pt idx="142">
                  <c:v>106.96358230600003</c:v>
                </c:pt>
                <c:pt idx="143">
                  <c:v>107.04631123000013</c:v>
                </c:pt>
                <c:pt idx="144">
                  <c:v>105.67906515200002</c:v>
                </c:pt>
                <c:pt idx="145">
                  <c:v>105.56619640999998</c:v>
                </c:pt>
                <c:pt idx="146">
                  <c:v>106.71420789999991</c:v>
                </c:pt>
                <c:pt idx="147">
                  <c:v>-3.7422738530000288</c:v>
                </c:pt>
                <c:pt idx="148">
                  <c:v>-4.7715609150000091</c:v>
                </c:pt>
              </c:numCache>
            </c:numRef>
          </c:val>
          <c:smooth val="0"/>
        </c:ser>
        <c:ser>
          <c:idx val="2"/>
          <c:order val="2"/>
          <c:tx>
            <c:v>10MPa</c:v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numRef>
              <c:f>'DP-k'!$O$2:$O$249</c:f>
              <c:numCache>
                <c:formatCode>General</c:formatCode>
                <c:ptCount val="248"/>
                <c:pt idx="0">
                  <c:v>0</c:v>
                </c:pt>
                <c:pt idx="1">
                  <c:v>8.3471999999999991E-2</c:v>
                </c:pt>
                <c:pt idx="2">
                  <c:v>0.16691</c:v>
                </c:pt>
                <c:pt idx="3">
                  <c:v>0.25034800000000001</c:v>
                </c:pt>
                <c:pt idx="4">
                  <c:v>0.33338600000000002</c:v>
                </c:pt>
                <c:pt idx="5">
                  <c:v>0.41850800000000005</c:v>
                </c:pt>
                <c:pt idx="6">
                  <c:v>0.5018959999999999</c:v>
                </c:pt>
                <c:pt idx="7">
                  <c:v>0.58540100000000006</c:v>
                </c:pt>
                <c:pt idx="8">
                  <c:v>0.66927200000000009</c:v>
                </c:pt>
                <c:pt idx="9">
                  <c:v>0.75270999999999999</c:v>
                </c:pt>
                <c:pt idx="10">
                  <c:v>0.83616500000000005</c:v>
                </c:pt>
                <c:pt idx="11">
                  <c:v>0.92003599999999985</c:v>
                </c:pt>
                <c:pt idx="12">
                  <c:v>1.0026739999999998</c:v>
                </c:pt>
                <c:pt idx="13">
                  <c:v>1.0873629999999999</c:v>
                </c:pt>
                <c:pt idx="14">
                  <c:v>1.172067</c:v>
                </c:pt>
                <c:pt idx="15">
                  <c:v>1.256772</c:v>
                </c:pt>
                <c:pt idx="16">
                  <c:v>1.341461</c:v>
                </c:pt>
                <c:pt idx="17">
                  <c:v>1.426582</c:v>
                </c:pt>
                <c:pt idx="18">
                  <c:v>1.50962</c:v>
                </c:pt>
                <c:pt idx="19">
                  <c:v>1.594325</c:v>
                </c:pt>
                <c:pt idx="20">
                  <c:v>1.67903</c:v>
                </c:pt>
                <c:pt idx="21">
                  <c:v>1.7637349999999998</c:v>
                </c:pt>
                <c:pt idx="22">
                  <c:v>1.8484389999999999</c:v>
                </c:pt>
                <c:pt idx="23">
                  <c:v>1.932728</c:v>
                </c:pt>
                <c:pt idx="24">
                  <c:v>2.0165989999999998</c:v>
                </c:pt>
                <c:pt idx="25">
                  <c:v>2.1009039999999999</c:v>
                </c:pt>
                <c:pt idx="26">
                  <c:v>2.1855919999999998</c:v>
                </c:pt>
                <c:pt idx="27">
                  <c:v>2.269514</c:v>
                </c:pt>
                <c:pt idx="28">
                  <c:v>2.3537849999999998</c:v>
                </c:pt>
                <c:pt idx="29">
                  <c:v>2.4376569999999997</c:v>
                </c:pt>
                <c:pt idx="30">
                  <c:v>2.5219450000000001</c:v>
                </c:pt>
                <c:pt idx="31">
                  <c:v>2.6066500000000001</c:v>
                </c:pt>
                <c:pt idx="32">
                  <c:v>2.6909209999999999</c:v>
                </c:pt>
                <c:pt idx="33">
                  <c:v>2.7747920000000001</c:v>
                </c:pt>
                <c:pt idx="34">
                  <c:v>2.942952</c:v>
                </c:pt>
                <c:pt idx="35">
                  <c:v>3.0272570000000001</c:v>
                </c:pt>
                <c:pt idx="36">
                  <c:v>3.111145</c:v>
                </c:pt>
                <c:pt idx="37">
                  <c:v>3.195433</c:v>
                </c:pt>
                <c:pt idx="38">
                  <c:v>3.2793049999999999</c:v>
                </c:pt>
                <c:pt idx="39">
                  <c:v>3.3627590000000001</c:v>
                </c:pt>
                <c:pt idx="40">
                  <c:v>3.4470139999999998</c:v>
                </c:pt>
                <c:pt idx="41">
                  <c:v>3.5317189999999998</c:v>
                </c:pt>
                <c:pt idx="42">
                  <c:v>3.6160069999999997</c:v>
                </c:pt>
                <c:pt idx="43">
                  <c:v>3.7002950000000001</c:v>
                </c:pt>
                <c:pt idx="44">
                  <c:v>3.7845839999999997</c:v>
                </c:pt>
                <c:pt idx="45">
                  <c:v>3.8688720000000001</c:v>
                </c:pt>
                <c:pt idx="46">
                  <c:v>3.9536100000000003</c:v>
                </c:pt>
                <c:pt idx="47">
                  <c:v>4.0378809999999996</c:v>
                </c:pt>
                <c:pt idx="48">
                  <c:v>4.1234200000000003</c:v>
                </c:pt>
                <c:pt idx="49">
                  <c:v>4.206874</c:v>
                </c:pt>
                <c:pt idx="50">
                  <c:v>4.2903289999999998</c:v>
                </c:pt>
                <c:pt idx="51">
                  <c:v>4.3737839999999997</c:v>
                </c:pt>
                <c:pt idx="52">
                  <c:v>4.4576549999999999</c:v>
                </c:pt>
                <c:pt idx="53">
                  <c:v>4.5411270000000004</c:v>
                </c:pt>
                <c:pt idx="54">
                  <c:v>4.6245649999999996</c:v>
                </c:pt>
                <c:pt idx="55">
                  <c:v>4.7080200000000003</c:v>
                </c:pt>
                <c:pt idx="56">
                  <c:v>4.7914579999999996</c:v>
                </c:pt>
                <c:pt idx="57">
                  <c:v>4.8749130000000003</c:v>
                </c:pt>
                <c:pt idx="58">
                  <c:v>4.958367</c:v>
                </c:pt>
                <c:pt idx="59">
                  <c:v>5.0439059999999998</c:v>
                </c:pt>
                <c:pt idx="60">
                  <c:v>5.1252599999999999</c:v>
                </c:pt>
                <c:pt idx="61">
                  <c:v>5.2099820000000001</c:v>
                </c:pt>
                <c:pt idx="62">
                  <c:v>5.2943199999999999</c:v>
                </c:pt>
                <c:pt idx="63">
                  <c:v>5.3790249999999995</c:v>
                </c:pt>
                <c:pt idx="64">
                  <c:v>5.46373</c:v>
                </c:pt>
                <c:pt idx="65">
                  <c:v>5.5488340000000003</c:v>
                </c:pt>
                <c:pt idx="66">
                  <c:v>5.8000319999999999</c:v>
                </c:pt>
                <c:pt idx="67">
                  <c:v>5.8843199999999998</c:v>
                </c:pt>
                <c:pt idx="68">
                  <c:v>6.2210729999999996</c:v>
                </c:pt>
                <c:pt idx="69">
                  <c:v>6.6425140000000003</c:v>
                </c:pt>
                <c:pt idx="70">
                  <c:v>6.7272189999999998</c:v>
                </c:pt>
                <c:pt idx="71">
                  <c:v>6.8111069999999998</c:v>
                </c:pt>
                <c:pt idx="72">
                  <c:v>6.8953949999999997</c:v>
                </c:pt>
                <c:pt idx="73">
                  <c:v>6.979266</c:v>
                </c:pt>
                <c:pt idx="74">
                  <c:v>7.0635539999999999</c:v>
                </c:pt>
                <c:pt idx="75">
                  <c:v>7.1479429999999997</c:v>
                </c:pt>
                <c:pt idx="76">
                  <c:v>7.2325809999999997</c:v>
                </c:pt>
                <c:pt idx="77">
                  <c:v>7.3168860000000002</c:v>
                </c:pt>
                <c:pt idx="78">
                  <c:v>7.4011740000000001</c:v>
                </c:pt>
                <c:pt idx="79">
                  <c:v>7.4858789999999997</c:v>
                </c:pt>
                <c:pt idx="80">
                  <c:v>7.5705669999999996</c:v>
                </c:pt>
                <c:pt idx="81">
                  <c:v>7.6544379999999999</c:v>
                </c:pt>
                <c:pt idx="82">
                  <c:v>7.7391430000000003</c:v>
                </c:pt>
                <c:pt idx="83">
                  <c:v>7.8242479999999999</c:v>
                </c:pt>
                <c:pt idx="84">
                  <c:v>7.9077190000000002</c:v>
                </c:pt>
                <c:pt idx="85">
                  <c:v>7.9911580000000004</c:v>
                </c:pt>
                <c:pt idx="86">
                  <c:v>8.0742619999999992</c:v>
                </c:pt>
                <c:pt idx="87">
                  <c:v>8.1593839999999993</c:v>
                </c:pt>
                <c:pt idx="88">
                  <c:v>8.242839</c:v>
                </c:pt>
                <c:pt idx="89">
                  <c:v>8.3254599999999996</c:v>
                </c:pt>
                <c:pt idx="90">
                  <c:v>8.4097310000000007</c:v>
                </c:pt>
                <c:pt idx="91">
                  <c:v>8.494453</c:v>
                </c:pt>
                <c:pt idx="92">
                  <c:v>8.5795410000000007</c:v>
                </c:pt>
                <c:pt idx="93">
                  <c:v>8.6625960000000006</c:v>
                </c:pt>
                <c:pt idx="94">
                  <c:v>8.7473010000000002</c:v>
                </c:pt>
                <c:pt idx="95">
                  <c:v>8.8324219999999993</c:v>
                </c:pt>
                <c:pt idx="96">
                  <c:v>8.9158770000000001</c:v>
                </c:pt>
                <c:pt idx="97">
                  <c:v>8.9993320000000008</c:v>
                </c:pt>
                <c:pt idx="98">
                  <c:v>9.0819530000000004</c:v>
                </c:pt>
                <c:pt idx="99">
                  <c:v>9.1662250000000007</c:v>
                </c:pt>
                <c:pt idx="100">
                  <c:v>9.2513459999999998</c:v>
                </c:pt>
                <c:pt idx="101">
                  <c:v>9.3339680000000005</c:v>
                </c:pt>
                <c:pt idx="102">
                  <c:v>9.418272</c:v>
                </c:pt>
                <c:pt idx="103">
                  <c:v>9.502561</c:v>
                </c:pt>
                <c:pt idx="104">
                  <c:v>9.5859989999999993</c:v>
                </c:pt>
                <c:pt idx="105">
                  <c:v>9.6694530000000007</c:v>
                </c:pt>
                <c:pt idx="106">
                  <c:v>9.7537579999999995</c:v>
                </c:pt>
                <c:pt idx="107">
                  <c:v>9.8384629999999991</c:v>
                </c:pt>
                <c:pt idx="108">
                  <c:v>9.9248349999999999</c:v>
                </c:pt>
                <c:pt idx="109">
                  <c:v>10.008290000000001</c:v>
                </c:pt>
                <c:pt idx="110">
                  <c:v>10.090911</c:v>
                </c:pt>
                <c:pt idx="111">
                  <c:v>10.174766</c:v>
                </c:pt>
                <c:pt idx="112">
                  <c:v>10.259054000000001</c:v>
                </c:pt>
                <c:pt idx="113">
                  <c:v>10.343342</c:v>
                </c:pt>
                <c:pt idx="114">
                  <c:v>10.427630000000001</c:v>
                </c:pt>
                <c:pt idx="115">
                  <c:v>10.680495000000001</c:v>
                </c:pt>
                <c:pt idx="116">
                  <c:v>11.186256999999999</c:v>
                </c:pt>
                <c:pt idx="117">
                  <c:v>11.608530999999999</c:v>
                </c:pt>
                <c:pt idx="118">
                  <c:v>11.946934000000001</c:v>
                </c:pt>
                <c:pt idx="119">
                  <c:v>12.030389</c:v>
                </c:pt>
                <c:pt idx="120">
                  <c:v>12.113860000000001</c:v>
                </c:pt>
                <c:pt idx="121">
                  <c:v>12.196880999999999</c:v>
                </c:pt>
                <c:pt idx="122">
                  <c:v>12.282003</c:v>
                </c:pt>
                <c:pt idx="123">
                  <c:v>12.365441000000001</c:v>
                </c:pt>
                <c:pt idx="124">
                  <c:v>12.448896</c:v>
                </c:pt>
                <c:pt idx="125">
                  <c:v>12.532767</c:v>
                </c:pt>
                <c:pt idx="126">
                  <c:v>12.616239</c:v>
                </c:pt>
                <c:pt idx="127">
                  <c:v>12.699693</c:v>
                </c:pt>
                <c:pt idx="128">
                  <c:v>12.782731999999999</c:v>
                </c:pt>
                <c:pt idx="129">
                  <c:v>12.867003</c:v>
                </c:pt>
                <c:pt idx="130">
                  <c:v>12.951708</c:v>
                </c:pt>
                <c:pt idx="131">
                  <c:v>13.035978999999999</c:v>
                </c:pt>
                <c:pt idx="132">
                  <c:v>13.120701</c:v>
                </c:pt>
                <c:pt idx="133">
                  <c:v>13.205406</c:v>
                </c:pt>
                <c:pt idx="134">
                  <c:v>13.290544000000001</c:v>
                </c:pt>
                <c:pt idx="135">
                  <c:v>13.373564999999999</c:v>
                </c:pt>
                <c:pt idx="136">
                  <c:v>13.45787</c:v>
                </c:pt>
                <c:pt idx="137">
                  <c:v>13.541725</c:v>
                </c:pt>
                <c:pt idx="138">
                  <c:v>13.626013</c:v>
                </c:pt>
                <c:pt idx="139">
                  <c:v>13.710735</c:v>
                </c:pt>
                <c:pt idx="140">
                  <c:v>13.794639</c:v>
                </c:pt>
                <c:pt idx="141">
                  <c:v>13.878928</c:v>
                </c:pt>
                <c:pt idx="142">
                  <c:v>13.963649</c:v>
                </c:pt>
                <c:pt idx="143">
                  <c:v>14.048037000000001</c:v>
                </c:pt>
                <c:pt idx="144">
                  <c:v>14.132258999999999</c:v>
                </c:pt>
                <c:pt idx="145">
                  <c:v>14.21698</c:v>
                </c:pt>
                <c:pt idx="146">
                  <c:v>14.301268</c:v>
                </c:pt>
                <c:pt idx="147">
                  <c:v>14.385973</c:v>
                </c:pt>
                <c:pt idx="148">
                  <c:v>14.469428000000001</c:v>
                </c:pt>
                <c:pt idx="149">
                  <c:v>14.553699999999999</c:v>
                </c:pt>
                <c:pt idx="150">
                  <c:v>14.638004</c:v>
                </c:pt>
                <c:pt idx="151">
                  <c:v>14.722293000000001</c:v>
                </c:pt>
                <c:pt idx="152">
                  <c:v>14.806996999999999</c:v>
                </c:pt>
                <c:pt idx="153">
                  <c:v>14.891285999999999</c:v>
                </c:pt>
                <c:pt idx="154">
                  <c:v>14.975989999999999</c:v>
                </c:pt>
                <c:pt idx="155">
                  <c:v>15.061128999999999</c:v>
                </c:pt>
                <c:pt idx="156">
                  <c:v>15.144567</c:v>
                </c:pt>
                <c:pt idx="157">
                  <c:v>15.228021</c:v>
                </c:pt>
                <c:pt idx="158">
                  <c:v>15.311059999999999</c:v>
                </c:pt>
                <c:pt idx="159">
                  <c:v>15.395764</c:v>
                </c:pt>
                <c:pt idx="160">
                  <c:v>15.480468999999999</c:v>
                </c:pt>
                <c:pt idx="161">
                  <c:v>15.565574</c:v>
                </c:pt>
                <c:pt idx="162">
                  <c:v>15.649462</c:v>
                </c:pt>
                <c:pt idx="163">
                  <c:v>15.732900000000001</c:v>
                </c:pt>
                <c:pt idx="164">
                  <c:v>15.816355</c:v>
                </c:pt>
                <c:pt idx="165">
                  <c:v>15.899827</c:v>
                </c:pt>
                <c:pt idx="166">
                  <c:v>15.983265000000001</c:v>
                </c:pt>
                <c:pt idx="167">
                  <c:v>16.066719000000003</c:v>
                </c:pt>
                <c:pt idx="168">
                  <c:v>16.150174000000003</c:v>
                </c:pt>
                <c:pt idx="169">
                  <c:v>16.233629000000001</c:v>
                </c:pt>
                <c:pt idx="170">
                  <c:v>16.317084000000001</c:v>
                </c:pt>
                <c:pt idx="171">
                  <c:v>16.400538000000001</c:v>
                </c:pt>
                <c:pt idx="172">
                  <c:v>16.483577</c:v>
                </c:pt>
                <c:pt idx="173">
                  <c:v>16.568265</c:v>
                </c:pt>
                <c:pt idx="174">
                  <c:v>16.652970000000003</c:v>
                </c:pt>
                <c:pt idx="175">
                  <c:v>16.738508000000003</c:v>
                </c:pt>
                <c:pt idx="176">
                  <c:v>16.821963</c:v>
                </c:pt>
                <c:pt idx="177">
                  <c:v>16.905417000000003</c:v>
                </c:pt>
                <c:pt idx="178">
                  <c:v>16.988872000000001</c:v>
                </c:pt>
                <c:pt idx="179">
                  <c:v>17.072344000000001</c:v>
                </c:pt>
                <c:pt idx="180">
                  <c:v>17.155365000000003</c:v>
                </c:pt>
                <c:pt idx="181">
                  <c:v>17.240487000000002</c:v>
                </c:pt>
                <c:pt idx="182">
                  <c:v>17.323941000000001</c:v>
                </c:pt>
                <c:pt idx="183">
                  <c:v>17.406979000000003</c:v>
                </c:pt>
                <c:pt idx="184">
                  <c:v>17.491668000000001</c:v>
                </c:pt>
                <c:pt idx="185">
                  <c:v>17.575972</c:v>
                </c:pt>
                <c:pt idx="186">
                  <c:v>17.660677000000003</c:v>
                </c:pt>
                <c:pt idx="187">
                  <c:v>17.744582000000001</c:v>
                </c:pt>
                <c:pt idx="188">
                  <c:v>17.828870000000002</c:v>
                </c:pt>
                <c:pt idx="189">
                  <c:v>17.912742000000001</c:v>
                </c:pt>
                <c:pt idx="190">
                  <c:v>17.996196000000001</c:v>
                </c:pt>
                <c:pt idx="191">
                  <c:v>18.080468000000003</c:v>
                </c:pt>
                <c:pt idx="192">
                  <c:v>18.165173000000003</c:v>
                </c:pt>
                <c:pt idx="193">
                  <c:v>18.249461</c:v>
                </c:pt>
                <c:pt idx="194">
                  <c:v>18.333332000000002</c:v>
                </c:pt>
                <c:pt idx="195">
                  <c:v>18.417621</c:v>
                </c:pt>
                <c:pt idx="196">
                  <c:v>18.502309</c:v>
                </c:pt>
                <c:pt idx="197">
                  <c:v>18.586214000000002</c:v>
                </c:pt>
                <c:pt idx="198">
                  <c:v>18.670502000000003</c:v>
                </c:pt>
                <c:pt idx="199">
                  <c:v>18.754373000000001</c:v>
                </c:pt>
                <c:pt idx="200">
                  <c:v>18.837828000000002</c:v>
                </c:pt>
                <c:pt idx="201">
                  <c:v>19.174547</c:v>
                </c:pt>
                <c:pt idx="202">
                  <c:v>19.931924000000002</c:v>
                </c:pt>
                <c:pt idx="203">
                  <c:v>20.015379000000003</c:v>
                </c:pt>
                <c:pt idx="204">
                  <c:v>20.098833000000003</c:v>
                </c:pt>
                <c:pt idx="205">
                  <c:v>20.182288000000003</c:v>
                </c:pt>
                <c:pt idx="206">
                  <c:v>20.266160000000003</c:v>
                </c:pt>
                <c:pt idx="207">
                  <c:v>20.349614000000003</c:v>
                </c:pt>
                <c:pt idx="208">
                  <c:v>20.433069000000003</c:v>
                </c:pt>
                <c:pt idx="209">
                  <c:v>20.516507000000001</c:v>
                </c:pt>
                <c:pt idx="210">
                  <c:v>20.599962000000001</c:v>
                </c:pt>
                <c:pt idx="211">
                  <c:v>20.683417000000002</c:v>
                </c:pt>
                <c:pt idx="212">
                  <c:v>20.766872000000003</c:v>
                </c:pt>
                <c:pt idx="213">
                  <c:v>20.850326000000003</c:v>
                </c:pt>
                <c:pt idx="214">
                  <c:v>20.933781000000003</c:v>
                </c:pt>
                <c:pt idx="215">
                  <c:v>21.017236</c:v>
                </c:pt>
                <c:pt idx="216">
                  <c:v>21.100274000000002</c:v>
                </c:pt>
                <c:pt idx="217">
                  <c:v>21.184979000000002</c:v>
                </c:pt>
                <c:pt idx="218">
                  <c:v>21.269667000000002</c:v>
                </c:pt>
                <c:pt idx="219">
                  <c:v>21.355222000000001</c:v>
                </c:pt>
                <c:pt idx="220">
                  <c:v>21.438677000000002</c:v>
                </c:pt>
                <c:pt idx="221">
                  <c:v>21.522115000000003</c:v>
                </c:pt>
                <c:pt idx="222">
                  <c:v>21.60557</c:v>
                </c:pt>
                <c:pt idx="223">
                  <c:v>21.689024000000003</c:v>
                </c:pt>
                <c:pt idx="224">
                  <c:v>21.772062000000002</c:v>
                </c:pt>
                <c:pt idx="225">
                  <c:v>21.857184</c:v>
                </c:pt>
                <c:pt idx="226">
                  <c:v>21.940639000000001</c:v>
                </c:pt>
                <c:pt idx="227">
                  <c:v>22.024093000000001</c:v>
                </c:pt>
                <c:pt idx="228">
                  <c:v>22.107548000000001</c:v>
                </c:pt>
                <c:pt idx="229">
                  <c:v>22.191003000000002</c:v>
                </c:pt>
                <c:pt idx="230">
                  <c:v>22.274441000000003</c:v>
                </c:pt>
                <c:pt idx="231">
                  <c:v>22.357479000000001</c:v>
                </c:pt>
                <c:pt idx="232">
                  <c:v>22.441767000000002</c:v>
                </c:pt>
                <c:pt idx="233">
                  <c:v>22.526056000000001</c:v>
                </c:pt>
                <c:pt idx="234">
                  <c:v>22.610760000000003</c:v>
                </c:pt>
                <c:pt idx="235">
                  <c:v>22.694632000000002</c:v>
                </c:pt>
                <c:pt idx="236">
                  <c:v>22.778903000000003</c:v>
                </c:pt>
                <c:pt idx="237">
                  <c:v>22.862775000000003</c:v>
                </c:pt>
                <c:pt idx="238">
                  <c:v>22.947063</c:v>
                </c:pt>
                <c:pt idx="239">
                  <c:v>23.031768000000003</c:v>
                </c:pt>
                <c:pt idx="240">
                  <c:v>23.116039000000001</c:v>
                </c:pt>
                <c:pt idx="241">
                  <c:v>23.199911</c:v>
                </c:pt>
                <c:pt idx="242">
                  <c:v>23.284199000000001</c:v>
                </c:pt>
                <c:pt idx="243">
                  <c:v>23.368470000000002</c:v>
                </c:pt>
                <c:pt idx="244">
                  <c:v>23.452775000000003</c:v>
                </c:pt>
                <c:pt idx="245">
                  <c:v>23.537047000000001</c:v>
                </c:pt>
                <c:pt idx="246">
                  <c:v>23.621735000000001</c:v>
                </c:pt>
                <c:pt idx="247">
                  <c:v>23.706040000000002</c:v>
                </c:pt>
              </c:numCache>
            </c:numRef>
          </c:cat>
          <c:val>
            <c:numRef>
              <c:f>'DP-k'!$J$2:$J$113</c:f>
              <c:numCache>
                <c:formatCode>General</c:formatCode>
                <c:ptCount val="112"/>
                <c:pt idx="0">
                  <c:v>0.90127582099989922</c:v>
                </c:pt>
                <c:pt idx="1">
                  <c:v>1.4233051999999589</c:v>
                </c:pt>
                <c:pt idx="2">
                  <c:v>0.98440062299994224</c:v>
                </c:pt>
                <c:pt idx="3">
                  <c:v>-4.213558899994041E-2</c:v>
                </c:pt>
                <c:pt idx="4">
                  <c:v>-0.14893683599996166</c:v>
                </c:pt>
                <c:pt idx="5">
                  <c:v>0.73395887099991342</c:v>
                </c:pt>
                <c:pt idx="6">
                  <c:v>1.1592567629999166</c:v>
                </c:pt>
                <c:pt idx="7">
                  <c:v>-0.31586637899999914</c:v>
                </c:pt>
                <c:pt idx="8">
                  <c:v>22.617338106999796</c:v>
                </c:pt>
                <c:pt idx="9">
                  <c:v>28.369317103000071</c:v>
                </c:pt>
                <c:pt idx="10">
                  <c:v>23.663602173999948</c:v>
                </c:pt>
                <c:pt idx="11">
                  <c:v>21.90872026999989</c:v>
                </c:pt>
                <c:pt idx="12">
                  <c:v>24.618215625999937</c:v>
                </c:pt>
                <c:pt idx="13">
                  <c:v>24.608920679999983</c:v>
                </c:pt>
                <c:pt idx="14">
                  <c:v>23.29788703700001</c:v>
                </c:pt>
                <c:pt idx="15">
                  <c:v>24.330490744000144</c:v>
                </c:pt>
                <c:pt idx="16">
                  <c:v>24.348788103999937</c:v>
                </c:pt>
                <c:pt idx="17">
                  <c:v>23.550093015999892</c:v>
                </c:pt>
                <c:pt idx="18">
                  <c:v>24.266739118999908</c:v>
                </c:pt>
                <c:pt idx="19">
                  <c:v>24.250205986000083</c:v>
                </c:pt>
                <c:pt idx="20">
                  <c:v>23.923094333999984</c:v>
                </c:pt>
                <c:pt idx="21">
                  <c:v>23.667660903999945</c:v>
                </c:pt>
                <c:pt idx="22">
                  <c:v>23.827447134999943</c:v>
                </c:pt>
                <c:pt idx="23">
                  <c:v>26.821827328999916</c:v>
                </c:pt>
                <c:pt idx="24">
                  <c:v>44.782484870000189</c:v>
                </c:pt>
                <c:pt idx="25">
                  <c:v>52.072650223000096</c:v>
                </c:pt>
                <c:pt idx="26">
                  <c:v>46.37185925499989</c:v>
                </c:pt>
                <c:pt idx="27">
                  <c:v>43.938397663000046</c:v>
                </c:pt>
                <c:pt idx="28">
                  <c:v>47.174613072999932</c:v>
                </c:pt>
                <c:pt idx="29">
                  <c:v>45.527465364000022</c:v>
                </c:pt>
                <c:pt idx="30">
                  <c:v>46.822353281000005</c:v>
                </c:pt>
                <c:pt idx="31">
                  <c:v>46.66579450100005</c:v>
                </c:pt>
                <c:pt idx="32">
                  <c:v>46.919859582000072</c:v>
                </c:pt>
                <c:pt idx="33">
                  <c:v>46.911253045999956</c:v>
                </c:pt>
                <c:pt idx="34">
                  <c:v>47.113013081999952</c:v>
                </c:pt>
                <c:pt idx="35">
                  <c:v>46.379145436000044</c:v>
                </c:pt>
                <c:pt idx="36">
                  <c:v>47.764688874000058</c:v>
                </c:pt>
                <c:pt idx="37">
                  <c:v>47.174613072999932</c:v>
                </c:pt>
                <c:pt idx="38">
                  <c:v>46.753222571000038</c:v>
                </c:pt>
                <c:pt idx="39">
                  <c:v>46.308938908999949</c:v>
                </c:pt>
                <c:pt idx="40">
                  <c:v>47.600599375000002</c:v>
                </c:pt>
                <c:pt idx="41">
                  <c:v>47.693406529999947</c:v>
                </c:pt>
                <c:pt idx="42">
                  <c:v>47.064188496999918</c:v>
                </c:pt>
                <c:pt idx="43">
                  <c:v>61.317830476999916</c:v>
                </c:pt>
                <c:pt idx="44">
                  <c:v>73.005331867999985</c:v>
                </c:pt>
                <c:pt idx="45">
                  <c:v>72.383066283999938</c:v>
                </c:pt>
                <c:pt idx="46">
                  <c:v>68.826590002000103</c:v>
                </c:pt>
                <c:pt idx="47">
                  <c:v>70.464094881000051</c:v>
                </c:pt>
                <c:pt idx="48">
                  <c:v>69.965994955999918</c:v>
                </c:pt>
                <c:pt idx="49">
                  <c:v>70.17636999900003</c:v>
                </c:pt>
                <c:pt idx="50">
                  <c:v>69.725235557000019</c:v>
                </c:pt>
                <c:pt idx="51">
                  <c:v>69.498470249999968</c:v>
                </c:pt>
                <c:pt idx="52">
                  <c:v>69.824110206999876</c:v>
                </c:pt>
                <c:pt idx="53">
                  <c:v>69.994663078999906</c:v>
                </c:pt>
                <c:pt idx="54">
                  <c:v>69.740305465999882</c:v>
                </c:pt>
                <c:pt idx="55">
                  <c:v>69.213972818999878</c:v>
                </c:pt>
                <c:pt idx="56">
                  <c:v>70.596288805999961</c:v>
                </c:pt>
                <c:pt idx="57">
                  <c:v>69.485551975000021</c:v>
                </c:pt>
                <c:pt idx="58">
                  <c:v>70.849570601999972</c:v>
                </c:pt>
                <c:pt idx="59">
                  <c:v>71.642490727000109</c:v>
                </c:pt>
                <c:pt idx="60">
                  <c:v>70.859261425999989</c:v>
                </c:pt>
                <c:pt idx="61">
                  <c:v>90.216220574999852</c:v>
                </c:pt>
                <c:pt idx="62">
                  <c:v>97.837556309999968</c:v>
                </c:pt>
                <c:pt idx="63">
                  <c:v>92.308394031000034</c:v>
                </c:pt>
                <c:pt idx="64">
                  <c:v>91.148975483999948</c:v>
                </c:pt>
                <c:pt idx="65">
                  <c:v>93.408808093000061</c:v>
                </c:pt>
                <c:pt idx="66">
                  <c:v>93.069853982999916</c:v>
                </c:pt>
                <c:pt idx="67">
                  <c:v>92.381583470999885</c:v>
                </c:pt>
                <c:pt idx="68">
                  <c:v>94.47046733000002</c:v>
                </c:pt>
                <c:pt idx="69">
                  <c:v>94.192433272000017</c:v>
                </c:pt>
                <c:pt idx="70">
                  <c:v>92.619115418999854</c:v>
                </c:pt>
                <c:pt idx="71">
                  <c:v>94.64102020200005</c:v>
                </c:pt>
                <c:pt idx="72">
                  <c:v>92.63271363299998</c:v>
                </c:pt>
                <c:pt idx="73">
                  <c:v>93.686153740999998</c:v>
                </c:pt>
                <c:pt idx="74">
                  <c:v>92.635941084000024</c:v>
                </c:pt>
                <c:pt idx="75">
                  <c:v>93.849175893999927</c:v>
                </c:pt>
                <c:pt idx="76">
                  <c:v>93.436787805999984</c:v>
                </c:pt>
                <c:pt idx="77">
                  <c:v>93.333214009999892</c:v>
                </c:pt>
                <c:pt idx="78">
                  <c:v>93.865321620000032</c:v>
                </c:pt>
                <c:pt idx="79">
                  <c:v>94.395269124999913</c:v>
                </c:pt>
                <c:pt idx="80">
                  <c:v>92.22394887400003</c:v>
                </c:pt>
                <c:pt idx="81">
                  <c:v>93.504842698999937</c:v>
                </c:pt>
                <c:pt idx="82">
                  <c:v>93.338988973000028</c:v>
                </c:pt>
                <c:pt idx="83">
                  <c:v>94.722380777000012</c:v>
                </c:pt>
                <c:pt idx="84">
                  <c:v>92.743138208999994</c:v>
                </c:pt>
                <c:pt idx="85">
                  <c:v>94.130833280999923</c:v>
                </c:pt>
                <c:pt idx="86">
                  <c:v>92.66216504099998</c:v>
                </c:pt>
                <c:pt idx="87">
                  <c:v>93.775741916000129</c:v>
                </c:pt>
                <c:pt idx="88">
                  <c:v>92.579040238999937</c:v>
                </c:pt>
                <c:pt idx="89">
                  <c:v>94.392041673999984</c:v>
                </c:pt>
                <c:pt idx="90">
                  <c:v>94.290619512000035</c:v>
                </c:pt>
                <c:pt idx="91">
                  <c:v>109.70118052099997</c:v>
                </c:pt>
                <c:pt idx="92">
                  <c:v>119.90064049500006</c:v>
                </c:pt>
                <c:pt idx="93">
                  <c:v>120.28446212900008</c:v>
                </c:pt>
                <c:pt idx="94">
                  <c:v>115.41049730199995</c:v>
                </c:pt>
                <c:pt idx="95">
                  <c:v>116.19778533299996</c:v>
                </c:pt>
                <c:pt idx="96">
                  <c:v>116.09205990299995</c:v>
                </c:pt>
                <c:pt idx="97">
                  <c:v>117.88246070999992</c:v>
                </c:pt>
                <c:pt idx="98">
                  <c:v>115.63769800999989</c:v>
                </c:pt>
                <c:pt idx="99">
                  <c:v>117.73666009999988</c:v>
                </c:pt>
                <c:pt idx="100">
                  <c:v>118.4389247040001</c:v>
                </c:pt>
                <c:pt idx="101">
                  <c:v>117.47760334099985</c:v>
                </c:pt>
                <c:pt idx="102">
                  <c:v>115.63984964399992</c:v>
                </c:pt>
                <c:pt idx="103">
                  <c:v>118.00433186600014</c:v>
                </c:pt>
                <c:pt idx="104">
                  <c:v>116.17948797299994</c:v>
                </c:pt>
                <c:pt idx="105">
                  <c:v>118.95097072700003</c:v>
                </c:pt>
                <c:pt idx="106">
                  <c:v>116.68683484999997</c:v>
                </c:pt>
                <c:pt idx="107">
                  <c:v>116.70298057600007</c:v>
                </c:pt>
                <c:pt idx="108">
                  <c:v>117.65245948100005</c:v>
                </c:pt>
                <c:pt idx="109">
                  <c:v>116.59510351200004</c:v>
                </c:pt>
                <c:pt idx="110">
                  <c:v>118.16842136499986</c:v>
                </c:pt>
                <c:pt idx="111">
                  <c:v>2.1161856639999996</c:v>
                </c:pt>
              </c:numCache>
            </c:numRef>
          </c:val>
          <c:smooth val="0"/>
        </c:ser>
        <c:ser>
          <c:idx val="3"/>
          <c:order val="3"/>
          <c:tx>
            <c:v>15MPa</c:v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numRef>
              <c:f>'DP-k'!$O$2:$O$249</c:f>
              <c:numCache>
                <c:formatCode>General</c:formatCode>
                <c:ptCount val="248"/>
                <c:pt idx="0">
                  <c:v>0</c:v>
                </c:pt>
                <c:pt idx="1">
                  <c:v>8.3471999999999991E-2</c:v>
                </c:pt>
                <c:pt idx="2">
                  <c:v>0.16691</c:v>
                </c:pt>
                <c:pt idx="3">
                  <c:v>0.25034800000000001</c:v>
                </c:pt>
                <c:pt idx="4">
                  <c:v>0.33338600000000002</c:v>
                </c:pt>
                <c:pt idx="5">
                  <c:v>0.41850800000000005</c:v>
                </c:pt>
                <c:pt idx="6">
                  <c:v>0.5018959999999999</c:v>
                </c:pt>
                <c:pt idx="7">
                  <c:v>0.58540100000000006</c:v>
                </c:pt>
                <c:pt idx="8">
                  <c:v>0.66927200000000009</c:v>
                </c:pt>
                <c:pt idx="9">
                  <c:v>0.75270999999999999</c:v>
                </c:pt>
                <c:pt idx="10">
                  <c:v>0.83616500000000005</c:v>
                </c:pt>
                <c:pt idx="11">
                  <c:v>0.92003599999999985</c:v>
                </c:pt>
                <c:pt idx="12">
                  <c:v>1.0026739999999998</c:v>
                </c:pt>
                <c:pt idx="13">
                  <c:v>1.0873629999999999</c:v>
                </c:pt>
                <c:pt idx="14">
                  <c:v>1.172067</c:v>
                </c:pt>
                <c:pt idx="15">
                  <c:v>1.256772</c:v>
                </c:pt>
                <c:pt idx="16">
                  <c:v>1.341461</c:v>
                </c:pt>
                <c:pt idx="17">
                  <c:v>1.426582</c:v>
                </c:pt>
                <c:pt idx="18">
                  <c:v>1.50962</c:v>
                </c:pt>
                <c:pt idx="19">
                  <c:v>1.594325</c:v>
                </c:pt>
                <c:pt idx="20">
                  <c:v>1.67903</c:v>
                </c:pt>
                <c:pt idx="21">
                  <c:v>1.7637349999999998</c:v>
                </c:pt>
                <c:pt idx="22">
                  <c:v>1.8484389999999999</c:v>
                </c:pt>
                <c:pt idx="23">
                  <c:v>1.932728</c:v>
                </c:pt>
                <c:pt idx="24">
                  <c:v>2.0165989999999998</c:v>
                </c:pt>
                <c:pt idx="25">
                  <c:v>2.1009039999999999</c:v>
                </c:pt>
                <c:pt idx="26">
                  <c:v>2.1855919999999998</c:v>
                </c:pt>
                <c:pt idx="27">
                  <c:v>2.269514</c:v>
                </c:pt>
                <c:pt idx="28">
                  <c:v>2.3537849999999998</c:v>
                </c:pt>
                <c:pt idx="29">
                  <c:v>2.4376569999999997</c:v>
                </c:pt>
                <c:pt idx="30">
                  <c:v>2.5219450000000001</c:v>
                </c:pt>
                <c:pt idx="31">
                  <c:v>2.6066500000000001</c:v>
                </c:pt>
                <c:pt idx="32">
                  <c:v>2.6909209999999999</c:v>
                </c:pt>
                <c:pt idx="33">
                  <c:v>2.7747920000000001</c:v>
                </c:pt>
                <c:pt idx="34">
                  <c:v>2.942952</c:v>
                </c:pt>
                <c:pt idx="35">
                  <c:v>3.0272570000000001</c:v>
                </c:pt>
                <c:pt idx="36">
                  <c:v>3.111145</c:v>
                </c:pt>
                <c:pt idx="37">
                  <c:v>3.195433</c:v>
                </c:pt>
                <c:pt idx="38">
                  <c:v>3.2793049999999999</c:v>
                </c:pt>
                <c:pt idx="39">
                  <c:v>3.3627590000000001</c:v>
                </c:pt>
                <c:pt idx="40">
                  <c:v>3.4470139999999998</c:v>
                </c:pt>
                <c:pt idx="41">
                  <c:v>3.5317189999999998</c:v>
                </c:pt>
                <c:pt idx="42">
                  <c:v>3.6160069999999997</c:v>
                </c:pt>
                <c:pt idx="43">
                  <c:v>3.7002950000000001</c:v>
                </c:pt>
                <c:pt idx="44">
                  <c:v>3.7845839999999997</c:v>
                </c:pt>
                <c:pt idx="45">
                  <c:v>3.8688720000000001</c:v>
                </c:pt>
                <c:pt idx="46">
                  <c:v>3.9536100000000003</c:v>
                </c:pt>
                <c:pt idx="47">
                  <c:v>4.0378809999999996</c:v>
                </c:pt>
                <c:pt idx="48">
                  <c:v>4.1234200000000003</c:v>
                </c:pt>
                <c:pt idx="49">
                  <c:v>4.206874</c:v>
                </c:pt>
                <c:pt idx="50">
                  <c:v>4.2903289999999998</c:v>
                </c:pt>
                <c:pt idx="51">
                  <c:v>4.3737839999999997</c:v>
                </c:pt>
                <c:pt idx="52">
                  <c:v>4.4576549999999999</c:v>
                </c:pt>
                <c:pt idx="53">
                  <c:v>4.5411270000000004</c:v>
                </c:pt>
                <c:pt idx="54">
                  <c:v>4.6245649999999996</c:v>
                </c:pt>
                <c:pt idx="55">
                  <c:v>4.7080200000000003</c:v>
                </c:pt>
                <c:pt idx="56">
                  <c:v>4.7914579999999996</c:v>
                </c:pt>
                <c:pt idx="57">
                  <c:v>4.8749130000000003</c:v>
                </c:pt>
                <c:pt idx="58">
                  <c:v>4.958367</c:v>
                </c:pt>
                <c:pt idx="59">
                  <c:v>5.0439059999999998</c:v>
                </c:pt>
                <c:pt idx="60">
                  <c:v>5.1252599999999999</c:v>
                </c:pt>
                <c:pt idx="61">
                  <c:v>5.2099820000000001</c:v>
                </c:pt>
                <c:pt idx="62">
                  <c:v>5.2943199999999999</c:v>
                </c:pt>
                <c:pt idx="63">
                  <c:v>5.3790249999999995</c:v>
                </c:pt>
                <c:pt idx="64">
                  <c:v>5.46373</c:v>
                </c:pt>
                <c:pt idx="65">
                  <c:v>5.5488340000000003</c:v>
                </c:pt>
                <c:pt idx="66">
                  <c:v>5.8000319999999999</c:v>
                </c:pt>
                <c:pt idx="67">
                  <c:v>5.8843199999999998</c:v>
                </c:pt>
                <c:pt idx="68">
                  <c:v>6.2210729999999996</c:v>
                </c:pt>
                <c:pt idx="69">
                  <c:v>6.6425140000000003</c:v>
                </c:pt>
                <c:pt idx="70">
                  <c:v>6.7272189999999998</c:v>
                </c:pt>
                <c:pt idx="71">
                  <c:v>6.8111069999999998</c:v>
                </c:pt>
                <c:pt idx="72">
                  <c:v>6.8953949999999997</c:v>
                </c:pt>
                <c:pt idx="73">
                  <c:v>6.979266</c:v>
                </c:pt>
                <c:pt idx="74">
                  <c:v>7.0635539999999999</c:v>
                </c:pt>
                <c:pt idx="75">
                  <c:v>7.1479429999999997</c:v>
                </c:pt>
                <c:pt idx="76">
                  <c:v>7.2325809999999997</c:v>
                </c:pt>
                <c:pt idx="77">
                  <c:v>7.3168860000000002</c:v>
                </c:pt>
                <c:pt idx="78">
                  <c:v>7.4011740000000001</c:v>
                </c:pt>
                <c:pt idx="79">
                  <c:v>7.4858789999999997</c:v>
                </c:pt>
                <c:pt idx="80">
                  <c:v>7.5705669999999996</c:v>
                </c:pt>
                <c:pt idx="81">
                  <c:v>7.6544379999999999</c:v>
                </c:pt>
                <c:pt idx="82">
                  <c:v>7.7391430000000003</c:v>
                </c:pt>
                <c:pt idx="83">
                  <c:v>7.8242479999999999</c:v>
                </c:pt>
                <c:pt idx="84">
                  <c:v>7.9077190000000002</c:v>
                </c:pt>
                <c:pt idx="85">
                  <c:v>7.9911580000000004</c:v>
                </c:pt>
                <c:pt idx="86">
                  <c:v>8.0742619999999992</c:v>
                </c:pt>
                <c:pt idx="87">
                  <c:v>8.1593839999999993</c:v>
                </c:pt>
                <c:pt idx="88">
                  <c:v>8.242839</c:v>
                </c:pt>
                <c:pt idx="89">
                  <c:v>8.3254599999999996</c:v>
                </c:pt>
                <c:pt idx="90">
                  <c:v>8.4097310000000007</c:v>
                </c:pt>
                <c:pt idx="91">
                  <c:v>8.494453</c:v>
                </c:pt>
                <c:pt idx="92">
                  <c:v>8.5795410000000007</c:v>
                </c:pt>
                <c:pt idx="93">
                  <c:v>8.6625960000000006</c:v>
                </c:pt>
                <c:pt idx="94">
                  <c:v>8.7473010000000002</c:v>
                </c:pt>
                <c:pt idx="95">
                  <c:v>8.8324219999999993</c:v>
                </c:pt>
                <c:pt idx="96">
                  <c:v>8.9158770000000001</c:v>
                </c:pt>
                <c:pt idx="97">
                  <c:v>8.9993320000000008</c:v>
                </c:pt>
                <c:pt idx="98">
                  <c:v>9.0819530000000004</c:v>
                </c:pt>
                <c:pt idx="99">
                  <c:v>9.1662250000000007</c:v>
                </c:pt>
                <c:pt idx="100">
                  <c:v>9.2513459999999998</c:v>
                </c:pt>
                <c:pt idx="101">
                  <c:v>9.3339680000000005</c:v>
                </c:pt>
                <c:pt idx="102">
                  <c:v>9.418272</c:v>
                </c:pt>
                <c:pt idx="103">
                  <c:v>9.502561</c:v>
                </c:pt>
                <c:pt idx="104">
                  <c:v>9.5859989999999993</c:v>
                </c:pt>
                <c:pt idx="105">
                  <c:v>9.6694530000000007</c:v>
                </c:pt>
                <c:pt idx="106">
                  <c:v>9.7537579999999995</c:v>
                </c:pt>
                <c:pt idx="107">
                  <c:v>9.8384629999999991</c:v>
                </c:pt>
                <c:pt idx="108">
                  <c:v>9.9248349999999999</c:v>
                </c:pt>
                <c:pt idx="109">
                  <c:v>10.008290000000001</c:v>
                </c:pt>
                <c:pt idx="110">
                  <c:v>10.090911</c:v>
                </c:pt>
                <c:pt idx="111">
                  <c:v>10.174766</c:v>
                </c:pt>
                <c:pt idx="112">
                  <c:v>10.259054000000001</c:v>
                </c:pt>
                <c:pt idx="113">
                  <c:v>10.343342</c:v>
                </c:pt>
                <c:pt idx="114">
                  <c:v>10.427630000000001</c:v>
                </c:pt>
                <c:pt idx="115">
                  <c:v>10.680495000000001</c:v>
                </c:pt>
                <c:pt idx="116">
                  <c:v>11.186256999999999</c:v>
                </c:pt>
                <c:pt idx="117">
                  <c:v>11.608530999999999</c:v>
                </c:pt>
                <c:pt idx="118">
                  <c:v>11.946934000000001</c:v>
                </c:pt>
                <c:pt idx="119">
                  <c:v>12.030389</c:v>
                </c:pt>
                <c:pt idx="120">
                  <c:v>12.113860000000001</c:v>
                </c:pt>
                <c:pt idx="121">
                  <c:v>12.196880999999999</c:v>
                </c:pt>
                <c:pt idx="122">
                  <c:v>12.282003</c:v>
                </c:pt>
                <c:pt idx="123">
                  <c:v>12.365441000000001</c:v>
                </c:pt>
                <c:pt idx="124">
                  <c:v>12.448896</c:v>
                </c:pt>
                <c:pt idx="125">
                  <c:v>12.532767</c:v>
                </c:pt>
                <c:pt idx="126">
                  <c:v>12.616239</c:v>
                </c:pt>
                <c:pt idx="127">
                  <c:v>12.699693</c:v>
                </c:pt>
                <c:pt idx="128">
                  <c:v>12.782731999999999</c:v>
                </c:pt>
                <c:pt idx="129">
                  <c:v>12.867003</c:v>
                </c:pt>
                <c:pt idx="130">
                  <c:v>12.951708</c:v>
                </c:pt>
                <c:pt idx="131">
                  <c:v>13.035978999999999</c:v>
                </c:pt>
                <c:pt idx="132">
                  <c:v>13.120701</c:v>
                </c:pt>
                <c:pt idx="133">
                  <c:v>13.205406</c:v>
                </c:pt>
                <c:pt idx="134">
                  <c:v>13.290544000000001</c:v>
                </c:pt>
                <c:pt idx="135">
                  <c:v>13.373564999999999</c:v>
                </c:pt>
                <c:pt idx="136">
                  <c:v>13.45787</c:v>
                </c:pt>
                <c:pt idx="137">
                  <c:v>13.541725</c:v>
                </c:pt>
                <c:pt idx="138">
                  <c:v>13.626013</c:v>
                </c:pt>
                <c:pt idx="139">
                  <c:v>13.710735</c:v>
                </c:pt>
                <c:pt idx="140">
                  <c:v>13.794639</c:v>
                </c:pt>
                <c:pt idx="141">
                  <c:v>13.878928</c:v>
                </c:pt>
                <c:pt idx="142">
                  <c:v>13.963649</c:v>
                </c:pt>
                <c:pt idx="143">
                  <c:v>14.048037000000001</c:v>
                </c:pt>
                <c:pt idx="144">
                  <c:v>14.132258999999999</c:v>
                </c:pt>
                <c:pt idx="145">
                  <c:v>14.21698</c:v>
                </c:pt>
                <c:pt idx="146">
                  <c:v>14.301268</c:v>
                </c:pt>
                <c:pt idx="147">
                  <c:v>14.385973</c:v>
                </c:pt>
                <c:pt idx="148">
                  <c:v>14.469428000000001</c:v>
                </c:pt>
                <c:pt idx="149">
                  <c:v>14.553699999999999</c:v>
                </c:pt>
                <c:pt idx="150">
                  <c:v>14.638004</c:v>
                </c:pt>
                <c:pt idx="151">
                  <c:v>14.722293000000001</c:v>
                </c:pt>
                <c:pt idx="152">
                  <c:v>14.806996999999999</c:v>
                </c:pt>
                <c:pt idx="153">
                  <c:v>14.891285999999999</c:v>
                </c:pt>
                <c:pt idx="154">
                  <c:v>14.975989999999999</c:v>
                </c:pt>
                <c:pt idx="155">
                  <c:v>15.061128999999999</c:v>
                </c:pt>
                <c:pt idx="156">
                  <c:v>15.144567</c:v>
                </c:pt>
                <c:pt idx="157">
                  <c:v>15.228021</c:v>
                </c:pt>
                <c:pt idx="158">
                  <c:v>15.311059999999999</c:v>
                </c:pt>
                <c:pt idx="159">
                  <c:v>15.395764</c:v>
                </c:pt>
                <c:pt idx="160">
                  <c:v>15.480468999999999</c:v>
                </c:pt>
                <c:pt idx="161">
                  <c:v>15.565574</c:v>
                </c:pt>
                <c:pt idx="162">
                  <c:v>15.649462</c:v>
                </c:pt>
                <c:pt idx="163">
                  <c:v>15.732900000000001</c:v>
                </c:pt>
                <c:pt idx="164">
                  <c:v>15.816355</c:v>
                </c:pt>
                <c:pt idx="165">
                  <c:v>15.899827</c:v>
                </c:pt>
                <c:pt idx="166">
                  <c:v>15.983265000000001</c:v>
                </c:pt>
                <c:pt idx="167">
                  <c:v>16.066719000000003</c:v>
                </c:pt>
                <c:pt idx="168">
                  <c:v>16.150174000000003</c:v>
                </c:pt>
                <c:pt idx="169">
                  <c:v>16.233629000000001</c:v>
                </c:pt>
                <c:pt idx="170">
                  <c:v>16.317084000000001</c:v>
                </c:pt>
                <c:pt idx="171">
                  <c:v>16.400538000000001</c:v>
                </c:pt>
                <c:pt idx="172">
                  <c:v>16.483577</c:v>
                </c:pt>
                <c:pt idx="173">
                  <c:v>16.568265</c:v>
                </c:pt>
                <c:pt idx="174">
                  <c:v>16.652970000000003</c:v>
                </c:pt>
                <c:pt idx="175">
                  <c:v>16.738508000000003</c:v>
                </c:pt>
                <c:pt idx="176">
                  <c:v>16.821963</c:v>
                </c:pt>
                <c:pt idx="177">
                  <c:v>16.905417000000003</c:v>
                </c:pt>
                <c:pt idx="178">
                  <c:v>16.988872000000001</c:v>
                </c:pt>
                <c:pt idx="179">
                  <c:v>17.072344000000001</c:v>
                </c:pt>
                <c:pt idx="180">
                  <c:v>17.155365000000003</c:v>
                </c:pt>
                <c:pt idx="181">
                  <c:v>17.240487000000002</c:v>
                </c:pt>
                <c:pt idx="182">
                  <c:v>17.323941000000001</c:v>
                </c:pt>
                <c:pt idx="183">
                  <c:v>17.406979000000003</c:v>
                </c:pt>
                <c:pt idx="184">
                  <c:v>17.491668000000001</c:v>
                </c:pt>
                <c:pt idx="185">
                  <c:v>17.575972</c:v>
                </c:pt>
                <c:pt idx="186">
                  <c:v>17.660677000000003</c:v>
                </c:pt>
                <c:pt idx="187">
                  <c:v>17.744582000000001</c:v>
                </c:pt>
                <c:pt idx="188">
                  <c:v>17.828870000000002</c:v>
                </c:pt>
                <c:pt idx="189">
                  <c:v>17.912742000000001</c:v>
                </c:pt>
                <c:pt idx="190">
                  <c:v>17.996196000000001</c:v>
                </c:pt>
                <c:pt idx="191">
                  <c:v>18.080468000000003</c:v>
                </c:pt>
                <c:pt idx="192">
                  <c:v>18.165173000000003</c:v>
                </c:pt>
                <c:pt idx="193">
                  <c:v>18.249461</c:v>
                </c:pt>
                <c:pt idx="194">
                  <c:v>18.333332000000002</c:v>
                </c:pt>
                <c:pt idx="195">
                  <c:v>18.417621</c:v>
                </c:pt>
                <c:pt idx="196">
                  <c:v>18.502309</c:v>
                </c:pt>
                <c:pt idx="197">
                  <c:v>18.586214000000002</c:v>
                </c:pt>
                <c:pt idx="198">
                  <c:v>18.670502000000003</c:v>
                </c:pt>
                <c:pt idx="199">
                  <c:v>18.754373000000001</c:v>
                </c:pt>
                <c:pt idx="200">
                  <c:v>18.837828000000002</c:v>
                </c:pt>
                <c:pt idx="201">
                  <c:v>19.174547</c:v>
                </c:pt>
                <c:pt idx="202">
                  <c:v>19.931924000000002</c:v>
                </c:pt>
                <c:pt idx="203">
                  <c:v>20.015379000000003</c:v>
                </c:pt>
                <c:pt idx="204">
                  <c:v>20.098833000000003</c:v>
                </c:pt>
                <c:pt idx="205">
                  <c:v>20.182288000000003</c:v>
                </c:pt>
                <c:pt idx="206">
                  <c:v>20.266160000000003</c:v>
                </c:pt>
                <c:pt idx="207">
                  <c:v>20.349614000000003</c:v>
                </c:pt>
                <c:pt idx="208">
                  <c:v>20.433069000000003</c:v>
                </c:pt>
                <c:pt idx="209">
                  <c:v>20.516507000000001</c:v>
                </c:pt>
                <c:pt idx="210">
                  <c:v>20.599962000000001</c:v>
                </c:pt>
                <c:pt idx="211">
                  <c:v>20.683417000000002</c:v>
                </c:pt>
                <c:pt idx="212">
                  <c:v>20.766872000000003</c:v>
                </c:pt>
                <c:pt idx="213">
                  <c:v>20.850326000000003</c:v>
                </c:pt>
                <c:pt idx="214">
                  <c:v>20.933781000000003</c:v>
                </c:pt>
                <c:pt idx="215">
                  <c:v>21.017236</c:v>
                </c:pt>
                <c:pt idx="216">
                  <c:v>21.100274000000002</c:v>
                </c:pt>
                <c:pt idx="217">
                  <c:v>21.184979000000002</c:v>
                </c:pt>
                <c:pt idx="218">
                  <c:v>21.269667000000002</c:v>
                </c:pt>
                <c:pt idx="219">
                  <c:v>21.355222000000001</c:v>
                </c:pt>
                <c:pt idx="220">
                  <c:v>21.438677000000002</c:v>
                </c:pt>
                <c:pt idx="221">
                  <c:v>21.522115000000003</c:v>
                </c:pt>
                <c:pt idx="222">
                  <c:v>21.60557</c:v>
                </c:pt>
                <c:pt idx="223">
                  <c:v>21.689024000000003</c:v>
                </c:pt>
                <c:pt idx="224">
                  <c:v>21.772062000000002</c:v>
                </c:pt>
                <c:pt idx="225">
                  <c:v>21.857184</c:v>
                </c:pt>
                <c:pt idx="226">
                  <c:v>21.940639000000001</c:v>
                </c:pt>
                <c:pt idx="227">
                  <c:v>22.024093000000001</c:v>
                </c:pt>
                <c:pt idx="228">
                  <c:v>22.107548000000001</c:v>
                </c:pt>
                <c:pt idx="229">
                  <c:v>22.191003000000002</c:v>
                </c:pt>
                <c:pt idx="230">
                  <c:v>22.274441000000003</c:v>
                </c:pt>
                <c:pt idx="231">
                  <c:v>22.357479000000001</c:v>
                </c:pt>
                <c:pt idx="232">
                  <c:v>22.441767000000002</c:v>
                </c:pt>
                <c:pt idx="233">
                  <c:v>22.526056000000001</c:v>
                </c:pt>
                <c:pt idx="234">
                  <c:v>22.610760000000003</c:v>
                </c:pt>
                <c:pt idx="235">
                  <c:v>22.694632000000002</c:v>
                </c:pt>
                <c:pt idx="236">
                  <c:v>22.778903000000003</c:v>
                </c:pt>
                <c:pt idx="237">
                  <c:v>22.862775000000003</c:v>
                </c:pt>
                <c:pt idx="238">
                  <c:v>22.947063</c:v>
                </c:pt>
                <c:pt idx="239">
                  <c:v>23.031768000000003</c:v>
                </c:pt>
                <c:pt idx="240">
                  <c:v>23.116039000000001</c:v>
                </c:pt>
                <c:pt idx="241">
                  <c:v>23.199911</c:v>
                </c:pt>
                <c:pt idx="242">
                  <c:v>23.284199000000001</c:v>
                </c:pt>
                <c:pt idx="243">
                  <c:v>23.368470000000002</c:v>
                </c:pt>
                <c:pt idx="244">
                  <c:v>23.452775000000003</c:v>
                </c:pt>
                <c:pt idx="245">
                  <c:v>23.537047000000001</c:v>
                </c:pt>
                <c:pt idx="246">
                  <c:v>23.621735000000001</c:v>
                </c:pt>
                <c:pt idx="247">
                  <c:v>23.706040000000002</c:v>
                </c:pt>
              </c:numCache>
            </c:numRef>
          </c:cat>
          <c:val>
            <c:numRef>
              <c:f>'DP-k'!$K$2:$K$96</c:f>
              <c:numCache>
                <c:formatCode>General</c:formatCode>
                <c:ptCount val="95"/>
                <c:pt idx="0">
                  <c:v>1.7890954889999193</c:v>
                </c:pt>
                <c:pt idx="1">
                  <c:v>2.0768203709999398</c:v>
                </c:pt>
                <c:pt idx="2">
                  <c:v>0.86006557799998973</c:v>
                </c:pt>
                <c:pt idx="3">
                  <c:v>3.1886330190000081</c:v>
                </c:pt>
                <c:pt idx="4">
                  <c:v>2.3319612689998621</c:v>
                </c:pt>
                <c:pt idx="5">
                  <c:v>0.92166556899996976</c:v>
                </c:pt>
                <c:pt idx="6">
                  <c:v>1.5483360900000207</c:v>
                </c:pt>
                <c:pt idx="7">
                  <c:v>0.8256224919999795</c:v>
                </c:pt>
                <c:pt idx="8">
                  <c:v>21.986732002000053</c:v>
                </c:pt>
                <c:pt idx="9">
                  <c:v>31.673955090000049</c:v>
                </c:pt>
                <c:pt idx="10">
                  <c:v>27.695897443000035</c:v>
                </c:pt>
                <c:pt idx="11">
                  <c:v>22.851676555999916</c:v>
                </c:pt>
                <c:pt idx="12">
                  <c:v>25.964700454999843</c:v>
                </c:pt>
                <c:pt idx="13">
                  <c:v>25.969003723000014</c:v>
                </c:pt>
                <c:pt idx="14">
                  <c:v>26.465592430000015</c:v>
                </c:pt>
                <c:pt idx="15">
                  <c:v>25.599918266000032</c:v>
                </c:pt>
                <c:pt idx="16">
                  <c:v>25.591699137000091</c:v>
                </c:pt>
                <c:pt idx="17">
                  <c:v>26.456977423000012</c:v>
                </c:pt>
                <c:pt idx="18">
                  <c:v>28.214842240000053</c:v>
                </c:pt>
                <c:pt idx="19">
                  <c:v>25.343409018999978</c:v>
                </c:pt>
                <c:pt idx="20">
                  <c:v>27.418298786000037</c:v>
                </c:pt>
                <c:pt idx="21">
                  <c:v>26.138480778000144</c:v>
                </c:pt>
                <c:pt idx="22">
                  <c:v>25.778001856999936</c:v>
                </c:pt>
                <c:pt idx="23">
                  <c:v>26.557323767999947</c:v>
                </c:pt>
                <c:pt idx="24">
                  <c:v>26.042437700999926</c:v>
                </c:pt>
                <c:pt idx="25">
                  <c:v>26.559475401999975</c:v>
                </c:pt>
                <c:pt idx="26">
                  <c:v>26.476350599999932</c:v>
                </c:pt>
                <c:pt idx="27">
                  <c:v>49.049084636000089</c:v>
                </c:pt>
                <c:pt idx="28">
                  <c:v>53.417663357000038</c:v>
                </c:pt>
                <c:pt idx="29">
                  <c:v>49.921955787000002</c:v>
                </c:pt>
                <c:pt idx="30">
                  <c:v>48.008363469000074</c:v>
                </c:pt>
                <c:pt idx="31">
                  <c:v>51.745083446999956</c:v>
                </c:pt>
                <c:pt idx="32">
                  <c:v>50.867962702999989</c:v>
                </c:pt>
                <c:pt idx="33">
                  <c:v>50.325096923000046</c:v>
                </c:pt>
                <c:pt idx="34">
                  <c:v>51.026673116999859</c:v>
                </c:pt>
                <c:pt idx="35">
                  <c:v>51.131322729999965</c:v>
                </c:pt>
                <c:pt idx="36">
                  <c:v>49.928166150999914</c:v>
                </c:pt>
                <c:pt idx="37">
                  <c:v>50.525781142000028</c:v>
                </c:pt>
                <c:pt idx="38">
                  <c:v>52.162850620000086</c:v>
                </c:pt>
                <c:pt idx="39">
                  <c:v>50.269951833999926</c:v>
                </c:pt>
                <c:pt idx="40">
                  <c:v>50.869038520000004</c:v>
                </c:pt>
                <c:pt idx="41">
                  <c:v>50.687719007000055</c:v>
                </c:pt>
                <c:pt idx="42">
                  <c:v>50.944624132000058</c:v>
                </c:pt>
                <c:pt idx="43">
                  <c:v>66.117217792000019</c:v>
                </c:pt>
                <c:pt idx="44">
                  <c:v>77.060916174999875</c:v>
                </c:pt>
                <c:pt idx="45">
                  <c:v>76.440122285999905</c:v>
                </c:pt>
                <c:pt idx="46">
                  <c:v>72.237886366999874</c:v>
                </c:pt>
                <c:pt idx="47">
                  <c:v>74.056022349000045</c:v>
                </c:pt>
                <c:pt idx="48">
                  <c:v>74.572371640000028</c:v>
                </c:pt>
                <c:pt idx="49">
                  <c:v>74.478092789999891</c:v>
                </c:pt>
                <c:pt idx="50">
                  <c:v>75.53006967400006</c:v>
                </c:pt>
                <c:pt idx="51">
                  <c:v>74.917384774000084</c:v>
                </c:pt>
                <c:pt idx="52">
                  <c:v>75.000509576000127</c:v>
                </c:pt>
                <c:pt idx="53">
                  <c:v>74.305388283999946</c:v>
                </c:pt>
                <c:pt idx="54">
                  <c:v>75.004812844000071</c:v>
                </c:pt>
                <c:pt idx="55">
                  <c:v>75.157068355999968</c:v>
                </c:pt>
                <c:pt idx="56">
                  <c:v>74.225886811000009</c:v>
                </c:pt>
                <c:pt idx="57">
                  <c:v>76.56199344200013</c:v>
                </c:pt>
                <c:pt idx="58">
                  <c:v>76.227342599999929</c:v>
                </c:pt>
                <c:pt idx="59">
                  <c:v>93.572087789999841</c:v>
                </c:pt>
                <c:pt idx="60">
                  <c:v>103.68760015399994</c:v>
                </c:pt>
                <c:pt idx="61">
                  <c:v>100.13875626000004</c:v>
                </c:pt>
                <c:pt idx="62">
                  <c:v>97.366593567000109</c:v>
                </c:pt>
                <c:pt idx="63">
                  <c:v>99.262466795000023</c:v>
                </c:pt>
                <c:pt idx="64">
                  <c:v>98.517152569000018</c:v>
                </c:pt>
                <c:pt idx="65">
                  <c:v>99.769813671999941</c:v>
                </c:pt>
                <c:pt idx="66">
                  <c:v>98.526447514999973</c:v>
                </c:pt>
                <c:pt idx="67">
                  <c:v>100.88231473000008</c:v>
                </c:pt>
                <c:pt idx="68">
                  <c:v>98.620330486999933</c:v>
                </c:pt>
                <c:pt idx="69">
                  <c:v>100.08899872699988</c:v>
                </c:pt>
                <c:pt idx="70">
                  <c:v>98.972194401000024</c:v>
                </c:pt>
                <c:pt idx="71">
                  <c:v>101.03887350999992</c:v>
                </c:pt>
                <c:pt idx="72">
                  <c:v>99.220492990000025</c:v>
                </c:pt>
                <c:pt idx="73">
                  <c:v>98.360197910999887</c:v>
                </c:pt>
                <c:pt idx="74">
                  <c:v>99.333749138999906</c:v>
                </c:pt>
                <c:pt idx="75">
                  <c:v>100.19687579099991</c:v>
                </c:pt>
                <c:pt idx="76">
                  <c:v>111.3653391869999</c:v>
                </c:pt>
                <c:pt idx="77">
                  <c:v>129.01551987800008</c:v>
                </c:pt>
                <c:pt idx="78">
                  <c:v>125.96473638600014</c:v>
                </c:pt>
                <c:pt idx="79">
                  <c:v>122.51922175000004</c:v>
                </c:pt>
                <c:pt idx="80">
                  <c:v>123.03884648600001</c:v>
                </c:pt>
                <c:pt idx="81">
                  <c:v>123.45876529300006</c:v>
                </c:pt>
                <c:pt idx="82">
                  <c:v>123.10582556199995</c:v>
                </c:pt>
                <c:pt idx="83">
                  <c:v>123.98872126900005</c:v>
                </c:pt>
                <c:pt idx="84">
                  <c:v>124.49391651199994</c:v>
                </c:pt>
                <c:pt idx="85">
                  <c:v>123.53651101000003</c:v>
                </c:pt>
                <c:pt idx="86">
                  <c:v>123.35881482599996</c:v>
                </c:pt>
                <c:pt idx="87">
                  <c:v>124.06538269800012</c:v>
                </c:pt>
                <c:pt idx="88">
                  <c:v>124.31220959200004</c:v>
                </c:pt>
                <c:pt idx="89">
                  <c:v>124.23701138700005</c:v>
                </c:pt>
                <c:pt idx="90">
                  <c:v>125.28145755200012</c:v>
                </c:pt>
                <c:pt idx="91">
                  <c:v>35.058966498000132</c:v>
                </c:pt>
                <c:pt idx="92">
                  <c:v>-4.2524053450000565</c:v>
                </c:pt>
                <c:pt idx="93">
                  <c:v>0.69034398499991312</c:v>
                </c:pt>
                <c:pt idx="94">
                  <c:v>5.3384284590000561</c:v>
                </c:pt>
              </c:numCache>
            </c:numRef>
          </c:val>
          <c:smooth val="0"/>
        </c:ser>
        <c:ser>
          <c:idx val="4"/>
          <c:order val="4"/>
          <c:tx>
            <c:v>20MPa</c:v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'DP-k'!$O$2:$O$249</c:f>
              <c:numCache>
                <c:formatCode>General</c:formatCode>
                <c:ptCount val="248"/>
                <c:pt idx="0">
                  <c:v>0</c:v>
                </c:pt>
                <c:pt idx="1">
                  <c:v>8.3471999999999991E-2</c:v>
                </c:pt>
                <c:pt idx="2">
                  <c:v>0.16691</c:v>
                </c:pt>
                <c:pt idx="3">
                  <c:v>0.25034800000000001</c:v>
                </c:pt>
                <c:pt idx="4">
                  <c:v>0.33338600000000002</c:v>
                </c:pt>
                <c:pt idx="5">
                  <c:v>0.41850800000000005</c:v>
                </c:pt>
                <c:pt idx="6">
                  <c:v>0.5018959999999999</c:v>
                </c:pt>
                <c:pt idx="7">
                  <c:v>0.58540100000000006</c:v>
                </c:pt>
                <c:pt idx="8">
                  <c:v>0.66927200000000009</c:v>
                </c:pt>
                <c:pt idx="9">
                  <c:v>0.75270999999999999</c:v>
                </c:pt>
                <c:pt idx="10">
                  <c:v>0.83616500000000005</c:v>
                </c:pt>
                <c:pt idx="11">
                  <c:v>0.92003599999999985</c:v>
                </c:pt>
                <c:pt idx="12">
                  <c:v>1.0026739999999998</c:v>
                </c:pt>
                <c:pt idx="13">
                  <c:v>1.0873629999999999</c:v>
                </c:pt>
                <c:pt idx="14">
                  <c:v>1.172067</c:v>
                </c:pt>
                <c:pt idx="15">
                  <c:v>1.256772</c:v>
                </c:pt>
                <c:pt idx="16">
                  <c:v>1.341461</c:v>
                </c:pt>
                <c:pt idx="17">
                  <c:v>1.426582</c:v>
                </c:pt>
                <c:pt idx="18">
                  <c:v>1.50962</c:v>
                </c:pt>
                <c:pt idx="19">
                  <c:v>1.594325</c:v>
                </c:pt>
                <c:pt idx="20">
                  <c:v>1.67903</c:v>
                </c:pt>
                <c:pt idx="21">
                  <c:v>1.7637349999999998</c:v>
                </c:pt>
                <c:pt idx="22">
                  <c:v>1.8484389999999999</c:v>
                </c:pt>
                <c:pt idx="23">
                  <c:v>1.932728</c:v>
                </c:pt>
                <c:pt idx="24">
                  <c:v>2.0165989999999998</c:v>
                </c:pt>
                <c:pt idx="25">
                  <c:v>2.1009039999999999</c:v>
                </c:pt>
                <c:pt idx="26">
                  <c:v>2.1855919999999998</c:v>
                </c:pt>
                <c:pt idx="27">
                  <c:v>2.269514</c:v>
                </c:pt>
                <c:pt idx="28">
                  <c:v>2.3537849999999998</c:v>
                </c:pt>
                <c:pt idx="29">
                  <c:v>2.4376569999999997</c:v>
                </c:pt>
                <c:pt idx="30">
                  <c:v>2.5219450000000001</c:v>
                </c:pt>
                <c:pt idx="31">
                  <c:v>2.6066500000000001</c:v>
                </c:pt>
                <c:pt idx="32">
                  <c:v>2.6909209999999999</c:v>
                </c:pt>
                <c:pt idx="33">
                  <c:v>2.7747920000000001</c:v>
                </c:pt>
                <c:pt idx="34">
                  <c:v>2.942952</c:v>
                </c:pt>
                <c:pt idx="35">
                  <c:v>3.0272570000000001</c:v>
                </c:pt>
                <c:pt idx="36">
                  <c:v>3.111145</c:v>
                </c:pt>
                <c:pt idx="37">
                  <c:v>3.195433</c:v>
                </c:pt>
                <c:pt idx="38">
                  <c:v>3.2793049999999999</c:v>
                </c:pt>
                <c:pt idx="39">
                  <c:v>3.3627590000000001</c:v>
                </c:pt>
                <c:pt idx="40">
                  <c:v>3.4470139999999998</c:v>
                </c:pt>
                <c:pt idx="41">
                  <c:v>3.5317189999999998</c:v>
                </c:pt>
                <c:pt idx="42">
                  <c:v>3.6160069999999997</c:v>
                </c:pt>
                <c:pt idx="43">
                  <c:v>3.7002950000000001</c:v>
                </c:pt>
                <c:pt idx="44">
                  <c:v>3.7845839999999997</c:v>
                </c:pt>
                <c:pt idx="45">
                  <c:v>3.8688720000000001</c:v>
                </c:pt>
                <c:pt idx="46">
                  <c:v>3.9536100000000003</c:v>
                </c:pt>
                <c:pt idx="47">
                  <c:v>4.0378809999999996</c:v>
                </c:pt>
                <c:pt idx="48">
                  <c:v>4.1234200000000003</c:v>
                </c:pt>
                <c:pt idx="49">
                  <c:v>4.206874</c:v>
                </c:pt>
                <c:pt idx="50">
                  <c:v>4.2903289999999998</c:v>
                </c:pt>
                <c:pt idx="51">
                  <c:v>4.3737839999999997</c:v>
                </c:pt>
                <c:pt idx="52">
                  <c:v>4.4576549999999999</c:v>
                </c:pt>
                <c:pt idx="53">
                  <c:v>4.5411270000000004</c:v>
                </c:pt>
                <c:pt idx="54">
                  <c:v>4.6245649999999996</c:v>
                </c:pt>
                <c:pt idx="55">
                  <c:v>4.7080200000000003</c:v>
                </c:pt>
                <c:pt idx="56">
                  <c:v>4.7914579999999996</c:v>
                </c:pt>
                <c:pt idx="57">
                  <c:v>4.8749130000000003</c:v>
                </c:pt>
                <c:pt idx="58">
                  <c:v>4.958367</c:v>
                </c:pt>
                <c:pt idx="59">
                  <c:v>5.0439059999999998</c:v>
                </c:pt>
                <c:pt idx="60">
                  <c:v>5.1252599999999999</c:v>
                </c:pt>
                <c:pt idx="61">
                  <c:v>5.2099820000000001</c:v>
                </c:pt>
                <c:pt idx="62">
                  <c:v>5.2943199999999999</c:v>
                </c:pt>
                <c:pt idx="63">
                  <c:v>5.3790249999999995</c:v>
                </c:pt>
                <c:pt idx="64">
                  <c:v>5.46373</c:v>
                </c:pt>
                <c:pt idx="65">
                  <c:v>5.5488340000000003</c:v>
                </c:pt>
                <c:pt idx="66">
                  <c:v>5.8000319999999999</c:v>
                </c:pt>
                <c:pt idx="67">
                  <c:v>5.8843199999999998</c:v>
                </c:pt>
                <c:pt idx="68">
                  <c:v>6.2210729999999996</c:v>
                </c:pt>
                <c:pt idx="69">
                  <c:v>6.6425140000000003</c:v>
                </c:pt>
                <c:pt idx="70">
                  <c:v>6.7272189999999998</c:v>
                </c:pt>
                <c:pt idx="71">
                  <c:v>6.8111069999999998</c:v>
                </c:pt>
                <c:pt idx="72">
                  <c:v>6.8953949999999997</c:v>
                </c:pt>
                <c:pt idx="73">
                  <c:v>6.979266</c:v>
                </c:pt>
                <c:pt idx="74">
                  <c:v>7.0635539999999999</c:v>
                </c:pt>
                <c:pt idx="75">
                  <c:v>7.1479429999999997</c:v>
                </c:pt>
                <c:pt idx="76">
                  <c:v>7.2325809999999997</c:v>
                </c:pt>
                <c:pt idx="77">
                  <c:v>7.3168860000000002</c:v>
                </c:pt>
                <c:pt idx="78">
                  <c:v>7.4011740000000001</c:v>
                </c:pt>
                <c:pt idx="79">
                  <c:v>7.4858789999999997</c:v>
                </c:pt>
                <c:pt idx="80">
                  <c:v>7.5705669999999996</c:v>
                </c:pt>
                <c:pt idx="81">
                  <c:v>7.6544379999999999</c:v>
                </c:pt>
                <c:pt idx="82">
                  <c:v>7.7391430000000003</c:v>
                </c:pt>
                <c:pt idx="83">
                  <c:v>7.8242479999999999</c:v>
                </c:pt>
                <c:pt idx="84">
                  <c:v>7.9077190000000002</c:v>
                </c:pt>
                <c:pt idx="85">
                  <c:v>7.9911580000000004</c:v>
                </c:pt>
                <c:pt idx="86">
                  <c:v>8.0742619999999992</c:v>
                </c:pt>
                <c:pt idx="87">
                  <c:v>8.1593839999999993</c:v>
                </c:pt>
                <c:pt idx="88">
                  <c:v>8.242839</c:v>
                </c:pt>
                <c:pt idx="89">
                  <c:v>8.3254599999999996</c:v>
                </c:pt>
                <c:pt idx="90">
                  <c:v>8.4097310000000007</c:v>
                </c:pt>
                <c:pt idx="91">
                  <c:v>8.494453</c:v>
                </c:pt>
                <c:pt idx="92">
                  <c:v>8.5795410000000007</c:v>
                </c:pt>
                <c:pt idx="93">
                  <c:v>8.6625960000000006</c:v>
                </c:pt>
                <c:pt idx="94">
                  <c:v>8.7473010000000002</c:v>
                </c:pt>
                <c:pt idx="95">
                  <c:v>8.8324219999999993</c:v>
                </c:pt>
                <c:pt idx="96">
                  <c:v>8.9158770000000001</c:v>
                </c:pt>
                <c:pt idx="97">
                  <c:v>8.9993320000000008</c:v>
                </c:pt>
                <c:pt idx="98">
                  <c:v>9.0819530000000004</c:v>
                </c:pt>
                <c:pt idx="99">
                  <c:v>9.1662250000000007</c:v>
                </c:pt>
                <c:pt idx="100">
                  <c:v>9.2513459999999998</c:v>
                </c:pt>
                <c:pt idx="101">
                  <c:v>9.3339680000000005</c:v>
                </c:pt>
                <c:pt idx="102">
                  <c:v>9.418272</c:v>
                </c:pt>
                <c:pt idx="103">
                  <c:v>9.502561</c:v>
                </c:pt>
                <c:pt idx="104">
                  <c:v>9.5859989999999993</c:v>
                </c:pt>
                <c:pt idx="105">
                  <c:v>9.6694530000000007</c:v>
                </c:pt>
                <c:pt idx="106">
                  <c:v>9.7537579999999995</c:v>
                </c:pt>
                <c:pt idx="107">
                  <c:v>9.8384629999999991</c:v>
                </c:pt>
                <c:pt idx="108">
                  <c:v>9.9248349999999999</c:v>
                </c:pt>
                <c:pt idx="109">
                  <c:v>10.008290000000001</c:v>
                </c:pt>
                <c:pt idx="110">
                  <c:v>10.090911</c:v>
                </c:pt>
                <c:pt idx="111">
                  <c:v>10.174766</c:v>
                </c:pt>
                <c:pt idx="112">
                  <c:v>10.259054000000001</c:v>
                </c:pt>
                <c:pt idx="113">
                  <c:v>10.343342</c:v>
                </c:pt>
                <c:pt idx="114">
                  <c:v>10.427630000000001</c:v>
                </c:pt>
                <c:pt idx="115">
                  <c:v>10.680495000000001</c:v>
                </c:pt>
                <c:pt idx="116">
                  <c:v>11.186256999999999</c:v>
                </c:pt>
                <c:pt idx="117">
                  <c:v>11.608530999999999</c:v>
                </c:pt>
                <c:pt idx="118">
                  <c:v>11.946934000000001</c:v>
                </c:pt>
                <c:pt idx="119">
                  <c:v>12.030389</c:v>
                </c:pt>
                <c:pt idx="120">
                  <c:v>12.113860000000001</c:v>
                </c:pt>
                <c:pt idx="121">
                  <c:v>12.196880999999999</c:v>
                </c:pt>
                <c:pt idx="122">
                  <c:v>12.282003</c:v>
                </c:pt>
                <c:pt idx="123">
                  <c:v>12.365441000000001</c:v>
                </c:pt>
                <c:pt idx="124">
                  <c:v>12.448896</c:v>
                </c:pt>
                <c:pt idx="125">
                  <c:v>12.532767</c:v>
                </c:pt>
                <c:pt idx="126">
                  <c:v>12.616239</c:v>
                </c:pt>
                <c:pt idx="127">
                  <c:v>12.699693</c:v>
                </c:pt>
                <c:pt idx="128">
                  <c:v>12.782731999999999</c:v>
                </c:pt>
                <c:pt idx="129">
                  <c:v>12.867003</c:v>
                </c:pt>
                <c:pt idx="130">
                  <c:v>12.951708</c:v>
                </c:pt>
                <c:pt idx="131">
                  <c:v>13.035978999999999</c:v>
                </c:pt>
                <c:pt idx="132">
                  <c:v>13.120701</c:v>
                </c:pt>
                <c:pt idx="133">
                  <c:v>13.205406</c:v>
                </c:pt>
                <c:pt idx="134">
                  <c:v>13.290544000000001</c:v>
                </c:pt>
                <c:pt idx="135">
                  <c:v>13.373564999999999</c:v>
                </c:pt>
                <c:pt idx="136">
                  <c:v>13.45787</c:v>
                </c:pt>
                <c:pt idx="137">
                  <c:v>13.541725</c:v>
                </c:pt>
                <c:pt idx="138">
                  <c:v>13.626013</c:v>
                </c:pt>
                <c:pt idx="139">
                  <c:v>13.710735</c:v>
                </c:pt>
                <c:pt idx="140">
                  <c:v>13.794639</c:v>
                </c:pt>
                <c:pt idx="141">
                  <c:v>13.878928</c:v>
                </c:pt>
                <c:pt idx="142">
                  <c:v>13.963649</c:v>
                </c:pt>
                <c:pt idx="143">
                  <c:v>14.048037000000001</c:v>
                </c:pt>
                <c:pt idx="144">
                  <c:v>14.132258999999999</c:v>
                </c:pt>
                <c:pt idx="145">
                  <c:v>14.21698</c:v>
                </c:pt>
                <c:pt idx="146">
                  <c:v>14.301268</c:v>
                </c:pt>
                <c:pt idx="147">
                  <c:v>14.385973</c:v>
                </c:pt>
                <c:pt idx="148">
                  <c:v>14.469428000000001</c:v>
                </c:pt>
                <c:pt idx="149">
                  <c:v>14.553699999999999</c:v>
                </c:pt>
                <c:pt idx="150">
                  <c:v>14.638004</c:v>
                </c:pt>
                <c:pt idx="151">
                  <c:v>14.722293000000001</c:v>
                </c:pt>
                <c:pt idx="152">
                  <c:v>14.806996999999999</c:v>
                </c:pt>
                <c:pt idx="153">
                  <c:v>14.891285999999999</c:v>
                </c:pt>
                <c:pt idx="154">
                  <c:v>14.975989999999999</c:v>
                </c:pt>
                <c:pt idx="155">
                  <c:v>15.061128999999999</c:v>
                </c:pt>
                <c:pt idx="156">
                  <c:v>15.144567</c:v>
                </c:pt>
                <c:pt idx="157">
                  <c:v>15.228021</c:v>
                </c:pt>
                <c:pt idx="158">
                  <c:v>15.311059999999999</c:v>
                </c:pt>
                <c:pt idx="159">
                  <c:v>15.395764</c:v>
                </c:pt>
                <c:pt idx="160">
                  <c:v>15.480468999999999</c:v>
                </c:pt>
                <c:pt idx="161">
                  <c:v>15.565574</c:v>
                </c:pt>
                <c:pt idx="162">
                  <c:v>15.649462</c:v>
                </c:pt>
                <c:pt idx="163">
                  <c:v>15.732900000000001</c:v>
                </c:pt>
                <c:pt idx="164">
                  <c:v>15.816355</c:v>
                </c:pt>
                <c:pt idx="165">
                  <c:v>15.899827</c:v>
                </c:pt>
                <c:pt idx="166">
                  <c:v>15.983265000000001</c:v>
                </c:pt>
                <c:pt idx="167">
                  <c:v>16.066719000000003</c:v>
                </c:pt>
                <c:pt idx="168">
                  <c:v>16.150174000000003</c:v>
                </c:pt>
                <c:pt idx="169">
                  <c:v>16.233629000000001</c:v>
                </c:pt>
                <c:pt idx="170">
                  <c:v>16.317084000000001</c:v>
                </c:pt>
                <c:pt idx="171">
                  <c:v>16.400538000000001</c:v>
                </c:pt>
                <c:pt idx="172">
                  <c:v>16.483577</c:v>
                </c:pt>
                <c:pt idx="173">
                  <c:v>16.568265</c:v>
                </c:pt>
                <c:pt idx="174">
                  <c:v>16.652970000000003</c:v>
                </c:pt>
                <c:pt idx="175">
                  <c:v>16.738508000000003</c:v>
                </c:pt>
                <c:pt idx="176">
                  <c:v>16.821963</c:v>
                </c:pt>
                <c:pt idx="177">
                  <c:v>16.905417000000003</c:v>
                </c:pt>
                <c:pt idx="178">
                  <c:v>16.988872000000001</c:v>
                </c:pt>
                <c:pt idx="179">
                  <c:v>17.072344000000001</c:v>
                </c:pt>
                <c:pt idx="180">
                  <c:v>17.155365000000003</c:v>
                </c:pt>
                <c:pt idx="181">
                  <c:v>17.240487000000002</c:v>
                </c:pt>
                <c:pt idx="182">
                  <c:v>17.323941000000001</c:v>
                </c:pt>
                <c:pt idx="183">
                  <c:v>17.406979000000003</c:v>
                </c:pt>
                <c:pt idx="184">
                  <c:v>17.491668000000001</c:v>
                </c:pt>
                <c:pt idx="185">
                  <c:v>17.575972</c:v>
                </c:pt>
                <c:pt idx="186">
                  <c:v>17.660677000000003</c:v>
                </c:pt>
                <c:pt idx="187">
                  <c:v>17.744582000000001</c:v>
                </c:pt>
                <c:pt idx="188">
                  <c:v>17.828870000000002</c:v>
                </c:pt>
                <c:pt idx="189">
                  <c:v>17.912742000000001</c:v>
                </c:pt>
                <c:pt idx="190">
                  <c:v>17.996196000000001</c:v>
                </c:pt>
                <c:pt idx="191">
                  <c:v>18.080468000000003</c:v>
                </c:pt>
                <c:pt idx="192">
                  <c:v>18.165173000000003</c:v>
                </c:pt>
                <c:pt idx="193">
                  <c:v>18.249461</c:v>
                </c:pt>
                <c:pt idx="194">
                  <c:v>18.333332000000002</c:v>
                </c:pt>
                <c:pt idx="195">
                  <c:v>18.417621</c:v>
                </c:pt>
                <c:pt idx="196">
                  <c:v>18.502309</c:v>
                </c:pt>
                <c:pt idx="197">
                  <c:v>18.586214000000002</c:v>
                </c:pt>
                <c:pt idx="198">
                  <c:v>18.670502000000003</c:v>
                </c:pt>
                <c:pt idx="199">
                  <c:v>18.754373000000001</c:v>
                </c:pt>
                <c:pt idx="200">
                  <c:v>18.837828000000002</c:v>
                </c:pt>
                <c:pt idx="201">
                  <c:v>19.174547</c:v>
                </c:pt>
                <c:pt idx="202">
                  <c:v>19.931924000000002</c:v>
                </c:pt>
                <c:pt idx="203">
                  <c:v>20.015379000000003</c:v>
                </c:pt>
                <c:pt idx="204">
                  <c:v>20.098833000000003</c:v>
                </c:pt>
                <c:pt idx="205">
                  <c:v>20.182288000000003</c:v>
                </c:pt>
                <c:pt idx="206">
                  <c:v>20.266160000000003</c:v>
                </c:pt>
                <c:pt idx="207">
                  <c:v>20.349614000000003</c:v>
                </c:pt>
                <c:pt idx="208">
                  <c:v>20.433069000000003</c:v>
                </c:pt>
                <c:pt idx="209">
                  <c:v>20.516507000000001</c:v>
                </c:pt>
                <c:pt idx="210">
                  <c:v>20.599962000000001</c:v>
                </c:pt>
                <c:pt idx="211">
                  <c:v>20.683417000000002</c:v>
                </c:pt>
                <c:pt idx="212">
                  <c:v>20.766872000000003</c:v>
                </c:pt>
                <c:pt idx="213">
                  <c:v>20.850326000000003</c:v>
                </c:pt>
                <c:pt idx="214">
                  <c:v>20.933781000000003</c:v>
                </c:pt>
                <c:pt idx="215">
                  <c:v>21.017236</c:v>
                </c:pt>
                <c:pt idx="216">
                  <c:v>21.100274000000002</c:v>
                </c:pt>
                <c:pt idx="217">
                  <c:v>21.184979000000002</c:v>
                </c:pt>
                <c:pt idx="218">
                  <c:v>21.269667000000002</c:v>
                </c:pt>
                <c:pt idx="219">
                  <c:v>21.355222000000001</c:v>
                </c:pt>
                <c:pt idx="220">
                  <c:v>21.438677000000002</c:v>
                </c:pt>
                <c:pt idx="221">
                  <c:v>21.522115000000003</c:v>
                </c:pt>
                <c:pt idx="222">
                  <c:v>21.60557</c:v>
                </c:pt>
                <c:pt idx="223">
                  <c:v>21.689024000000003</c:v>
                </c:pt>
                <c:pt idx="224">
                  <c:v>21.772062000000002</c:v>
                </c:pt>
                <c:pt idx="225">
                  <c:v>21.857184</c:v>
                </c:pt>
                <c:pt idx="226">
                  <c:v>21.940639000000001</c:v>
                </c:pt>
                <c:pt idx="227">
                  <c:v>22.024093000000001</c:v>
                </c:pt>
                <c:pt idx="228">
                  <c:v>22.107548000000001</c:v>
                </c:pt>
                <c:pt idx="229">
                  <c:v>22.191003000000002</c:v>
                </c:pt>
                <c:pt idx="230">
                  <c:v>22.274441000000003</c:v>
                </c:pt>
                <c:pt idx="231">
                  <c:v>22.357479000000001</c:v>
                </c:pt>
                <c:pt idx="232">
                  <c:v>22.441767000000002</c:v>
                </c:pt>
                <c:pt idx="233">
                  <c:v>22.526056000000001</c:v>
                </c:pt>
                <c:pt idx="234">
                  <c:v>22.610760000000003</c:v>
                </c:pt>
                <c:pt idx="235">
                  <c:v>22.694632000000002</c:v>
                </c:pt>
                <c:pt idx="236">
                  <c:v>22.778903000000003</c:v>
                </c:pt>
                <c:pt idx="237">
                  <c:v>22.862775000000003</c:v>
                </c:pt>
                <c:pt idx="238">
                  <c:v>22.947063</c:v>
                </c:pt>
                <c:pt idx="239">
                  <c:v>23.031768000000003</c:v>
                </c:pt>
                <c:pt idx="240">
                  <c:v>23.116039000000001</c:v>
                </c:pt>
                <c:pt idx="241">
                  <c:v>23.199911</c:v>
                </c:pt>
                <c:pt idx="242">
                  <c:v>23.284199000000001</c:v>
                </c:pt>
                <c:pt idx="243">
                  <c:v>23.368470000000002</c:v>
                </c:pt>
                <c:pt idx="244">
                  <c:v>23.452775000000003</c:v>
                </c:pt>
                <c:pt idx="245">
                  <c:v>23.537047000000001</c:v>
                </c:pt>
                <c:pt idx="246">
                  <c:v>23.621735000000001</c:v>
                </c:pt>
                <c:pt idx="247">
                  <c:v>23.706040000000002</c:v>
                </c:pt>
              </c:numCache>
            </c:numRef>
          </c:cat>
          <c:val>
            <c:numRef>
              <c:f>'DP-k'!$L$2:$L$95</c:f>
              <c:numCache>
                <c:formatCode>General</c:formatCode>
                <c:ptCount val="94"/>
                <c:pt idx="0">
                  <c:v>1.2273116560000972</c:v>
                </c:pt>
                <c:pt idx="1">
                  <c:v>1.217629302999967</c:v>
                </c:pt>
                <c:pt idx="2">
                  <c:v>0.7765730920000351</c:v>
                </c:pt>
                <c:pt idx="3">
                  <c:v>0.78586803799998961</c:v>
                </c:pt>
                <c:pt idx="4">
                  <c:v>1.6500705069998958</c:v>
                </c:pt>
                <c:pt idx="5">
                  <c:v>1.9911762509999562</c:v>
                </c:pt>
                <c:pt idx="6">
                  <c:v>-3.8246359999902779E-3</c:v>
                </c:pt>
                <c:pt idx="7">
                  <c:v>0.35880591900013314</c:v>
                </c:pt>
                <c:pt idx="8">
                  <c:v>17.641808248999951</c:v>
                </c:pt>
                <c:pt idx="9">
                  <c:v>29.233662440999979</c:v>
                </c:pt>
                <c:pt idx="10">
                  <c:v>29.404316982000068</c:v>
                </c:pt>
                <c:pt idx="11">
                  <c:v>24.899437611999929</c:v>
                </c:pt>
                <c:pt idx="12">
                  <c:v>27.195469063000019</c:v>
                </c:pt>
                <c:pt idx="13">
                  <c:v>26.935336486999972</c:v>
                </c:pt>
                <c:pt idx="14">
                  <c:v>26.321575770000095</c:v>
                </c:pt>
                <c:pt idx="15">
                  <c:v>25.960709442000052</c:v>
                </c:pt>
                <c:pt idx="16">
                  <c:v>25.478114826999899</c:v>
                </c:pt>
                <c:pt idx="17">
                  <c:v>24.499967798999933</c:v>
                </c:pt>
                <c:pt idx="18">
                  <c:v>25.721025860000054</c:v>
                </c:pt>
                <c:pt idx="19">
                  <c:v>26.324415814000076</c:v>
                </c:pt>
                <c:pt idx="20">
                  <c:v>25.530419872000039</c:v>
                </c:pt>
                <c:pt idx="21">
                  <c:v>27.551248837999992</c:v>
                </c:pt>
                <c:pt idx="22">
                  <c:v>25.568090408999865</c:v>
                </c:pt>
                <c:pt idx="23">
                  <c:v>27.010922099000027</c:v>
                </c:pt>
                <c:pt idx="24">
                  <c:v>26.407928023000068</c:v>
                </c:pt>
                <c:pt idx="25">
                  <c:v>31.777841140999953</c:v>
                </c:pt>
                <c:pt idx="26">
                  <c:v>50.316447963999963</c:v>
                </c:pt>
                <c:pt idx="27">
                  <c:v>55.520173623999995</c:v>
                </c:pt>
                <c:pt idx="28">
                  <c:v>50.118261585999903</c:v>
                </c:pt>
                <c:pt idx="29">
                  <c:v>49.255277803000013</c:v>
                </c:pt>
                <c:pt idx="30">
                  <c:v>52.197605961000022</c:v>
                </c:pt>
                <c:pt idx="31">
                  <c:v>50.658731193999984</c:v>
                </c:pt>
                <c:pt idx="32">
                  <c:v>52.54624242400007</c:v>
                </c:pt>
                <c:pt idx="33">
                  <c:v>50.625363924999988</c:v>
                </c:pt>
                <c:pt idx="34">
                  <c:v>51.094795726999905</c:v>
                </c:pt>
                <c:pt idx="35">
                  <c:v>50.539011672000015</c:v>
                </c:pt>
                <c:pt idx="36">
                  <c:v>51.431589731999907</c:v>
                </c:pt>
                <c:pt idx="37">
                  <c:v>51.691722307999953</c:v>
                </c:pt>
                <c:pt idx="38">
                  <c:v>49.949615810000068</c:v>
                </c:pt>
                <c:pt idx="39">
                  <c:v>51.084029085999987</c:v>
                </c:pt>
                <c:pt idx="40">
                  <c:v>51.070034994000025</c:v>
                </c:pt>
                <c:pt idx="41">
                  <c:v>50.82389650999994</c:v>
                </c:pt>
                <c:pt idx="42">
                  <c:v>50.999828466999929</c:v>
                </c:pt>
                <c:pt idx="43">
                  <c:v>67.980044476999865</c:v>
                </c:pt>
                <c:pt idx="44">
                  <c:v>78.227933158000042</c:v>
                </c:pt>
                <c:pt idx="45">
                  <c:v>78.55984562499998</c:v>
                </c:pt>
                <c:pt idx="46">
                  <c:v>76.119097851999982</c:v>
                </c:pt>
                <c:pt idx="47">
                  <c:v>76.279319484000098</c:v>
                </c:pt>
                <c:pt idx="48">
                  <c:v>75.811359376999917</c:v>
                </c:pt>
                <c:pt idx="49">
                  <c:v>75.299020822000102</c:v>
                </c:pt>
                <c:pt idx="50">
                  <c:v>75.322309859999905</c:v>
                </c:pt>
                <c:pt idx="51">
                  <c:v>76.694935022999971</c:v>
                </c:pt>
                <c:pt idx="52">
                  <c:v>76.59997623400011</c:v>
                </c:pt>
                <c:pt idx="53">
                  <c:v>75.741152850000049</c:v>
                </c:pt>
                <c:pt idx="54">
                  <c:v>76.090865129999997</c:v>
                </c:pt>
                <c:pt idx="55">
                  <c:v>76.513623981000023</c:v>
                </c:pt>
                <c:pt idx="56">
                  <c:v>76.17398993200004</c:v>
                </c:pt>
                <c:pt idx="57">
                  <c:v>76.776984007999999</c:v>
                </c:pt>
                <c:pt idx="58">
                  <c:v>86.134597602999975</c:v>
                </c:pt>
                <c:pt idx="59">
                  <c:v>102.37530540200009</c:v>
                </c:pt>
                <c:pt idx="60">
                  <c:v>104.38974161199997</c:v>
                </c:pt>
                <c:pt idx="61">
                  <c:v>100.67010030799997</c:v>
                </c:pt>
                <c:pt idx="62">
                  <c:v>99.372127808999949</c:v>
                </c:pt>
                <c:pt idx="63">
                  <c:v>101.5211399640001</c:v>
                </c:pt>
                <c:pt idx="64">
                  <c:v>101.34775551900009</c:v>
                </c:pt>
                <c:pt idx="65">
                  <c:v>100.07076908399995</c:v>
                </c:pt>
                <c:pt idx="66">
                  <c:v>101.01956804999998</c:v>
                </c:pt>
                <c:pt idx="67">
                  <c:v>101.63801944199997</c:v>
                </c:pt>
                <c:pt idx="68">
                  <c:v>101.87985465799989</c:v>
                </c:pt>
                <c:pt idx="69">
                  <c:v>101.52476329299998</c:v>
                </c:pt>
                <c:pt idx="70">
                  <c:v>101.54413647000013</c:v>
                </c:pt>
                <c:pt idx="71">
                  <c:v>102.29439438000009</c:v>
                </c:pt>
                <c:pt idx="72">
                  <c:v>102.41518971899995</c:v>
                </c:pt>
                <c:pt idx="73">
                  <c:v>101.27323725299993</c:v>
                </c:pt>
                <c:pt idx="74">
                  <c:v>103.01710797800001</c:v>
                </c:pt>
                <c:pt idx="75">
                  <c:v>101.72329587800004</c:v>
                </c:pt>
                <c:pt idx="76">
                  <c:v>122.66111206999994</c:v>
                </c:pt>
                <c:pt idx="77">
                  <c:v>130.70158332699998</c:v>
                </c:pt>
                <c:pt idx="78">
                  <c:v>127.93960053400008</c:v>
                </c:pt>
                <c:pt idx="79">
                  <c:v>123.65654278700003</c:v>
                </c:pt>
                <c:pt idx="80">
                  <c:v>127.95441743399988</c:v>
                </c:pt>
                <c:pt idx="81">
                  <c:v>125.96587991999991</c:v>
                </c:pt>
                <c:pt idx="82">
                  <c:v>126.98126208400015</c:v>
                </c:pt>
                <c:pt idx="83">
                  <c:v>126.44955035199996</c:v>
                </c:pt>
                <c:pt idx="84">
                  <c:v>127.76596308000001</c:v>
                </c:pt>
                <c:pt idx="85">
                  <c:v>126.28721660899987</c:v>
                </c:pt>
                <c:pt idx="86">
                  <c:v>128.01386579099994</c:v>
                </c:pt>
                <c:pt idx="87">
                  <c:v>125.67130425799996</c:v>
                </c:pt>
                <c:pt idx="88">
                  <c:v>126.89060656299989</c:v>
                </c:pt>
                <c:pt idx="89">
                  <c:v>126.20986677000008</c:v>
                </c:pt>
                <c:pt idx="90">
                  <c:v>126.45992111499993</c:v>
                </c:pt>
                <c:pt idx="91">
                  <c:v>126.81501248000006</c:v>
                </c:pt>
                <c:pt idx="92">
                  <c:v>5.2197717480000847</c:v>
                </c:pt>
                <c:pt idx="93">
                  <c:v>-6.82058865099998</c:v>
                </c:pt>
              </c:numCache>
            </c:numRef>
          </c:val>
          <c:smooth val="0"/>
        </c:ser>
        <c:ser>
          <c:idx val="5"/>
          <c:order val="5"/>
          <c:tx>
            <c:v>25MPa</c:v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numRef>
              <c:f>'DP-k'!$O$2:$O$249</c:f>
              <c:numCache>
                <c:formatCode>General</c:formatCode>
                <c:ptCount val="248"/>
                <c:pt idx="0">
                  <c:v>0</c:v>
                </c:pt>
                <c:pt idx="1">
                  <c:v>8.3471999999999991E-2</c:v>
                </c:pt>
                <c:pt idx="2">
                  <c:v>0.16691</c:v>
                </c:pt>
                <c:pt idx="3">
                  <c:v>0.25034800000000001</c:v>
                </c:pt>
                <c:pt idx="4">
                  <c:v>0.33338600000000002</c:v>
                </c:pt>
                <c:pt idx="5">
                  <c:v>0.41850800000000005</c:v>
                </c:pt>
                <c:pt idx="6">
                  <c:v>0.5018959999999999</c:v>
                </c:pt>
                <c:pt idx="7">
                  <c:v>0.58540100000000006</c:v>
                </c:pt>
                <c:pt idx="8">
                  <c:v>0.66927200000000009</c:v>
                </c:pt>
                <c:pt idx="9">
                  <c:v>0.75270999999999999</c:v>
                </c:pt>
                <c:pt idx="10">
                  <c:v>0.83616500000000005</c:v>
                </c:pt>
                <c:pt idx="11">
                  <c:v>0.92003599999999985</c:v>
                </c:pt>
                <c:pt idx="12">
                  <c:v>1.0026739999999998</c:v>
                </c:pt>
                <c:pt idx="13">
                  <c:v>1.0873629999999999</c:v>
                </c:pt>
                <c:pt idx="14">
                  <c:v>1.172067</c:v>
                </c:pt>
                <c:pt idx="15">
                  <c:v>1.256772</c:v>
                </c:pt>
                <c:pt idx="16">
                  <c:v>1.341461</c:v>
                </c:pt>
                <c:pt idx="17">
                  <c:v>1.426582</c:v>
                </c:pt>
                <c:pt idx="18">
                  <c:v>1.50962</c:v>
                </c:pt>
                <c:pt idx="19">
                  <c:v>1.594325</c:v>
                </c:pt>
                <c:pt idx="20">
                  <c:v>1.67903</c:v>
                </c:pt>
                <c:pt idx="21">
                  <c:v>1.7637349999999998</c:v>
                </c:pt>
                <c:pt idx="22">
                  <c:v>1.8484389999999999</c:v>
                </c:pt>
                <c:pt idx="23">
                  <c:v>1.932728</c:v>
                </c:pt>
                <c:pt idx="24">
                  <c:v>2.0165989999999998</c:v>
                </c:pt>
                <c:pt idx="25">
                  <c:v>2.1009039999999999</c:v>
                </c:pt>
                <c:pt idx="26">
                  <c:v>2.1855919999999998</c:v>
                </c:pt>
                <c:pt idx="27">
                  <c:v>2.269514</c:v>
                </c:pt>
                <c:pt idx="28">
                  <c:v>2.3537849999999998</c:v>
                </c:pt>
                <c:pt idx="29">
                  <c:v>2.4376569999999997</c:v>
                </c:pt>
                <c:pt idx="30">
                  <c:v>2.5219450000000001</c:v>
                </c:pt>
                <c:pt idx="31">
                  <c:v>2.6066500000000001</c:v>
                </c:pt>
                <c:pt idx="32">
                  <c:v>2.6909209999999999</c:v>
                </c:pt>
                <c:pt idx="33">
                  <c:v>2.7747920000000001</c:v>
                </c:pt>
                <c:pt idx="34">
                  <c:v>2.942952</c:v>
                </c:pt>
                <c:pt idx="35">
                  <c:v>3.0272570000000001</c:v>
                </c:pt>
                <c:pt idx="36">
                  <c:v>3.111145</c:v>
                </c:pt>
                <c:pt idx="37">
                  <c:v>3.195433</c:v>
                </c:pt>
                <c:pt idx="38">
                  <c:v>3.2793049999999999</c:v>
                </c:pt>
                <c:pt idx="39">
                  <c:v>3.3627590000000001</c:v>
                </c:pt>
                <c:pt idx="40">
                  <c:v>3.4470139999999998</c:v>
                </c:pt>
                <c:pt idx="41">
                  <c:v>3.5317189999999998</c:v>
                </c:pt>
                <c:pt idx="42">
                  <c:v>3.6160069999999997</c:v>
                </c:pt>
                <c:pt idx="43">
                  <c:v>3.7002950000000001</c:v>
                </c:pt>
                <c:pt idx="44">
                  <c:v>3.7845839999999997</c:v>
                </c:pt>
                <c:pt idx="45">
                  <c:v>3.8688720000000001</c:v>
                </c:pt>
                <c:pt idx="46">
                  <c:v>3.9536100000000003</c:v>
                </c:pt>
                <c:pt idx="47">
                  <c:v>4.0378809999999996</c:v>
                </c:pt>
                <c:pt idx="48">
                  <c:v>4.1234200000000003</c:v>
                </c:pt>
                <c:pt idx="49">
                  <c:v>4.206874</c:v>
                </c:pt>
                <c:pt idx="50">
                  <c:v>4.2903289999999998</c:v>
                </c:pt>
                <c:pt idx="51">
                  <c:v>4.3737839999999997</c:v>
                </c:pt>
                <c:pt idx="52">
                  <c:v>4.4576549999999999</c:v>
                </c:pt>
                <c:pt idx="53">
                  <c:v>4.5411270000000004</c:v>
                </c:pt>
                <c:pt idx="54">
                  <c:v>4.6245649999999996</c:v>
                </c:pt>
                <c:pt idx="55">
                  <c:v>4.7080200000000003</c:v>
                </c:pt>
                <c:pt idx="56">
                  <c:v>4.7914579999999996</c:v>
                </c:pt>
                <c:pt idx="57">
                  <c:v>4.8749130000000003</c:v>
                </c:pt>
                <c:pt idx="58">
                  <c:v>4.958367</c:v>
                </c:pt>
                <c:pt idx="59">
                  <c:v>5.0439059999999998</c:v>
                </c:pt>
                <c:pt idx="60">
                  <c:v>5.1252599999999999</c:v>
                </c:pt>
                <c:pt idx="61">
                  <c:v>5.2099820000000001</c:v>
                </c:pt>
                <c:pt idx="62">
                  <c:v>5.2943199999999999</c:v>
                </c:pt>
                <c:pt idx="63">
                  <c:v>5.3790249999999995</c:v>
                </c:pt>
                <c:pt idx="64">
                  <c:v>5.46373</c:v>
                </c:pt>
                <c:pt idx="65">
                  <c:v>5.5488340000000003</c:v>
                </c:pt>
                <c:pt idx="66">
                  <c:v>5.8000319999999999</c:v>
                </c:pt>
                <c:pt idx="67">
                  <c:v>5.8843199999999998</c:v>
                </c:pt>
                <c:pt idx="68">
                  <c:v>6.2210729999999996</c:v>
                </c:pt>
                <c:pt idx="69">
                  <c:v>6.6425140000000003</c:v>
                </c:pt>
                <c:pt idx="70">
                  <c:v>6.7272189999999998</c:v>
                </c:pt>
                <c:pt idx="71">
                  <c:v>6.8111069999999998</c:v>
                </c:pt>
                <c:pt idx="72">
                  <c:v>6.8953949999999997</c:v>
                </c:pt>
                <c:pt idx="73">
                  <c:v>6.979266</c:v>
                </c:pt>
                <c:pt idx="74">
                  <c:v>7.0635539999999999</c:v>
                </c:pt>
                <c:pt idx="75">
                  <c:v>7.1479429999999997</c:v>
                </c:pt>
                <c:pt idx="76">
                  <c:v>7.2325809999999997</c:v>
                </c:pt>
                <c:pt idx="77">
                  <c:v>7.3168860000000002</c:v>
                </c:pt>
                <c:pt idx="78">
                  <c:v>7.4011740000000001</c:v>
                </c:pt>
                <c:pt idx="79">
                  <c:v>7.4858789999999997</c:v>
                </c:pt>
                <c:pt idx="80">
                  <c:v>7.5705669999999996</c:v>
                </c:pt>
                <c:pt idx="81">
                  <c:v>7.6544379999999999</c:v>
                </c:pt>
                <c:pt idx="82">
                  <c:v>7.7391430000000003</c:v>
                </c:pt>
                <c:pt idx="83">
                  <c:v>7.8242479999999999</c:v>
                </c:pt>
                <c:pt idx="84">
                  <c:v>7.9077190000000002</c:v>
                </c:pt>
                <c:pt idx="85">
                  <c:v>7.9911580000000004</c:v>
                </c:pt>
                <c:pt idx="86">
                  <c:v>8.0742619999999992</c:v>
                </c:pt>
                <c:pt idx="87">
                  <c:v>8.1593839999999993</c:v>
                </c:pt>
                <c:pt idx="88">
                  <c:v>8.242839</c:v>
                </c:pt>
                <c:pt idx="89">
                  <c:v>8.3254599999999996</c:v>
                </c:pt>
                <c:pt idx="90">
                  <c:v>8.4097310000000007</c:v>
                </c:pt>
                <c:pt idx="91">
                  <c:v>8.494453</c:v>
                </c:pt>
                <c:pt idx="92">
                  <c:v>8.5795410000000007</c:v>
                </c:pt>
                <c:pt idx="93">
                  <c:v>8.6625960000000006</c:v>
                </c:pt>
                <c:pt idx="94">
                  <c:v>8.7473010000000002</c:v>
                </c:pt>
                <c:pt idx="95">
                  <c:v>8.8324219999999993</c:v>
                </c:pt>
                <c:pt idx="96">
                  <c:v>8.9158770000000001</c:v>
                </c:pt>
                <c:pt idx="97">
                  <c:v>8.9993320000000008</c:v>
                </c:pt>
                <c:pt idx="98">
                  <c:v>9.0819530000000004</c:v>
                </c:pt>
                <c:pt idx="99">
                  <c:v>9.1662250000000007</c:v>
                </c:pt>
                <c:pt idx="100">
                  <c:v>9.2513459999999998</c:v>
                </c:pt>
                <c:pt idx="101">
                  <c:v>9.3339680000000005</c:v>
                </c:pt>
                <c:pt idx="102">
                  <c:v>9.418272</c:v>
                </c:pt>
                <c:pt idx="103">
                  <c:v>9.502561</c:v>
                </c:pt>
                <c:pt idx="104">
                  <c:v>9.5859989999999993</c:v>
                </c:pt>
                <c:pt idx="105">
                  <c:v>9.6694530000000007</c:v>
                </c:pt>
                <c:pt idx="106">
                  <c:v>9.7537579999999995</c:v>
                </c:pt>
                <c:pt idx="107">
                  <c:v>9.8384629999999991</c:v>
                </c:pt>
                <c:pt idx="108">
                  <c:v>9.9248349999999999</c:v>
                </c:pt>
                <c:pt idx="109">
                  <c:v>10.008290000000001</c:v>
                </c:pt>
                <c:pt idx="110">
                  <c:v>10.090911</c:v>
                </c:pt>
                <c:pt idx="111">
                  <c:v>10.174766</c:v>
                </c:pt>
                <c:pt idx="112">
                  <c:v>10.259054000000001</c:v>
                </c:pt>
                <c:pt idx="113">
                  <c:v>10.343342</c:v>
                </c:pt>
                <c:pt idx="114">
                  <c:v>10.427630000000001</c:v>
                </c:pt>
                <c:pt idx="115">
                  <c:v>10.680495000000001</c:v>
                </c:pt>
                <c:pt idx="116">
                  <c:v>11.186256999999999</c:v>
                </c:pt>
                <c:pt idx="117">
                  <c:v>11.608530999999999</c:v>
                </c:pt>
                <c:pt idx="118">
                  <c:v>11.946934000000001</c:v>
                </c:pt>
                <c:pt idx="119">
                  <c:v>12.030389</c:v>
                </c:pt>
                <c:pt idx="120">
                  <c:v>12.113860000000001</c:v>
                </c:pt>
                <c:pt idx="121">
                  <c:v>12.196880999999999</c:v>
                </c:pt>
                <c:pt idx="122">
                  <c:v>12.282003</c:v>
                </c:pt>
                <c:pt idx="123">
                  <c:v>12.365441000000001</c:v>
                </c:pt>
                <c:pt idx="124">
                  <c:v>12.448896</c:v>
                </c:pt>
                <c:pt idx="125">
                  <c:v>12.532767</c:v>
                </c:pt>
                <c:pt idx="126">
                  <c:v>12.616239</c:v>
                </c:pt>
                <c:pt idx="127">
                  <c:v>12.699693</c:v>
                </c:pt>
                <c:pt idx="128">
                  <c:v>12.782731999999999</c:v>
                </c:pt>
                <c:pt idx="129">
                  <c:v>12.867003</c:v>
                </c:pt>
                <c:pt idx="130">
                  <c:v>12.951708</c:v>
                </c:pt>
                <c:pt idx="131">
                  <c:v>13.035978999999999</c:v>
                </c:pt>
                <c:pt idx="132">
                  <c:v>13.120701</c:v>
                </c:pt>
                <c:pt idx="133">
                  <c:v>13.205406</c:v>
                </c:pt>
                <c:pt idx="134">
                  <c:v>13.290544000000001</c:v>
                </c:pt>
                <c:pt idx="135">
                  <c:v>13.373564999999999</c:v>
                </c:pt>
                <c:pt idx="136">
                  <c:v>13.45787</c:v>
                </c:pt>
                <c:pt idx="137">
                  <c:v>13.541725</c:v>
                </c:pt>
                <c:pt idx="138">
                  <c:v>13.626013</c:v>
                </c:pt>
                <c:pt idx="139">
                  <c:v>13.710735</c:v>
                </c:pt>
                <c:pt idx="140">
                  <c:v>13.794639</c:v>
                </c:pt>
                <c:pt idx="141">
                  <c:v>13.878928</c:v>
                </c:pt>
                <c:pt idx="142">
                  <c:v>13.963649</c:v>
                </c:pt>
                <c:pt idx="143">
                  <c:v>14.048037000000001</c:v>
                </c:pt>
                <c:pt idx="144">
                  <c:v>14.132258999999999</c:v>
                </c:pt>
                <c:pt idx="145">
                  <c:v>14.21698</c:v>
                </c:pt>
                <c:pt idx="146">
                  <c:v>14.301268</c:v>
                </c:pt>
                <c:pt idx="147">
                  <c:v>14.385973</c:v>
                </c:pt>
                <c:pt idx="148">
                  <c:v>14.469428000000001</c:v>
                </c:pt>
                <c:pt idx="149">
                  <c:v>14.553699999999999</c:v>
                </c:pt>
                <c:pt idx="150">
                  <c:v>14.638004</c:v>
                </c:pt>
                <c:pt idx="151">
                  <c:v>14.722293000000001</c:v>
                </c:pt>
                <c:pt idx="152">
                  <c:v>14.806996999999999</c:v>
                </c:pt>
                <c:pt idx="153">
                  <c:v>14.891285999999999</c:v>
                </c:pt>
                <c:pt idx="154">
                  <c:v>14.975989999999999</c:v>
                </c:pt>
                <c:pt idx="155">
                  <c:v>15.061128999999999</c:v>
                </c:pt>
                <c:pt idx="156">
                  <c:v>15.144567</c:v>
                </c:pt>
                <c:pt idx="157">
                  <c:v>15.228021</c:v>
                </c:pt>
                <c:pt idx="158">
                  <c:v>15.311059999999999</c:v>
                </c:pt>
                <c:pt idx="159">
                  <c:v>15.395764</c:v>
                </c:pt>
                <c:pt idx="160">
                  <c:v>15.480468999999999</c:v>
                </c:pt>
                <c:pt idx="161">
                  <c:v>15.565574</c:v>
                </c:pt>
                <c:pt idx="162">
                  <c:v>15.649462</c:v>
                </c:pt>
                <c:pt idx="163">
                  <c:v>15.732900000000001</c:v>
                </c:pt>
                <c:pt idx="164">
                  <c:v>15.816355</c:v>
                </c:pt>
                <c:pt idx="165">
                  <c:v>15.899827</c:v>
                </c:pt>
                <c:pt idx="166">
                  <c:v>15.983265000000001</c:v>
                </c:pt>
                <c:pt idx="167">
                  <c:v>16.066719000000003</c:v>
                </c:pt>
                <c:pt idx="168">
                  <c:v>16.150174000000003</c:v>
                </c:pt>
                <c:pt idx="169">
                  <c:v>16.233629000000001</c:v>
                </c:pt>
                <c:pt idx="170">
                  <c:v>16.317084000000001</c:v>
                </c:pt>
                <c:pt idx="171">
                  <c:v>16.400538000000001</c:v>
                </c:pt>
                <c:pt idx="172">
                  <c:v>16.483577</c:v>
                </c:pt>
                <c:pt idx="173">
                  <c:v>16.568265</c:v>
                </c:pt>
                <c:pt idx="174">
                  <c:v>16.652970000000003</c:v>
                </c:pt>
                <c:pt idx="175">
                  <c:v>16.738508000000003</c:v>
                </c:pt>
                <c:pt idx="176">
                  <c:v>16.821963</c:v>
                </c:pt>
                <c:pt idx="177">
                  <c:v>16.905417000000003</c:v>
                </c:pt>
                <c:pt idx="178">
                  <c:v>16.988872000000001</c:v>
                </c:pt>
                <c:pt idx="179">
                  <c:v>17.072344000000001</c:v>
                </c:pt>
                <c:pt idx="180">
                  <c:v>17.155365000000003</c:v>
                </c:pt>
                <c:pt idx="181">
                  <c:v>17.240487000000002</c:v>
                </c:pt>
                <c:pt idx="182">
                  <c:v>17.323941000000001</c:v>
                </c:pt>
                <c:pt idx="183">
                  <c:v>17.406979000000003</c:v>
                </c:pt>
                <c:pt idx="184">
                  <c:v>17.491668000000001</c:v>
                </c:pt>
                <c:pt idx="185">
                  <c:v>17.575972</c:v>
                </c:pt>
                <c:pt idx="186">
                  <c:v>17.660677000000003</c:v>
                </c:pt>
                <c:pt idx="187">
                  <c:v>17.744582000000001</c:v>
                </c:pt>
                <c:pt idx="188">
                  <c:v>17.828870000000002</c:v>
                </c:pt>
                <c:pt idx="189">
                  <c:v>17.912742000000001</c:v>
                </c:pt>
                <c:pt idx="190">
                  <c:v>17.996196000000001</c:v>
                </c:pt>
                <c:pt idx="191">
                  <c:v>18.080468000000003</c:v>
                </c:pt>
                <c:pt idx="192">
                  <c:v>18.165173000000003</c:v>
                </c:pt>
                <c:pt idx="193">
                  <c:v>18.249461</c:v>
                </c:pt>
                <c:pt idx="194">
                  <c:v>18.333332000000002</c:v>
                </c:pt>
                <c:pt idx="195">
                  <c:v>18.417621</c:v>
                </c:pt>
                <c:pt idx="196">
                  <c:v>18.502309</c:v>
                </c:pt>
                <c:pt idx="197">
                  <c:v>18.586214000000002</c:v>
                </c:pt>
                <c:pt idx="198">
                  <c:v>18.670502000000003</c:v>
                </c:pt>
                <c:pt idx="199">
                  <c:v>18.754373000000001</c:v>
                </c:pt>
                <c:pt idx="200">
                  <c:v>18.837828000000002</c:v>
                </c:pt>
                <c:pt idx="201">
                  <c:v>19.174547</c:v>
                </c:pt>
                <c:pt idx="202">
                  <c:v>19.931924000000002</c:v>
                </c:pt>
                <c:pt idx="203">
                  <c:v>20.015379000000003</c:v>
                </c:pt>
                <c:pt idx="204">
                  <c:v>20.098833000000003</c:v>
                </c:pt>
                <c:pt idx="205">
                  <c:v>20.182288000000003</c:v>
                </c:pt>
                <c:pt idx="206">
                  <c:v>20.266160000000003</c:v>
                </c:pt>
                <c:pt idx="207">
                  <c:v>20.349614000000003</c:v>
                </c:pt>
                <c:pt idx="208">
                  <c:v>20.433069000000003</c:v>
                </c:pt>
                <c:pt idx="209">
                  <c:v>20.516507000000001</c:v>
                </c:pt>
                <c:pt idx="210">
                  <c:v>20.599962000000001</c:v>
                </c:pt>
                <c:pt idx="211">
                  <c:v>20.683417000000002</c:v>
                </c:pt>
                <c:pt idx="212">
                  <c:v>20.766872000000003</c:v>
                </c:pt>
                <c:pt idx="213">
                  <c:v>20.850326000000003</c:v>
                </c:pt>
                <c:pt idx="214">
                  <c:v>20.933781000000003</c:v>
                </c:pt>
                <c:pt idx="215">
                  <c:v>21.017236</c:v>
                </c:pt>
                <c:pt idx="216">
                  <c:v>21.100274000000002</c:v>
                </c:pt>
                <c:pt idx="217">
                  <c:v>21.184979000000002</c:v>
                </c:pt>
                <c:pt idx="218">
                  <c:v>21.269667000000002</c:v>
                </c:pt>
                <c:pt idx="219">
                  <c:v>21.355222000000001</c:v>
                </c:pt>
                <c:pt idx="220">
                  <c:v>21.438677000000002</c:v>
                </c:pt>
                <c:pt idx="221">
                  <c:v>21.522115000000003</c:v>
                </c:pt>
                <c:pt idx="222">
                  <c:v>21.60557</c:v>
                </c:pt>
                <c:pt idx="223">
                  <c:v>21.689024000000003</c:v>
                </c:pt>
                <c:pt idx="224">
                  <c:v>21.772062000000002</c:v>
                </c:pt>
                <c:pt idx="225">
                  <c:v>21.857184</c:v>
                </c:pt>
                <c:pt idx="226">
                  <c:v>21.940639000000001</c:v>
                </c:pt>
                <c:pt idx="227">
                  <c:v>22.024093000000001</c:v>
                </c:pt>
                <c:pt idx="228">
                  <c:v>22.107548000000001</c:v>
                </c:pt>
                <c:pt idx="229">
                  <c:v>22.191003000000002</c:v>
                </c:pt>
                <c:pt idx="230">
                  <c:v>22.274441000000003</c:v>
                </c:pt>
                <c:pt idx="231">
                  <c:v>22.357479000000001</c:v>
                </c:pt>
                <c:pt idx="232">
                  <c:v>22.441767000000002</c:v>
                </c:pt>
                <c:pt idx="233">
                  <c:v>22.526056000000001</c:v>
                </c:pt>
                <c:pt idx="234">
                  <c:v>22.610760000000003</c:v>
                </c:pt>
                <c:pt idx="235">
                  <c:v>22.694632000000002</c:v>
                </c:pt>
                <c:pt idx="236">
                  <c:v>22.778903000000003</c:v>
                </c:pt>
                <c:pt idx="237">
                  <c:v>22.862775000000003</c:v>
                </c:pt>
                <c:pt idx="238">
                  <c:v>22.947063</c:v>
                </c:pt>
                <c:pt idx="239">
                  <c:v>23.031768000000003</c:v>
                </c:pt>
                <c:pt idx="240">
                  <c:v>23.116039000000001</c:v>
                </c:pt>
                <c:pt idx="241">
                  <c:v>23.199911</c:v>
                </c:pt>
                <c:pt idx="242">
                  <c:v>23.284199000000001</c:v>
                </c:pt>
                <c:pt idx="243">
                  <c:v>23.368470000000002</c:v>
                </c:pt>
                <c:pt idx="244">
                  <c:v>23.452775000000003</c:v>
                </c:pt>
                <c:pt idx="245">
                  <c:v>23.537047000000001</c:v>
                </c:pt>
                <c:pt idx="246">
                  <c:v>23.621735000000001</c:v>
                </c:pt>
                <c:pt idx="247">
                  <c:v>23.706040000000002</c:v>
                </c:pt>
              </c:numCache>
            </c:numRef>
          </c:cat>
          <c:val>
            <c:numRef>
              <c:f>'DP-k'!$M$2:$M$96</c:f>
              <c:numCache>
                <c:formatCode>General</c:formatCode>
                <c:ptCount val="95"/>
                <c:pt idx="0">
                  <c:v>0.24838134300011916</c:v>
                </c:pt>
                <c:pt idx="1">
                  <c:v>-8.6949438000033297E-2</c:v>
                </c:pt>
                <c:pt idx="2">
                  <c:v>0.85715038200009985</c:v>
                </c:pt>
                <c:pt idx="3">
                  <c:v>1.215477668999938</c:v>
                </c:pt>
                <c:pt idx="4">
                  <c:v>-0.43558590099996763</c:v>
                </c:pt>
                <c:pt idx="5">
                  <c:v>1.211854340000059</c:v>
                </c:pt>
                <c:pt idx="6">
                  <c:v>0.60778444699997181</c:v>
                </c:pt>
                <c:pt idx="7">
                  <c:v>0.68337005900002623</c:v>
                </c:pt>
                <c:pt idx="8">
                  <c:v>2.2646145090000118</c:v>
                </c:pt>
                <c:pt idx="9">
                  <c:v>1.660148738000089</c:v>
                </c:pt>
                <c:pt idx="10">
                  <c:v>0.68659751000006963</c:v>
                </c:pt>
                <c:pt idx="11">
                  <c:v>1.3014340439999614</c:v>
                </c:pt>
                <c:pt idx="12">
                  <c:v>1.6425397880000219</c:v>
                </c:pt>
                <c:pt idx="13">
                  <c:v>0.62069425100003173</c:v>
                </c:pt>
                <c:pt idx="14">
                  <c:v>1.8815349599999536</c:v>
                </c:pt>
                <c:pt idx="15">
                  <c:v>18.032418516999996</c:v>
                </c:pt>
                <c:pt idx="16">
                  <c:v>29.576523941000005</c:v>
                </c:pt>
                <c:pt idx="17">
                  <c:v>30.321900313000128</c:v>
                </c:pt>
                <c:pt idx="18">
                  <c:v>24.360875100000158</c:v>
                </c:pt>
                <c:pt idx="19">
                  <c:v>28.862669888000028</c:v>
                </c:pt>
                <c:pt idx="20">
                  <c:v>25.344797091000032</c:v>
                </c:pt>
                <c:pt idx="21">
                  <c:v>25.961785258999953</c:v>
                </c:pt>
                <c:pt idx="22">
                  <c:v>27.09404690100007</c:v>
                </c:pt>
                <c:pt idx="23">
                  <c:v>24.31933669600005</c:v>
                </c:pt>
                <c:pt idx="24">
                  <c:v>27.086516181999968</c:v>
                </c:pt>
                <c:pt idx="25">
                  <c:v>26.834990142000152</c:v>
                </c:pt>
                <c:pt idx="26">
                  <c:v>27.612160419000134</c:v>
                </c:pt>
                <c:pt idx="27">
                  <c:v>25.801310618000116</c:v>
                </c:pt>
                <c:pt idx="28">
                  <c:v>27.801690590000021</c:v>
                </c:pt>
                <c:pt idx="29">
                  <c:v>28.223769502000096</c:v>
                </c:pt>
                <c:pt idx="30">
                  <c:v>26.407928023000068</c:v>
                </c:pt>
                <c:pt idx="31">
                  <c:v>27.279669682000076</c:v>
                </c:pt>
                <c:pt idx="32">
                  <c:v>48.405251818000124</c:v>
                </c:pt>
                <c:pt idx="33">
                  <c:v>57.244418162999864</c:v>
                </c:pt>
                <c:pt idx="34">
                  <c:v>54.473432956000124</c:v>
                </c:pt>
                <c:pt idx="35">
                  <c:v>50.947096492000014</c:v>
                </c:pt>
                <c:pt idx="36">
                  <c:v>52.222358223000015</c:v>
                </c:pt>
                <c:pt idx="37">
                  <c:v>52.87550570999997</c:v>
                </c:pt>
                <c:pt idx="38">
                  <c:v>52.7167952960001</c:v>
                </c:pt>
                <c:pt idx="39">
                  <c:v>50.534708404000071</c:v>
                </c:pt>
                <c:pt idx="40">
                  <c:v>52.283958214000108</c:v>
                </c:pt>
                <c:pt idx="41">
                  <c:v>52.89057561900006</c:v>
                </c:pt>
                <c:pt idx="42">
                  <c:v>51.084029085999987</c:v>
                </c:pt>
                <c:pt idx="43">
                  <c:v>52.465269255999942</c:v>
                </c:pt>
                <c:pt idx="44">
                  <c:v>52.192614283000012</c:v>
                </c:pt>
                <c:pt idx="45">
                  <c:v>52.891651436000075</c:v>
                </c:pt>
                <c:pt idx="46">
                  <c:v>52.195454327000107</c:v>
                </c:pt>
                <c:pt idx="47">
                  <c:v>52.901333788999864</c:v>
                </c:pt>
                <c:pt idx="48">
                  <c:v>65.219960309000044</c:v>
                </c:pt>
                <c:pt idx="49">
                  <c:v>79.555112527000006</c:v>
                </c:pt>
                <c:pt idx="50">
                  <c:v>81.368611508999948</c:v>
                </c:pt>
                <c:pt idx="51">
                  <c:v>77.428659799999878</c:v>
                </c:pt>
                <c:pt idx="52">
                  <c:v>79.478940174000059</c:v>
                </c:pt>
                <c:pt idx="53">
                  <c:v>77.893788334000078</c:v>
                </c:pt>
                <c:pt idx="54">
                  <c:v>78.242424797000012</c:v>
                </c:pt>
                <c:pt idx="55">
                  <c:v>78.50040573900003</c:v>
                </c:pt>
                <c:pt idx="56">
                  <c:v>78.682792597999992</c:v>
                </c:pt>
                <c:pt idx="57">
                  <c:v>77.816042616999994</c:v>
                </c:pt>
                <c:pt idx="58">
                  <c:v>78.710384903999966</c:v>
                </c:pt>
                <c:pt idx="59">
                  <c:v>79.289410002999944</c:v>
                </c:pt>
                <c:pt idx="60">
                  <c:v>77.21197272400002</c:v>
                </c:pt>
                <c:pt idx="61">
                  <c:v>80.08878502999994</c:v>
                </c:pt>
                <c:pt idx="62">
                  <c:v>91.157977898000013</c:v>
                </c:pt>
                <c:pt idx="63">
                  <c:v>103.97040107499993</c:v>
                </c:pt>
                <c:pt idx="64">
                  <c:v>107.33353299400005</c:v>
                </c:pt>
                <c:pt idx="65">
                  <c:v>102.51862064599993</c:v>
                </c:pt>
                <c:pt idx="66">
                  <c:v>101.81179976499993</c:v>
                </c:pt>
                <c:pt idx="67">
                  <c:v>103.96766270000001</c:v>
                </c:pt>
                <c:pt idx="68">
                  <c:v>104.15543711499993</c:v>
                </c:pt>
                <c:pt idx="69">
                  <c:v>103.09445781699992</c:v>
                </c:pt>
                <c:pt idx="70">
                  <c:v>104.47824549899985</c:v>
                </c:pt>
                <c:pt idx="71">
                  <c:v>102.99988643499989</c:v>
                </c:pt>
                <c:pt idx="72">
                  <c:v>105.6262569889999</c:v>
                </c:pt>
                <c:pt idx="73">
                  <c:v>103.43879101199991</c:v>
                </c:pt>
                <c:pt idx="74">
                  <c:v>105.37689105400011</c:v>
                </c:pt>
                <c:pt idx="75">
                  <c:v>103.96228361500005</c:v>
                </c:pt>
                <c:pt idx="76">
                  <c:v>103.95044115699989</c:v>
                </c:pt>
                <c:pt idx="77">
                  <c:v>121.30595298800006</c:v>
                </c:pt>
                <c:pt idx="78">
                  <c:v>132.82760065299999</c:v>
                </c:pt>
                <c:pt idx="79">
                  <c:v>131.01641712000003</c:v>
                </c:pt>
                <c:pt idx="80">
                  <c:v>128.42086632300004</c:v>
                </c:pt>
                <c:pt idx="81">
                  <c:v>129.60371677700005</c:v>
                </c:pt>
                <c:pt idx="82">
                  <c:v>128.73804261300006</c:v>
                </c:pt>
                <c:pt idx="83">
                  <c:v>129.68321824999987</c:v>
                </c:pt>
                <c:pt idx="84">
                  <c:v>130.74419754799987</c:v>
                </c:pt>
                <c:pt idx="85">
                  <c:v>129.17587137300006</c:v>
                </c:pt>
                <c:pt idx="86">
                  <c:v>130.26508339300005</c:v>
                </c:pt>
                <c:pt idx="87">
                  <c:v>129.58825946100001</c:v>
                </c:pt>
                <c:pt idx="88">
                  <c:v>130.46254016100011</c:v>
                </c:pt>
                <c:pt idx="89">
                  <c:v>129.43707976600001</c:v>
                </c:pt>
                <c:pt idx="90">
                  <c:v>130.39663690199995</c:v>
                </c:pt>
                <c:pt idx="91">
                  <c:v>130.11605533200009</c:v>
                </c:pt>
                <c:pt idx="92">
                  <c:v>128.91182293600002</c:v>
                </c:pt>
                <c:pt idx="93">
                  <c:v>13.403781840999955</c:v>
                </c:pt>
                <c:pt idx="94">
                  <c:v>-7.2344879569999421</c:v>
                </c:pt>
              </c:numCache>
            </c:numRef>
          </c:val>
          <c:smooth val="0"/>
        </c:ser>
        <c:ser>
          <c:idx val="6"/>
          <c:order val="6"/>
          <c:tx>
            <c:v>30MPa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'DP-k'!$O$2:$O$249</c:f>
              <c:numCache>
                <c:formatCode>General</c:formatCode>
                <c:ptCount val="248"/>
                <c:pt idx="0">
                  <c:v>0</c:v>
                </c:pt>
                <c:pt idx="1">
                  <c:v>8.3471999999999991E-2</c:v>
                </c:pt>
                <c:pt idx="2">
                  <c:v>0.16691</c:v>
                </c:pt>
                <c:pt idx="3">
                  <c:v>0.25034800000000001</c:v>
                </c:pt>
                <c:pt idx="4">
                  <c:v>0.33338600000000002</c:v>
                </c:pt>
                <c:pt idx="5">
                  <c:v>0.41850800000000005</c:v>
                </c:pt>
                <c:pt idx="6">
                  <c:v>0.5018959999999999</c:v>
                </c:pt>
                <c:pt idx="7">
                  <c:v>0.58540100000000006</c:v>
                </c:pt>
                <c:pt idx="8">
                  <c:v>0.66927200000000009</c:v>
                </c:pt>
                <c:pt idx="9">
                  <c:v>0.75270999999999999</c:v>
                </c:pt>
                <c:pt idx="10">
                  <c:v>0.83616500000000005</c:v>
                </c:pt>
                <c:pt idx="11">
                  <c:v>0.92003599999999985</c:v>
                </c:pt>
                <c:pt idx="12">
                  <c:v>1.0026739999999998</c:v>
                </c:pt>
                <c:pt idx="13">
                  <c:v>1.0873629999999999</c:v>
                </c:pt>
                <c:pt idx="14">
                  <c:v>1.172067</c:v>
                </c:pt>
                <c:pt idx="15">
                  <c:v>1.256772</c:v>
                </c:pt>
                <c:pt idx="16">
                  <c:v>1.341461</c:v>
                </c:pt>
                <c:pt idx="17">
                  <c:v>1.426582</c:v>
                </c:pt>
                <c:pt idx="18">
                  <c:v>1.50962</c:v>
                </c:pt>
                <c:pt idx="19">
                  <c:v>1.594325</c:v>
                </c:pt>
                <c:pt idx="20">
                  <c:v>1.67903</c:v>
                </c:pt>
                <c:pt idx="21">
                  <c:v>1.7637349999999998</c:v>
                </c:pt>
                <c:pt idx="22">
                  <c:v>1.8484389999999999</c:v>
                </c:pt>
                <c:pt idx="23">
                  <c:v>1.932728</c:v>
                </c:pt>
                <c:pt idx="24">
                  <c:v>2.0165989999999998</c:v>
                </c:pt>
                <c:pt idx="25">
                  <c:v>2.1009039999999999</c:v>
                </c:pt>
                <c:pt idx="26">
                  <c:v>2.1855919999999998</c:v>
                </c:pt>
                <c:pt idx="27">
                  <c:v>2.269514</c:v>
                </c:pt>
                <c:pt idx="28">
                  <c:v>2.3537849999999998</c:v>
                </c:pt>
                <c:pt idx="29">
                  <c:v>2.4376569999999997</c:v>
                </c:pt>
                <c:pt idx="30">
                  <c:v>2.5219450000000001</c:v>
                </c:pt>
                <c:pt idx="31">
                  <c:v>2.6066500000000001</c:v>
                </c:pt>
                <c:pt idx="32">
                  <c:v>2.6909209999999999</c:v>
                </c:pt>
                <c:pt idx="33">
                  <c:v>2.7747920000000001</c:v>
                </c:pt>
                <c:pt idx="34">
                  <c:v>2.942952</c:v>
                </c:pt>
                <c:pt idx="35">
                  <c:v>3.0272570000000001</c:v>
                </c:pt>
                <c:pt idx="36">
                  <c:v>3.111145</c:v>
                </c:pt>
                <c:pt idx="37">
                  <c:v>3.195433</c:v>
                </c:pt>
                <c:pt idx="38">
                  <c:v>3.2793049999999999</c:v>
                </c:pt>
                <c:pt idx="39">
                  <c:v>3.3627590000000001</c:v>
                </c:pt>
                <c:pt idx="40">
                  <c:v>3.4470139999999998</c:v>
                </c:pt>
                <c:pt idx="41">
                  <c:v>3.5317189999999998</c:v>
                </c:pt>
                <c:pt idx="42">
                  <c:v>3.6160069999999997</c:v>
                </c:pt>
                <c:pt idx="43">
                  <c:v>3.7002950000000001</c:v>
                </c:pt>
                <c:pt idx="44">
                  <c:v>3.7845839999999997</c:v>
                </c:pt>
                <c:pt idx="45">
                  <c:v>3.8688720000000001</c:v>
                </c:pt>
                <c:pt idx="46">
                  <c:v>3.9536100000000003</c:v>
                </c:pt>
                <c:pt idx="47">
                  <c:v>4.0378809999999996</c:v>
                </c:pt>
                <c:pt idx="48">
                  <c:v>4.1234200000000003</c:v>
                </c:pt>
                <c:pt idx="49">
                  <c:v>4.206874</c:v>
                </c:pt>
                <c:pt idx="50">
                  <c:v>4.2903289999999998</c:v>
                </c:pt>
                <c:pt idx="51">
                  <c:v>4.3737839999999997</c:v>
                </c:pt>
                <c:pt idx="52">
                  <c:v>4.4576549999999999</c:v>
                </c:pt>
                <c:pt idx="53">
                  <c:v>4.5411270000000004</c:v>
                </c:pt>
                <c:pt idx="54">
                  <c:v>4.6245649999999996</c:v>
                </c:pt>
                <c:pt idx="55">
                  <c:v>4.7080200000000003</c:v>
                </c:pt>
                <c:pt idx="56">
                  <c:v>4.7914579999999996</c:v>
                </c:pt>
                <c:pt idx="57">
                  <c:v>4.8749130000000003</c:v>
                </c:pt>
                <c:pt idx="58">
                  <c:v>4.958367</c:v>
                </c:pt>
                <c:pt idx="59">
                  <c:v>5.0439059999999998</c:v>
                </c:pt>
                <c:pt idx="60">
                  <c:v>5.1252599999999999</c:v>
                </c:pt>
                <c:pt idx="61">
                  <c:v>5.2099820000000001</c:v>
                </c:pt>
                <c:pt idx="62">
                  <c:v>5.2943199999999999</c:v>
                </c:pt>
                <c:pt idx="63">
                  <c:v>5.3790249999999995</c:v>
                </c:pt>
                <c:pt idx="64">
                  <c:v>5.46373</c:v>
                </c:pt>
                <c:pt idx="65">
                  <c:v>5.5488340000000003</c:v>
                </c:pt>
                <c:pt idx="66">
                  <c:v>5.8000319999999999</c:v>
                </c:pt>
                <c:pt idx="67">
                  <c:v>5.8843199999999998</c:v>
                </c:pt>
                <c:pt idx="68">
                  <c:v>6.2210729999999996</c:v>
                </c:pt>
                <c:pt idx="69">
                  <c:v>6.6425140000000003</c:v>
                </c:pt>
                <c:pt idx="70">
                  <c:v>6.7272189999999998</c:v>
                </c:pt>
                <c:pt idx="71">
                  <c:v>6.8111069999999998</c:v>
                </c:pt>
                <c:pt idx="72">
                  <c:v>6.8953949999999997</c:v>
                </c:pt>
                <c:pt idx="73">
                  <c:v>6.979266</c:v>
                </c:pt>
                <c:pt idx="74">
                  <c:v>7.0635539999999999</c:v>
                </c:pt>
                <c:pt idx="75">
                  <c:v>7.1479429999999997</c:v>
                </c:pt>
                <c:pt idx="76">
                  <c:v>7.2325809999999997</c:v>
                </c:pt>
                <c:pt idx="77">
                  <c:v>7.3168860000000002</c:v>
                </c:pt>
                <c:pt idx="78">
                  <c:v>7.4011740000000001</c:v>
                </c:pt>
                <c:pt idx="79">
                  <c:v>7.4858789999999997</c:v>
                </c:pt>
                <c:pt idx="80">
                  <c:v>7.5705669999999996</c:v>
                </c:pt>
                <c:pt idx="81">
                  <c:v>7.6544379999999999</c:v>
                </c:pt>
                <c:pt idx="82">
                  <c:v>7.7391430000000003</c:v>
                </c:pt>
                <c:pt idx="83">
                  <c:v>7.8242479999999999</c:v>
                </c:pt>
                <c:pt idx="84">
                  <c:v>7.9077190000000002</c:v>
                </c:pt>
                <c:pt idx="85">
                  <c:v>7.9911580000000004</c:v>
                </c:pt>
                <c:pt idx="86">
                  <c:v>8.0742619999999992</c:v>
                </c:pt>
                <c:pt idx="87">
                  <c:v>8.1593839999999993</c:v>
                </c:pt>
                <c:pt idx="88">
                  <c:v>8.242839</c:v>
                </c:pt>
                <c:pt idx="89">
                  <c:v>8.3254599999999996</c:v>
                </c:pt>
                <c:pt idx="90">
                  <c:v>8.4097310000000007</c:v>
                </c:pt>
                <c:pt idx="91">
                  <c:v>8.494453</c:v>
                </c:pt>
                <c:pt idx="92">
                  <c:v>8.5795410000000007</c:v>
                </c:pt>
                <c:pt idx="93">
                  <c:v>8.6625960000000006</c:v>
                </c:pt>
                <c:pt idx="94">
                  <c:v>8.7473010000000002</c:v>
                </c:pt>
                <c:pt idx="95">
                  <c:v>8.8324219999999993</c:v>
                </c:pt>
                <c:pt idx="96">
                  <c:v>8.9158770000000001</c:v>
                </c:pt>
                <c:pt idx="97">
                  <c:v>8.9993320000000008</c:v>
                </c:pt>
                <c:pt idx="98">
                  <c:v>9.0819530000000004</c:v>
                </c:pt>
                <c:pt idx="99">
                  <c:v>9.1662250000000007</c:v>
                </c:pt>
                <c:pt idx="100">
                  <c:v>9.2513459999999998</c:v>
                </c:pt>
                <c:pt idx="101">
                  <c:v>9.3339680000000005</c:v>
                </c:pt>
                <c:pt idx="102">
                  <c:v>9.418272</c:v>
                </c:pt>
                <c:pt idx="103">
                  <c:v>9.502561</c:v>
                </c:pt>
                <c:pt idx="104">
                  <c:v>9.5859989999999993</c:v>
                </c:pt>
                <c:pt idx="105">
                  <c:v>9.6694530000000007</c:v>
                </c:pt>
                <c:pt idx="106">
                  <c:v>9.7537579999999995</c:v>
                </c:pt>
                <c:pt idx="107">
                  <c:v>9.8384629999999991</c:v>
                </c:pt>
                <c:pt idx="108">
                  <c:v>9.9248349999999999</c:v>
                </c:pt>
                <c:pt idx="109">
                  <c:v>10.008290000000001</c:v>
                </c:pt>
                <c:pt idx="110">
                  <c:v>10.090911</c:v>
                </c:pt>
                <c:pt idx="111">
                  <c:v>10.174766</c:v>
                </c:pt>
                <c:pt idx="112">
                  <c:v>10.259054000000001</c:v>
                </c:pt>
                <c:pt idx="113">
                  <c:v>10.343342</c:v>
                </c:pt>
                <c:pt idx="114">
                  <c:v>10.427630000000001</c:v>
                </c:pt>
                <c:pt idx="115">
                  <c:v>10.680495000000001</c:v>
                </c:pt>
                <c:pt idx="116">
                  <c:v>11.186256999999999</c:v>
                </c:pt>
                <c:pt idx="117">
                  <c:v>11.608530999999999</c:v>
                </c:pt>
                <c:pt idx="118">
                  <c:v>11.946934000000001</c:v>
                </c:pt>
                <c:pt idx="119">
                  <c:v>12.030389</c:v>
                </c:pt>
                <c:pt idx="120">
                  <c:v>12.113860000000001</c:v>
                </c:pt>
                <c:pt idx="121">
                  <c:v>12.196880999999999</c:v>
                </c:pt>
                <c:pt idx="122">
                  <c:v>12.282003</c:v>
                </c:pt>
                <c:pt idx="123">
                  <c:v>12.365441000000001</c:v>
                </c:pt>
                <c:pt idx="124">
                  <c:v>12.448896</c:v>
                </c:pt>
                <c:pt idx="125">
                  <c:v>12.532767</c:v>
                </c:pt>
                <c:pt idx="126">
                  <c:v>12.616239</c:v>
                </c:pt>
                <c:pt idx="127">
                  <c:v>12.699693</c:v>
                </c:pt>
                <c:pt idx="128">
                  <c:v>12.782731999999999</c:v>
                </c:pt>
                <c:pt idx="129">
                  <c:v>12.867003</c:v>
                </c:pt>
                <c:pt idx="130">
                  <c:v>12.951708</c:v>
                </c:pt>
                <c:pt idx="131">
                  <c:v>13.035978999999999</c:v>
                </c:pt>
                <c:pt idx="132">
                  <c:v>13.120701</c:v>
                </c:pt>
                <c:pt idx="133">
                  <c:v>13.205406</c:v>
                </c:pt>
                <c:pt idx="134">
                  <c:v>13.290544000000001</c:v>
                </c:pt>
                <c:pt idx="135">
                  <c:v>13.373564999999999</c:v>
                </c:pt>
                <c:pt idx="136">
                  <c:v>13.45787</c:v>
                </c:pt>
                <c:pt idx="137">
                  <c:v>13.541725</c:v>
                </c:pt>
                <c:pt idx="138">
                  <c:v>13.626013</c:v>
                </c:pt>
                <c:pt idx="139">
                  <c:v>13.710735</c:v>
                </c:pt>
                <c:pt idx="140">
                  <c:v>13.794639</c:v>
                </c:pt>
                <c:pt idx="141">
                  <c:v>13.878928</c:v>
                </c:pt>
                <c:pt idx="142">
                  <c:v>13.963649</c:v>
                </c:pt>
                <c:pt idx="143">
                  <c:v>14.048037000000001</c:v>
                </c:pt>
                <c:pt idx="144">
                  <c:v>14.132258999999999</c:v>
                </c:pt>
                <c:pt idx="145">
                  <c:v>14.21698</c:v>
                </c:pt>
                <c:pt idx="146">
                  <c:v>14.301268</c:v>
                </c:pt>
                <c:pt idx="147">
                  <c:v>14.385973</c:v>
                </c:pt>
                <c:pt idx="148">
                  <c:v>14.469428000000001</c:v>
                </c:pt>
                <c:pt idx="149">
                  <c:v>14.553699999999999</c:v>
                </c:pt>
                <c:pt idx="150">
                  <c:v>14.638004</c:v>
                </c:pt>
                <c:pt idx="151">
                  <c:v>14.722293000000001</c:v>
                </c:pt>
                <c:pt idx="152">
                  <c:v>14.806996999999999</c:v>
                </c:pt>
                <c:pt idx="153">
                  <c:v>14.891285999999999</c:v>
                </c:pt>
                <c:pt idx="154">
                  <c:v>14.975989999999999</c:v>
                </c:pt>
                <c:pt idx="155">
                  <c:v>15.061128999999999</c:v>
                </c:pt>
                <c:pt idx="156">
                  <c:v>15.144567</c:v>
                </c:pt>
                <c:pt idx="157">
                  <c:v>15.228021</c:v>
                </c:pt>
                <c:pt idx="158">
                  <c:v>15.311059999999999</c:v>
                </c:pt>
                <c:pt idx="159">
                  <c:v>15.395764</c:v>
                </c:pt>
                <c:pt idx="160">
                  <c:v>15.480468999999999</c:v>
                </c:pt>
                <c:pt idx="161">
                  <c:v>15.565574</c:v>
                </c:pt>
                <c:pt idx="162">
                  <c:v>15.649462</c:v>
                </c:pt>
                <c:pt idx="163">
                  <c:v>15.732900000000001</c:v>
                </c:pt>
                <c:pt idx="164">
                  <c:v>15.816355</c:v>
                </c:pt>
                <c:pt idx="165">
                  <c:v>15.899827</c:v>
                </c:pt>
                <c:pt idx="166">
                  <c:v>15.983265000000001</c:v>
                </c:pt>
                <c:pt idx="167">
                  <c:v>16.066719000000003</c:v>
                </c:pt>
                <c:pt idx="168">
                  <c:v>16.150174000000003</c:v>
                </c:pt>
                <c:pt idx="169">
                  <c:v>16.233629000000001</c:v>
                </c:pt>
                <c:pt idx="170">
                  <c:v>16.317084000000001</c:v>
                </c:pt>
                <c:pt idx="171">
                  <c:v>16.400538000000001</c:v>
                </c:pt>
                <c:pt idx="172">
                  <c:v>16.483577</c:v>
                </c:pt>
                <c:pt idx="173">
                  <c:v>16.568265</c:v>
                </c:pt>
                <c:pt idx="174">
                  <c:v>16.652970000000003</c:v>
                </c:pt>
                <c:pt idx="175">
                  <c:v>16.738508000000003</c:v>
                </c:pt>
                <c:pt idx="176">
                  <c:v>16.821963</c:v>
                </c:pt>
                <c:pt idx="177">
                  <c:v>16.905417000000003</c:v>
                </c:pt>
                <c:pt idx="178">
                  <c:v>16.988872000000001</c:v>
                </c:pt>
                <c:pt idx="179">
                  <c:v>17.072344000000001</c:v>
                </c:pt>
                <c:pt idx="180">
                  <c:v>17.155365000000003</c:v>
                </c:pt>
                <c:pt idx="181">
                  <c:v>17.240487000000002</c:v>
                </c:pt>
                <c:pt idx="182">
                  <c:v>17.323941000000001</c:v>
                </c:pt>
                <c:pt idx="183">
                  <c:v>17.406979000000003</c:v>
                </c:pt>
                <c:pt idx="184">
                  <c:v>17.491668000000001</c:v>
                </c:pt>
                <c:pt idx="185">
                  <c:v>17.575972</c:v>
                </c:pt>
                <c:pt idx="186">
                  <c:v>17.660677000000003</c:v>
                </c:pt>
                <c:pt idx="187">
                  <c:v>17.744582000000001</c:v>
                </c:pt>
                <c:pt idx="188">
                  <c:v>17.828870000000002</c:v>
                </c:pt>
                <c:pt idx="189">
                  <c:v>17.912742000000001</c:v>
                </c:pt>
                <c:pt idx="190">
                  <c:v>17.996196000000001</c:v>
                </c:pt>
                <c:pt idx="191">
                  <c:v>18.080468000000003</c:v>
                </c:pt>
                <c:pt idx="192">
                  <c:v>18.165173000000003</c:v>
                </c:pt>
                <c:pt idx="193">
                  <c:v>18.249461</c:v>
                </c:pt>
                <c:pt idx="194">
                  <c:v>18.333332000000002</c:v>
                </c:pt>
                <c:pt idx="195">
                  <c:v>18.417621</c:v>
                </c:pt>
                <c:pt idx="196">
                  <c:v>18.502309</c:v>
                </c:pt>
                <c:pt idx="197">
                  <c:v>18.586214000000002</c:v>
                </c:pt>
                <c:pt idx="198">
                  <c:v>18.670502000000003</c:v>
                </c:pt>
                <c:pt idx="199">
                  <c:v>18.754373000000001</c:v>
                </c:pt>
                <c:pt idx="200">
                  <c:v>18.837828000000002</c:v>
                </c:pt>
                <c:pt idx="201">
                  <c:v>19.174547</c:v>
                </c:pt>
                <c:pt idx="202">
                  <c:v>19.931924000000002</c:v>
                </c:pt>
                <c:pt idx="203">
                  <c:v>20.015379000000003</c:v>
                </c:pt>
                <c:pt idx="204">
                  <c:v>20.098833000000003</c:v>
                </c:pt>
                <c:pt idx="205">
                  <c:v>20.182288000000003</c:v>
                </c:pt>
                <c:pt idx="206">
                  <c:v>20.266160000000003</c:v>
                </c:pt>
                <c:pt idx="207">
                  <c:v>20.349614000000003</c:v>
                </c:pt>
                <c:pt idx="208">
                  <c:v>20.433069000000003</c:v>
                </c:pt>
                <c:pt idx="209">
                  <c:v>20.516507000000001</c:v>
                </c:pt>
                <c:pt idx="210">
                  <c:v>20.599962000000001</c:v>
                </c:pt>
                <c:pt idx="211">
                  <c:v>20.683417000000002</c:v>
                </c:pt>
                <c:pt idx="212">
                  <c:v>20.766872000000003</c:v>
                </c:pt>
                <c:pt idx="213">
                  <c:v>20.850326000000003</c:v>
                </c:pt>
                <c:pt idx="214">
                  <c:v>20.933781000000003</c:v>
                </c:pt>
                <c:pt idx="215">
                  <c:v>21.017236</c:v>
                </c:pt>
                <c:pt idx="216">
                  <c:v>21.100274000000002</c:v>
                </c:pt>
                <c:pt idx="217">
                  <c:v>21.184979000000002</c:v>
                </c:pt>
                <c:pt idx="218">
                  <c:v>21.269667000000002</c:v>
                </c:pt>
                <c:pt idx="219">
                  <c:v>21.355222000000001</c:v>
                </c:pt>
                <c:pt idx="220">
                  <c:v>21.438677000000002</c:v>
                </c:pt>
                <c:pt idx="221">
                  <c:v>21.522115000000003</c:v>
                </c:pt>
                <c:pt idx="222">
                  <c:v>21.60557</c:v>
                </c:pt>
                <c:pt idx="223">
                  <c:v>21.689024000000003</c:v>
                </c:pt>
                <c:pt idx="224">
                  <c:v>21.772062000000002</c:v>
                </c:pt>
                <c:pt idx="225">
                  <c:v>21.857184</c:v>
                </c:pt>
                <c:pt idx="226">
                  <c:v>21.940639000000001</c:v>
                </c:pt>
                <c:pt idx="227">
                  <c:v>22.024093000000001</c:v>
                </c:pt>
                <c:pt idx="228">
                  <c:v>22.107548000000001</c:v>
                </c:pt>
                <c:pt idx="229">
                  <c:v>22.191003000000002</c:v>
                </c:pt>
                <c:pt idx="230">
                  <c:v>22.274441000000003</c:v>
                </c:pt>
                <c:pt idx="231">
                  <c:v>22.357479000000001</c:v>
                </c:pt>
                <c:pt idx="232">
                  <c:v>22.441767000000002</c:v>
                </c:pt>
                <c:pt idx="233">
                  <c:v>22.526056000000001</c:v>
                </c:pt>
                <c:pt idx="234">
                  <c:v>22.610760000000003</c:v>
                </c:pt>
                <c:pt idx="235">
                  <c:v>22.694632000000002</c:v>
                </c:pt>
                <c:pt idx="236">
                  <c:v>22.778903000000003</c:v>
                </c:pt>
                <c:pt idx="237">
                  <c:v>22.862775000000003</c:v>
                </c:pt>
                <c:pt idx="238">
                  <c:v>22.947063</c:v>
                </c:pt>
                <c:pt idx="239">
                  <c:v>23.031768000000003</c:v>
                </c:pt>
                <c:pt idx="240">
                  <c:v>23.116039000000001</c:v>
                </c:pt>
                <c:pt idx="241">
                  <c:v>23.199911</c:v>
                </c:pt>
                <c:pt idx="242">
                  <c:v>23.284199000000001</c:v>
                </c:pt>
                <c:pt idx="243">
                  <c:v>23.368470000000002</c:v>
                </c:pt>
                <c:pt idx="244">
                  <c:v>23.452775000000003</c:v>
                </c:pt>
                <c:pt idx="245">
                  <c:v>23.537047000000001</c:v>
                </c:pt>
                <c:pt idx="246">
                  <c:v>23.621735000000001</c:v>
                </c:pt>
                <c:pt idx="247">
                  <c:v>23.706040000000002</c:v>
                </c:pt>
              </c:numCache>
            </c:numRef>
          </c:cat>
          <c:val>
            <c:numRef>
              <c:f>'DP-k'!$N$2:$N$78</c:f>
              <c:numCache>
                <c:formatCode>General</c:formatCode>
                <c:ptCount val="77"/>
                <c:pt idx="0">
                  <c:v>2.0725368260000323</c:v>
                </c:pt>
                <c:pt idx="1">
                  <c:v>-0.80144390700002077</c:v>
                </c:pt>
                <c:pt idx="2">
                  <c:v>1.0427731629999926</c:v>
                </c:pt>
                <c:pt idx="3">
                  <c:v>0.59486617200013825</c:v>
                </c:pt>
                <c:pt idx="4">
                  <c:v>1.0470764309999367</c:v>
                </c:pt>
                <c:pt idx="5">
                  <c:v>1.9728788909999366</c:v>
                </c:pt>
                <c:pt idx="6">
                  <c:v>17.023744264000015</c:v>
                </c:pt>
                <c:pt idx="7">
                  <c:v>30.384909852999954</c:v>
                </c:pt>
                <c:pt idx="8">
                  <c:v>31.234539960000006</c:v>
                </c:pt>
                <c:pt idx="9">
                  <c:v>26.433613232999846</c:v>
                </c:pt>
                <c:pt idx="10">
                  <c:v>27.906340203000013</c:v>
                </c:pt>
                <c:pt idx="11">
                  <c:v>27.767247504000011</c:v>
                </c:pt>
                <c:pt idx="12">
                  <c:v>27.973319278999952</c:v>
                </c:pt>
                <c:pt idx="13">
                  <c:v>26.737879719000034</c:v>
                </c:pt>
                <c:pt idx="14">
                  <c:v>27.165329244999953</c:v>
                </c:pt>
                <c:pt idx="15">
                  <c:v>27.511814073999972</c:v>
                </c:pt>
                <c:pt idx="16">
                  <c:v>26.298975142000018</c:v>
                </c:pt>
                <c:pt idx="17">
                  <c:v>28.385707366999895</c:v>
                </c:pt>
                <c:pt idx="18">
                  <c:v>27.013073733000056</c:v>
                </c:pt>
                <c:pt idx="19">
                  <c:v>27.526883983000062</c:v>
                </c:pt>
                <c:pt idx="20">
                  <c:v>36.395296721000022</c:v>
                </c:pt>
                <c:pt idx="21">
                  <c:v>53.165280557000074</c:v>
                </c:pt>
                <c:pt idx="22">
                  <c:v>57.496188740999969</c:v>
                </c:pt>
                <c:pt idx="23">
                  <c:v>53.170325910000088</c:v>
                </c:pt>
                <c:pt idx="24">
                  <c:v>51.253506141000003</c:v>
                </c:pt>
                <c:pt idx="25">
                  <c:v>53.684571560999871</c:v>
                </c:pt>
                <c:pt idx="26">
                  <c:v>52.541939156000126</c:v>
                </c:pt>
                <c:pt idx="27">
                  <c:v>54.213443248999965</c:v>
                </c:pt>
                <c:pt idx="28">
                  <c:v>52.201909228999966</c:v>
                </c:pt>
                <c:pt idx="29">
                  <c:v>54.113096904000145</c:v>
                </c:pt>
                <c:pt idx="30">
                  <c:v>53.509715420999896</c:v>
                </c:pt>
                <c:pt idx="31">
                  <c:v>54.797460025999953</c:v>
                </c:pt>
                <c:pt idx="32">
                  <c:v>54.720402718999935</c:v>
                </c:pt>
                <c:pt idx="33">
                  <c:v>53.684571560999871</c:v>
                </c:pt>
                <c:pt idx="34">
                  <c:v>69.069936435999921</c:v>
                </c:pt>
                <c:pt idx="35">
                  <c:v>82.425469930999839</c:v>
                </c:pt>
                <c:pt idx="36">
                  <c:v>82.63873869300005</c:v>
                </c:pt>
                <c:pt idx="37">
                  <c:v>78.627900517999933</c:v>
                </c:pt>
                <c:pt idx="38">
                  <c:v>79.320229759999961</c:v>
                </c:pt>
                <c:pt idx="39">
                  <c:v>81.023202496999943</c:v>
                </c:pt>
                <c:pt idx="40">
                  <c:v>79.305555729000048</c:v>
                </c:pt>
                <c:pt idx="41">
                  <c:v>80.418736725999906</c:v>
                </c:pt>
                <c:pt idx="42">
                  <c:v>80.944380963000071</c:v>
                </c:pt>
                <c:pt idx="43">
                  <c:v>79.820045918000119</c:v>
                </c:pt>
                <c:pt idx="44">
                  <c:v>80.605822730999989</c:v>
                </c:pt>
                <c:pt idx="45">
                  <c:v>79.731542031000117</c:v>
                </c:pt>
                <c:pt idx="46">
                  <c:v>81.821501706999925</c:v>
                </c:pt>
                <c:pt idx="47">
                  <c:v>89.275702883999998</c:v>
                </c:pt>
                <c:pt idx="48">
                  <c:v>107.8866678679999</c:v>
                </c:pt>
                <c:pt idx="49">
                  <c:v>109.95276023600002</c:v>
                </c:pt>
                <c:pt idx="50">
                  <c:v>104.52261547599994</c:v>
                </c:pt>
                <c:pt idx="51">
                  <c:v>105.47654898899987</c:v>
                </c:pt>
                <c:pt idx="52">
                  <c:v>105.62410535499987</c:v>
                </c:pt>
                <c:pt idx="53">
                  <c:v>106.24109352300002</c:v>
                </c:pt>
                <c:pt idx="54">
                  <c:v>106.34897058700005</c:v>
                </c:pt>
                <c:pt idx="55">
                  <c:v>107.09277359499993</c:v>
                </c:pt>
                <c:pt idx="56">
                  <c:v>106.77143690599996</c:v>
                </c:pt>
                <c:pt idx="57">
                  <c:v>106.14329468999995</c:v>
                </c:pt>
                <c:pt idx="58">
                  <c:v>107.11860167399993</c:v>
                </c:pt>
                <c:pt idx="59">
                  <c:v>107.5309897620001</c:v>
                </c:pt>
                <c:pt idx="60">
                  <c:v>106.761358675</c:v>
                </c:pt>
                <c:pt idx="61">
                  <c:v>125.45828003400004</c:v>
                </c:pt>
                <c:pt idx="62">
                  <c:v>136.00892398300005</c:v>
                </c:pt>
                <c:pt idx="63">
                  <c:v>134.94589471999996</c:v>
                </c:pt>
                <c:pt idx="64">
                  <c:v>131.16372894800008</c:v>
                </c:pt>
                <c:pt idx="65">
                  <c:v>132.37764369699994</c:v>
                </c:pt>
                <c:pt idx="66">
                  <c:v>131.51236541100002</c:v>
                </c:pt>
                <c:pt idx="67">
                  <c:v>132.3095888040001</c:v>
                </c:pt>
                <c:pt idx="68">
                  <c:v>133.8624576630001</c:v>
                </c:pt>
                <c:pt idx="69">
                  <c:v>133.71274966300007</c:v>
                </c:pt>
                <c:pt idx="70">
                  <c:v>131.33966090499996</c:v>
                </c:pt>
                <c:pt idx="71">
                  <c:v>133.77180214199996</c:v>
                </c:pt>
                <c:pt idx="72">
                  <c:v>132.29491477299996</c:v>
                </c:pt>
                <c:pt idx="73">
                  <c:v>132.99218769900006</c:v>
                </c:pt>
                <c:pt idx="74">
                  <c:v>132.90583544600008</c:v>
                </c:pt>
                <c:pt idx="75">
                  <c:v>47.878361847000065</c:v>
                </c:pt>
                <c:pt idx="76">
                  <c:v>-7.1115409839999302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332448"/>
        <c:axId val="-1682326464"/>
        <c:axId val="-1742712256"/>
      </c:line3DChart>
      <c:catAx>
        <c:axId val="-1682332448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6464"/>
        <c:crosses val="autoZero"/>
        <c:auto val="1"/>
        <c:lblAlgn val="ctr"/>
        <c:lblOffset val="100"/>
        <c:noMultiLvlLbl val="0"/>
      </c:catAx>
      <c:valAx>
        <c:axId val="-1682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32448"/>
        <c:crosses val="autoZero"/>
        <c:crossBetween val="between"/>
      </c:valAx>
      <c:serAx>
        <c:axId val="-174271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6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Pressure drp plofile at gas fractional flow=</a:t>
            </a:r>
            <a:r>
              <a:rPr lang="en-US" sz="1000" b="1"/>
              <a:t>0.4</a:t>
            </a:r>
          </a:p>
        </c:rich>
      </c:tx>
      <c:layout>
        <c:manualLayout>
          <c:xMode val="edge"/>
          <c:yMode val="edge"/>
          <c:x val="0.22827977979075736"/>
          <c:y val="2.314812245062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2555216809598"/>
          <c:y val="0.10381334372417787"/>
          <c:w val="0.84047595025552169"/>
          <c:h val="0.62230353329418264"/>
        </c:manualLayout>
      </c:layout>
      <c:scatterChart>
        <c:scatterStyle val="lineMarker"/>
        <c:varyColors val="0"/>
        <c:ser>
          <c:idx val="0"/>
          <c:order val="0"/>
          <c:tx>
            <c:v>10MPa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'DP-kr'!$L$3:$L$106</c:f>
              <c:numCache>
                <c:formatCode>General</c:formatCode>
                <c:ptCount val="104"/>
                <c:pt idx="0">
                  <c:v>0</c:v>
                </c:pt>
                <c:pt idx="1">
                  <c:v>4.7888339327374603E-3</c:v>
                </c:pt>
                <c:pt idx="2">
                  <c:v>9.5836432337429063E-3</c:v>
                </c:pt>
                <c:pt idx="3">
                  <c:v>1.4381332489887126E-2</c:v>
                </c:pt>
                <c:pt idx="4">
                  <c:v>1.9179373660749042E-2</c:v>
                </c:pt>
                <c:pt idx="5">
                  <c:v>2.3977177827821494E-2</c:v>
                </c:pt>
                <c:pt idx="6">
                  <c:v>2.877438589445374E-2</c:v>
                </c:pt>
                <c:pt idx="7">
                  <c:v>3.356393083855963E-2</c:v>
                </c:pt>
                <c:pt idx="8">
                  <c:v>3.8358747321498084E-2</c:v>
                </c:pt>
                <c:pt idx="9">
                  <c:v>4.3153678715364775E-2</c:v>
                </c:pt>
                <c:pt idx="10">
                  <c:v>4.7942505466169225E-2</c:v>
                </c:pt>
                <c:pt idx="11">
                  <c:v>5.273121730604545E-2</c:v>
                </c:pt>
                <c:pt idx="12">
                  <c:v>5.7520158967778123E-2</c:v>
                </c:pt>
                <c:pt idx="13">
                  <c:v>6.2318085227711817E-2</c:v>
                </c:pt>
                <c:pt idx="14">
                  <c:v>6.7106911978516259E-2</c:v>
                </c:pt>
                <c:pt idx="15">
                  <c:v>7.1895745911253708E-2</c:v>
                </c:pt>
                <c:pt idx="16">
                  <c:v>7.6687445435263943E-2</c:v>
                </c:pt>
                <c:pt idx="17">
                  <c:v>8.1476509189857868E-2</c:v>
                </c:pt>
                <c:pt idx="18">
                  <c:v>8.626809380293983E-2</c:v>
                </c:pt>
                <c:pt idx="19">
                  <c:v>9.1057042646605538E-2</c:v>
                </c:pt>
                <c:pt idx="20">
                  <c:v>9.5848979174405199E-2</c:v>
                </c:pt>
                <c:pt idx="21">
                  <c:v>0.10063792801807091</c:v>
                </c:pt>
                <c:pt idx="22">
                  <c:v>0.10543596918893283</c:v>
                </c:pt>
                <c:pt idx="23">
                  <c:v>0.11023389544886651</c:v>
                </c:pt>
                <c:pt idx="24">
                  <c:v>0.11503158470501074</c:v>
                </c:pt>
                <c:pt idx="25">
                  <c:v>0.11982053354867643</c:v>
                </c:pt>
                <c:pt idx="26">
                  <c:v>0.12461247007647611</c:v>
                </c:pt>
                <c:pt idx="27">
                  <c:v>0.12941027424354856</c:v>
                </c:pt>
                <c:pt idx="28">
                  <c:v>0.1341994600910037</c:v>
                </c:pt>
                <c:pt idx="29">
                  <c:v>0.13899727144000917</c:v>
                </c:pt>
                <c:pt idx="30">
                  <c:v>0.14378621310174186</c:v>
                </c:pt>
                <c:pt idx="31">
                  <c:v>0.14857516194540754</c:v>
                </c:pt>
                <c:pt idx="32">
                  <c:v>0.15336710565514028</c:v>
                </c:pt>
                <c:pt idx="33">
                  <c:v>0.15815616940973418</c:v>
                </c:pt>
                <c:pt idx="34">
                  <c:v>0.16295098589267265</c:v>
                </c:pt>
                <c:pt idx="35">
                  <c:v>0.16774866796688384</c:v>
                </c:pt>
                <c:pt idx="36">
                  <c:v>0.17254707541632949</c:v>
                </c:pt>
                <c:pt idx="37">
                  <c:v>0.17733889703320094</c:v>
                </c:pt>
                <c:pt idx="38">
                  <c:v>0.18212783869493365</c:v>
                </c:pt>
                <c:pt idx="39">
                  <c:v>0.1869256500439391</c:v>
                </c:pt>
                <c:pt idx="40">
                  <c:v>0.1917234542110115</c:v>
                </c:pt>
                <c:pt idx="41">
                  <c:v>0.19651228096181603</c:v>
                </c:pt>
                <c:pt idx="42">
                  <c:v>0.20130709744475442</c:v>
                </c:pt>
                <c:pt idx="43">
                  <c:v>0.20609592419555889</c:v>
                </c:pt>
                <c:pt idx="44">
                  <c:v>0.21088487303922454</c:v>
                </c:pt>
                <c:pt idx="45">
                  <c:v>0.2156735776971678</c:v>
                </c:pt>
                <c:pt idx="46">
                  <c:v>0.22046839418010625</c:v>
                </c:pt>
                <c:pt idx="47">
                  <c:v>0.22526631325810692</c:v>
                </c:pt>
                <c:pt idx="48">
                  <c:v>0.23005514719084438</c:v>
                </c:pt>
                <c:pt idx="49">
                  <c:v>0.23485282926505555</c:v>
                </c:pt>
                <c:pt idx="50">
                  <c:v>0.2396424963020227</c:v>
                </c:pt>
                <c:pt idx="51">
                  <c:v>0.24443994137244443</c:v>
                </c:pt>
                <c:pt idx="52">
                  <c:v>0.24922889021611014</c:v>
                </c:pt>
                <c:pt idx="53">
                  <c:v>0.25401795397070404</c:v>
                </c:pt>
                <c:pt idx="54">
                  <c:v>0.25880678072150848</c:v>
                </c:pt>
                <c:pt idx="55">
                  <c:v>0.26360459207051395</c:v>
                </c:pt>
                <c:pt idx="56">
                  <c:v>0.26840251833044765</c:v>
                </c:pt>
                <c:pt idx="57">
                  <c:v>0.27319433276538607</c:v>
                </c:pt>
                <c:pt idx="58">
                  <c:v>0.27798316669812356</c:v>
                </c:pt>
                <c:pt idx="59">
                  <c:v>0.28278072667947352</c:v>
                </c:pt>
                <c:pt idx="60">
                  <c:v>0.28756967552313917</c:v>
                </c:pt>
                <c:pt idx="61">
                  <c:v>0.29236724268642222</c:v>
                </c:pt>
                <c:pt idx="62">
                  <c:v>0.29716516894635586</c:v>
                </c:pt>
                <c:pt idx="63">
                  <c:v>0.30195447688667226</c:v>
                </c:pt>
                <c:pt idx="64">
                  <c:v>0.3067431815446155</c:v>
                </c:pt>
                <c:pt idx="65">
                  <c:v>0.31153213038828126</c:v>
                </c:pt>
                <c:pt idx="66">
                  <c:v>0.31632143832859766</c:v>
                </c:pt>
                <c:pt idx="67">
                  <c:v>0.32111924249567003</c:v>
                </c:pt>
                <c:pt idx="68">
                  <c:v>0.32590795433554626</c:v>
                </c:pt>
                <c:pt idx="69">
                  <c:v>0.33069965385955652</c:v>
                </c:pt>
                <c:pt idx="70">
                  <c:v>0.33549745802662895</c:v>
                </c:pt>
                <c:pt idx="71">
                  <c:v>0.3402864068702946</c:v>
                </c:pt>
                <c:pt idx="72">
                  <c:v>0.34507523362109904</c:v>
                </c:pt>
                <c:pt idx="73">
                  <c:v>0.34987315988103274</c:v>
                </c:pt>
                <c:pt idx="74">
                  <c:v>0.3546676100853875</c:v>
                </c:pt>
                <c:pt idx="75">
                  <c:v>0.35945919469846938</c:v>
                </c:pt>
                <c:pt idx="76">
                  <c:v>0.36424766235262318</c:v>
                </c:pt>
                <c:pt idx="77">
                  <c:v>0.36903625209963808</c:v>
                </c:pt>
                <c:pt idx="78">
                  <c:v>0.37382495675758132</c:v>
                </c:pt>
                <c:pt idx="79">
                  <c:v>0.37861342441173512</c:v>
                </c:pt>
                <c:pt idx="80">
                  <c:v>0.38340524602860654</c:v>
                </c:pt>
                <c:pt idx="81">
                  <c:v>0.38820281319188943</c:v>
                </c:pt>
                <c:pt idx="82">
                  <c:v>0.3929914029389045</c:v>
                </c:pt>
                <c:pt idx="83">
                  <c:v>0.39778286545912517</c:v>
                </c:pt>
                <c:pt idx="84">
                  <c:v>0.40257133311327897</c:v>
                </c:pt>
                <c:pt idx="85">
                  <c:v>0.40736003777122215</c:v>
                </c:pt>
                <c:pt idx="86">
                  <c:v>0.41214862751823711</c:v>
                </c:pt>
                <c:pt idx="87">
                  <c:v>0.41693721726525207</c:v>
                </c:pt>
                <c:pt idx="88">
                  <c:v>0.4217346623356738</c:v>
                </c:pt>
                <c:pt idx="89">
                  <c:v>0.42652624694875574</c:v>
                </c:pt>
                <c:pt idx="90">
                  <c:v>0.43131794647276595</c:v>
                </c:pt>
                <c:pt idx="91">
                  <c:v>0.43610653621978096</c:v>
                </c:pt>
                <c:pt idx="92">
                  <c:v>0.44089511878486293</c:v>
                </c:pt>
                <c:pt idx="93">
                  <c:v>0.44568370853187789</c:v>
                </c:pt>
                <c:pt idx="94">
                  <c:v>0.45047529314495993</c:v>
                </c:pt>
                <c:pt idx="95">
                  <c:v>0.45526687057610887</c:v>
                </c:pt>
                <c:pt idx="96">
                  <c:v>0.46006455983225314</c:v>
                </c:pt>
                <c:pt idx="97">
                  <c:v>0.464853142397335</c:v>
                </c:pt>
                <c:pt idx="98">
                  <c:v>0.46964161723342174</c:v>
                </c:pt>
                <c:pt idx="99">
                  <c:v>0.47443343166836022</c:v>
                </c:pt>
                <c:pt idx="100">
                  <c:v>0.47922202141537518</c:v>
                </c:pt>
                <c:pt idx="101">
                  <c:v>0.48401061116239014</c:v>
                </c:pt>
                <c:pt idx="102">
                  <c:v>0.48880865951518504</c:v>
                </c:pt>
                <c:pt idx="103">
                  <c:v>0.49360574548895608</c:v>
                </c:pt>
              </c:numCache>
            </c:numRef>
          </c:xVal>
          <c:yVal>
            <c:numRef>
              <c:f>'DP-kr'!$M$3:$M$70</c:f>
              <c:numCache>
                <c:formatCode>General</c:formatCode>
                <c:ptCount val="68"/>
                <c:pt idx="0">
                  <c:v>15.987408654999854</c:v>
                </c:pt>
                <c:pt idx="1">
                  <c:v>30.438609071999963</c:v>
                </c:pt>
                <c:pt idx="2">
                  <c:v>44.902727764000019</c:v>
                </c:pt>
                <c:pt idx="3">
                  <c:v>62.90287374400009</c:v>
                </c:pt>
                <c:pt idx="4">
                  <c:v>80.7449892489999</c:v>
                </c:pt>
                <c:pt idx="5">
                  <c:v>99.965900758000089</c:v>
                </c:pt>
                <c:pt idx="6">
                  <c:v>118.99757462799994</c:v>
                </c:pt>
                <c:pt idx="7">
                  <c:v>132.93105740500005</c:v>
                </c:pt>
                <c:pt idx="8">
                  <c:v>146.70934975099999</c:v>
                </c:pt>
                <c:pt idx="9">
                  <c:v>165.03660738300005</c:v>
                </c:pt>
                <c:pt idx="10">
                  <c:v>181.91134250099981</c:v>
                </c:pt>
                <c:pt idx="11">
                  <c:v>194.35100889800015</c:v>
                </c:pt>
                <c:pt idx="12">
                  <c:v>209.21782485400013</c:v>
                </c:pt>
                <c:pt idx="13">
                  <c:v>221.82334497700003</c:v>
                </c:pt>
                <c:pt idx="14">
                  <c:v>236.60880035799983</c:v>
                </c:pt>
                <c:pt idx="15">
                  <c:v>250.08576960799996</c:v>
                </c:pt>
                <c:pt idx="16">
                  <c:v>264.94358314999999</c:v>
                </c:pt>
                <c:pt idx="17">
                  <c:v>279.42262888200003</c:v>
                </c:pt>
                <c:pt idx="18">
                  <c:v>293.50044057399987</c:v>
                </c:pt>
                <c:pt idx="19">
                  <c:v>304.69712822100018</c:v>
                </c:pt>
                <c:pt idx="20">
                  <c:v>316.24959564300002</c:v>
                </c:pt>
                <c:pt idx="21">
                  <c:v>327.96116935700002</c:v>
                </c:pt>
                <c:pt idx="22">
                  <c:v>339.83752098000014</c:v>
                </c:pt>
                <c:pt idx="23">
                  <c:v>349.9000963540002</c:v>
                </c:pt>
                <c:pt idx="24">
                  <c:v>360.71693190300016</c:v>
                </c:pt>
                <c:pt idx="25">
                  <c:v>370.32739189299991</c:v>
                </c:pt>
                <c:pt idx="26">
                  <c:v>376.55436416800012</c:v>
                </c:pt>
                <c:pt idx="27">
                  <c:v>384.15651758900003</c:v>
                </c:pt>
                <c:pt idx="28">
                  <c:v>389.18395661399995</c:v>
                </c:pt>
                <c:pt idx="29">
                  <c:v>402.14374529399993</c:v>
                </c:pt>
                <c:pt idx="30">
                  <c:v>407.32343983099986</c:v>
                </c:pt>
                <c:pt idx="31">
                  <c:v>414.40210064899998</c:v>
                </c:pt>
                <c:pt idx="32">
                  <c:v>421.81148797700007</c:v>
                </c:pt>
                <c:pt idx="33">
                  <c:v>427.84100348400011</c:v>
                </c:pt>
                <c:pt idx="34">
                  <c:v>433.43915360400001</c:v>
                </c:pt>
                <c:pt idx="35">
                  <c:v>436.16948536100017</c:v>
                </c:pt>
                <c:pt idx="36">
                  <c:v>459.04233795899995</c:v>
                </c:pt>
                <c:pt idx="37">
                  <c:v>449.40985561099978</c:v>
                </c:pt>
                <c:pt idx="38">
                  <c:v>448.41384662399992</c:v>
                </c:pt>
                <c:pt idx="39">
                  <c:v>451.97071878400016</c:v>
                </c:pt>
                <c:pt idx="40">
                  <c:v>457.88628973200002</c:v>
                </c:pt>
                <c:pt idx="41">
                  <c:v>460.58179099600011</c:v>
                </c:pt>
                <c:pt idx="42">
                  <c:v>461.54849144399986</c:v>
                </c:pt>
                <c:pt idx="43">
                  <c:v>462.6008642060001</c:v>
                </c:pt>
                <c:pt idx="44">
                  <c:v>466.06129741099994</c:v>
                </c:pt>
                <c:pt idx="45">
                  <c:v>465.92558350299987</c:v>
                </c:pt>
                <c:pt idx="46">
                  <c:v>466.88435735400003</c:v>
                </c:pt>
                <c:pt idx="47">
                  <c:v>469.41077744099994</c:v>
                </c:pt>
                <c:pt idx="48">
                  <c:v>435.39196887699995</c:v>
                </c:pt>
                <c:pt idx="49">
                  <c:v>318.65072668099992</c:v>
                </c:pt>
                <c:pt idx="50">
                  <c:v>418.49190322699997</c:v>
                </c:pt>
                <c:pt idx="51">
                  <c:v>409.64481028499995</c:v>
                </c:pt>
                <c:pt idx="52">
                  <c:v>365.21186343600016</c:v>
                </c:pt>
                <c:pt idx="53">
                  <c:v>361.97398546799991</c:v>
                </c:pt>
                <c:pt idx="54">
                  <c:v>371.99865144800015</c:v>
                </c:pt>
                <c:pt idx="55">
                  <c:v>374.05143813400014</c:v>
                </c:pt>
                <c:pt idx="56">
                  <c:v>363.07936416000007</c:v>
                </c:pt>
                <c:pt idx="57">
                  <c:v>359.11220755199997</c:v>
                </c:pt>
                <c:pt idx="58">
                  <c:v>359.05775934400003</c:v>
                </c:pt>
                <c:pt idx="59">
                  <c:v>362.68204598099987</c:v>
                </c:pt>
                <c:pt idx="60">
                  <c:v>367.83444074399995</c:v>
                </c:pt>
                <c:pt idx="61">
                  <c:v>370.06628516899991</c:v>
                </c:pt>
                <c:pt idx="62">
                  <c:v>368.64629864500012</c:v>
                </c:pt>
                <c:pt idx="63">
                  <c:v>365.68244567600004</c:v>
                </c:pt>
                <c:pt idx="64">
                  <c:v>360.12157868600002</c:v>
                </c:pt>
                <c:pt idx="65">
                  <c:v>362.18824932400003</c:v>
                </c:pt>
                <c:pt idx="66">
                  <c:v>360.81630410000002</c:v>
                </c:pt>
                <c:pt idx="67">
                  <c:v>362.11804279700004</c:v>
                </c:pt>
              </c:numCache>
            </c:numRef>
          </c:yVal>
          <c:smooth val="0"/>
        </c:ser>
        <c:ser>
          <c:idx val="1"/>
          <c:order val="1"/>
          <c:tx>
            <c:v>20MPa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'DP-kr'!$V$3:$V$110</c:f>
              <c:numCache>
                <c:formatCode>General</c:formatCode>
                <c:ptCount val="108"/>
                <c:pt idx="0">
                  <c:v>0</c:v>
                </c:pt>
                <c:pt idx="1">
                  <c:v>4.9208622071371336E-3</c:v>
                </c:pt>
                <c:pt idx="2">
                  <c:v>9.8385276717107457E-3</c:v>
                </c:pt>
                <c:pt idx="3">
                  <c:v>1.4759389878847881E-2</c:v>
                </c:pt>
                <c:pt idx="4">
                  <c:v>1.9673858600857966E-2</c:v>
                </c:pt>
                <c:pt idx="5">
                  <c:v>2.4585388382124172E-2</c:v>
                </c:pt>
                <c:pt idx="6">
                  <c:v>2.9497161233677471E-2</c:v>
                </c:pt>
                <c:pt idx="7">
                  <c:v>3.4408691014943676E-2</c:v>
                </c:pt>
                <c:pt idx="8">
                  <c:v>3.9323041884693356E-2</c:v>
                </c:pt>
                <c:pt idx="9">
                  <c:v>4.4234571665959566E-2</c:v>
                </c:pt>
                <c:pt idx="10">
                  <c:v>4.9152119278272767E-2</c:v>
                </c:pt>
                <c:pt idx="11">
                  <c:v>5.4069659524819694E-2</c:v>
                </c:pt>
                <c:pt idx="12">
                  <c:v>5.8981189306085896E-2</c:v>
                </c:pt>
                <c:pt idx="13">
                  <c:v>6.3898854770659499E-2</c:v>
                </c:pt>
                <c:pt idx="14">
                  <c:v>6.88166454532598E-2</c:v>
                </c:pt>
                <c:pt idx="15">
                  <c:v>7.3731364611323263E-2</c:v>
                </c:pt>
                <c:pt idx="16">
                  <c:v>7.8642894392589466E-2</c:v>
                </c:pt>
                <c:pt idx="17">
                  <c:v>8.3554542026116063E-2</c:v>
                </c:pt>
                <c:pt idx="18">
                  <c:v>8.846595395512187E-2</c:v>
                </c:pt>
                <c:pt idx="19">
                  <c:v>9.3386440508178972E-2</c:v>
                </c:pt>
                <c:pt idx="20">
                  <c:v>9.8297845071418491E-2</c:v>
                </c:pt>
                <c:pt idx="21">
                  <c:v>0.10320937485268469</c:v>
                </c:pt>
                <c:pt idx="22">
                  <c:v>0.10812409401074813</c:v>
                </c:pt>
                <c:pt idx="23">
                  <c:v>0.11304458792957151</c:v>
                </c:pt>
                <c:pt idx="24">
                  <c:v>0.11795918186960827</c:v>
                </c:pt>
                <c:pt idx="25">
                  <c:v>0.1228705864328478</c:v>
                </c:pt>
                <c:pt idx="26">
                  <c:v>0.12778211621411401</c:v>
                </c:pt>
                <c:pt idx="27">
                  <c:v>0.13269352077735355</c:v>
                </c:pt>
                <c:pt idx="28">
                  <c:v>0.13761106838966672</c:v>
                </c:pt>
                <c:pt idx="29">
                  <c:v>0.14252247295290624</c:v>
                </c:pt>
                <c:pt idx="30">
                  <c:v>0.14743400273417245</c:v>
                </c:pt>
                <c:pt idx="31">
                  <c:v>0.15234565036769904</c:v>
                </c:pt>
                <c:pt idx="32">
                  <c:v>0.15726332319803896</c:v>
                </c:pt>
                <c:pt idx="33">
                  <c:v>0.16218086344458588</c:v>
                </c:pt>
                <c:pt idx="34">
                  <c:v>0.16709865412718616</c:v>
                </c:pt>
                <c:pt idx="35">
                  <c:v>0.17201300499693586</c:v>
                </c:pt>
                <c:pt idx="36">
                  <c:v>0.17693361676801964</c:v>
                </c:pt>
                <c:pt idx="37">
                  <c:v>0.18184502133125915</c:v>
                </c:pt>
                <c:pt idx="38">
                  <c:v>0.18676600875642299</c:v>
                </c:pt>
                <c:pt idx="39">
                  <c:v>0.19168649530948009</c:v>
                </c:pt>
                <c:pt idx="40">
                  <c:v>0.19659789987271958</c:v>
                </c:pt>
                <c:pt idx="41">
                  <c:v>0.20150942965398577</c:v>
                </c:pt>
                <c:pt idx="42">
                  <c:v>0.20642403095978881</c:v>
                </c:pt>
                <c:pt idx="43">
                  <c:v>0.21134144598830906</c:v>
                </c:pt>
                <c:pt idx="44">
                  <c:v>0.21625911881864898</c:v>
                </c:pt>
                <c:pt idx="45">
                  <c:v>0.22117653384716923</c:v>
                </c:pt>
                <c:pt idx="46">
                  <c:v>0.22609113515297224</c:v>
                </c:pt>
                <c:pt idx="47">
                  <c:v>0.23101174692405604</c:v>
                </c:pt>
                <c:pt idx="48">
                  <c:v>0.2359234019233489</c:v>
                </c:pt>
                <c:pt idx="49">
                  <c:v>0.24084413891245937</c:v>
                </c:pt>
                <c:pt idx="50">
                  <c:v>0.24575554347569886</c:v>
                </c:pt>
                <c:pt idx="51">
                  <c:v>0.25067308372224578</c:v>
                </c:pt>
                <c:pt idx="52">
                  <c:v>0.255593945929383</c:v>
                </c:pt>
                <c:pt idx="53">
                  <c:v>0.26050535049262252</c:v>
                </c:pt>
                <c:pt idx="54">
                  <c:v>0.26542289073916941</c:v>
                </c:pt>
                <c:pt idx="55">
                  <c:v>0.27033417745014848</c:v>
                </c:pt>
                <c:pt idx="56">
                  <c:v>0.27525491443925898</c:v>
                </c:pt>
                <c:pt idx="57">
                  <c:v>0.28017245468580587</c:v>
                </c:pt>
                <c:pt idx="58">
                  <c:v>0.28508398446707212</c:v>
                </c:pt>
                <c:pt idx="59">
                  <c:v>0.28999858577287518</c:v>
                </c:pt>
                <c:pt idx="60">
                  <c:v>0.29490986511808803</c:v>
                </c:pt>
                <c:pt idx="61">
                  <c:v>0.29982753058266159</c:v>
                </c:pt>
                <c:pt idx="62">
                  <c:v>0.30474519604723516</c:v>
                </c:pt>
                <c:pt idx="63">
                  <c:v>0.3096567258285014</c:v>
                </c:pt>
                <c:pt idx="64">
                  <c:v>0.31456813039174097</c:v>
                </c:pt>
                <c:pt idx="65">
                  <c:v>0.31948874952859102</c:v>
                </c:pt>
                <c:pt idx="66">
                  <c:v>0.32440960436996186</c:v>
                </c:pt>
                <c:pt idx="67">
                  <c:v>0.32932089108094098</c:v>
                </c:pt>
                <c:pt idx="68">
                  <c:v>0.33423327529109514</c:v>
                </c:pt>
                <c:pt idx="69">
                  <c:v>0.33914750830858437</c:v>
                </c:pt>
                <c:pt idx="70">
                  <c:v>0.34405915594211101</c:v>
                </c:pt>
                <c:pt idx="71">
                  <c:v>0.34897056050535052</c:v>
                </c:pt>
                <c:pt idx="72">
                  <c:v>0.35389117227643435</c:v>
                </c:pt>
                <c:pt idx="73">
                  <c:v>0.35880257683967387</c:v>
                </c:pt>
                <c:pt idx="74">
                  <c:v>0.36372319597652386</c:v>
                </c:pt>
                <c:pt idx="75">
                  <c:v>0.3686440508178947</c:v>
                </c:pt>
                <c:pt idx="76">
                  <c:v>0.37356478780700519</c:v>
                </c:pt>
                <c:pt idx="77">
                  <c:v>0.37848528172582852</c:v>
                </c:pt>
                <c:pt idx="78">
                  <c:v>0.38339680414132843</c:v>
                </c:pt>
                <c:pt idx="79">
                  <c:v>0.38830821607033428</c:v>
                </c:pt>
                <c:pt idx="80">
                  <c:v>0.39321986370386092</c:v>
                </c:pt>
                <c:pt idx="81">
                  <c:v>0.3981406006929713</c:v>
                </c:pt>
                <c:pt idx="82">
                  <c:v>0.40305814093951825</c:v>
                </c:pt>
                <c:pt idx="83">
                  <c:v>0.4079695528685241</c:v>
                </c:pt>
                <c:pt idx="84">
                  <c:v>0.41288746140338484</c:v>
                </c:pt>
                <c:pt idx="85">
                  <c:v>0.41780451550935754</c:v>
                </c:pt>
                <c:pt idx="86">
                  <c:v>0.4227187411610806</c:v>
                </c:pt>
                <c:pt idx="87">
                  <c:v>0.42763002787205961</c:v>
                </c:pt>
                <c:pt idx="88">
                  <c:v>0.43254388523546883</c:v>
                </c:pt>
                <c:pt idx="89">
                  <c:v>0.43746413608400514</c:v>
                </c:pt>
                <c:pt idx="90">
                  <c:v>0.44237565849950505</c:v>
                </c:pt>
                <c:pt idx="91">
                  <c:v>0.44729529062367429</c:v>
                </c:pt>
                <c:pt idx="92">
                  <c:v>0.45220645211662663</c:v>
                </c:pt>
                <c:pt idx="93">
                  <c:v>0.45712043469806252</c:v>
                </c:pt>
                <c:pt idx="94">
                  <c:v>0.46203147097298836</c:v>
                </c:pt>
                <c:pt idx="95">
                  <c:v>0.46694275768396742</c:v>
                </c:pt>
                <c:pt idx="96">
                  <c:v>0.47186300116673735</c:v>
                </c:pt>
                <c:pt idx="97">
                  <c:v>0.47677723418422668</c:v>
                </c:pt>
                <c:pt idx="98">
                  <c:v>0.4816910915476359</c:v>
                </c:pt>
                <c:pt idx="99">
                  <c:v>0.48660827087163538</c:v>
                </c:pt>
                <c:pt idx="100">
                  <c:v>0.49151930714656111</c:v>
                </c:pt>
                <c:pt idx="101">
                  <c:v>0.49643955062933104</c:v>
                </c:pt>
                <c:pt idx="102">
                  <c:v>0.50135966889407446</c:v>
                </c:pt>
                <c:pt idx="103">
                  <c:v>0.5062708303870268</c:v>
                </c:pt>
                <c:pt idx="104">
                  <c:v>0.5111910738697969</c:v>
                </c:pt>
                <c:pt idx="105">
                  <c:v>0.51611107428227976</c:v>
                </c:pt>
                <c:pt idx="106">
                  <c:v>0.52102223577523221</c:v>
                </c:pt>
                <c:pt idx="107">
                  <c:v>0.52593339726818467</c:v>
                </c:pt>
              </c:numCache>
            </c:numRef>
          </c:xVal>
          <c:yVal>
            <c:numRef>
              <c:f>'DP-kr'!$W$3:$W$75</c:f>
              <c:numCache>
                <c:formatCode>General</c:formatCode>
                <c:ptCount val="73"/>
                <c:pt idx="0">
                  <c:v>11.104086735999999</c:v>
                </c:pt>
                <c:pt idx="1">
                  <c:v>27.207030662000079</c:v>
                </c:pt>
                <c:pt idx="2">
                  <c:v>49.842929582000124</c:v>
                </c:pt>
                <c:pt idx="3">
                  <c:v>70.21038935699994</c:v>
                </c:pt>
                <c:pt idx="4">
                  <c:v>90.704419434000101</c:v>
                </c:pt>
                <c:pt idx="5">
                  <c:v>114.04727363300003</c:v>
                </c:pt>
                <c:pt idx="6">
                  <c:v>136.78459471499991</c:v>
                </c:pt>
                <c:pt idx="7">
                  <c:v>160.60079657699998</c:v>
                </c:pt>
                <c:pt idx="8">
                  <c:v>183.76126391699995</c:v>
                </c:pt>
                <c:pt idx="9">
                  <c:v>202.43476183999996</c:v>
                </c:pt>
                <c:pt idx="10">
                  <c:v>227.51571180099995</c:v>
                </c:pt>
                <c:pt idx="11">
                  <c:v>253.379219595</c:v>
                </c:pt>
                <c:pt idx="12">
                  <c:v>276.64218491399993</c:v>
                </c:pt>
                <c:pt idx="13">
                  <c:v>300.26131741499989</c:v>
                </c:pt>
                <c:pt idx="14">
                  <c:v>323.73025963400005</c:v>
                </c:pt>
                <c:pt idx="15">
                  <c:v>348.62129201700009</c:v>
                </c:pt>
                <c:pt idx="16">
                  <c:v>370.85958022600016</c:v>
                </c:pt>
                <c:pt idx="17">
                  <c:v>393.45609237600002</c:v>
                </c:pt>
                <c:pt idx="18">
                  <c:v>417.84701606900012</c:v>
                </c:pt>
                <c:pt idx="19">
                  <c:v>442.59655111000006</c:v>
                </c:pt>
                <c:pt idx="20">
                  <c:v>464.64197835100003</c:v>
                </c:pt>
                <c:pt idx="21">
                  <c:v>489.64235949299996</c:v>
                </c:pt>
                <c:pt idx="22">
                  <c:v>513.08448421999992</c:v>
                </c:pt>
                <c:pt idx="23">
                  <c:v>535.98374316700006</c:v>
                </c:pt>
                <c:pt idx="24">
                  <c:v>557.15204966399983</c:v>
                </c:pt>
                <c:pt idx="25">
                  <c:v>579.94558318099985</c:v>
                </c:pt>
                <c:pt idx="26">
                  <c:v>600.40624598900013</c:v>
                </c:pt>
                <c:pt idx="27">
                  <c:v>604.87378855399993</c:v>
                </c:pt>
                <c:pt idx="28">
                  <c:v>636.19914581900002</c:v>
                </c:pt>
                <c:pt idx="29">
                  <c:v>662.40898710200008</c:v>
                </c:pt>
                <c:pt idx="30">
                  <c:v>675.92685434000009</c:v>
                </c:pt>
                <c:pt idx="31">
                  <c:v>689.94091440700004</c:v>
                </c:pt>
                <c:pt idx="32">
                  <c:v>705.49453765099997</c:v>
                </c:pt>
                <c:pt idx="33">
                  <c:v>719.99334396699987</c:v>
                </c:pt>
                <c:pt idx="34">
                  <c:v>733.10553102800009</c:v>
                </c:pt>
                <c:pt idx="35">
                  <c:v>747.60247824199996</c:v>
                </c:pt>
                <c:pt idx="36">
                  <c:v>757.22839554799998</c:v>
                </c:pt>
                <c:pt idx="37">
                  <c:v>769.2079250889999</c:v>
                </c:pt>
                <c:pt idx="38">
                  <c:v>778.91011641699993</c:v>
                </c:pt>
                <c:pt idx="39">
                  <c:v>790.09134674799998</c:v>
                </c:pt>
                <c:pt idx="40">
                  <c:v>799.07835519699984</c:v>
                </c:pt>
                <c:pt idx="41">
                  <c:v>805.45475141099996</c:v>
                </c:pt>
                <c:pt idx="42">
                  <c:v>810.71287160399993</c:v>
                </c:pt>
                <c:pt idx="43">
                  <c:v>817.50918662499998</c:v>
                </c:pt>
                <c:pt idx="44">
                  <c:v>820.58884325500003</c:v>
                </c:pt>
                <c:pt idx="45">
                  <c:v>826.76239514500003</c:v>
                </c:pt>
                <c:pt idx="46">
                  <c:v>830.87035221400015</c:v>
                </c:pt>
                <c:pt idx="47">
                  <c:v>832.17814993499996</c:v>
                </c:pt>
                <c:pt idx="48">
                  <c:v>834.61176286699992</c:v>
                </c:pt>
                <c:pt idx="49">
                  <c:v>834.19359981599996</c:v>
                </c:pt>
                <c:pt idx="50">
                  <c:v>835.0614256140002</c:v>
                </c:pt>
                <c:pt idx="51">
                  <c:v>804.83207747400002</c:v>
                </c:pt>
                <c:pt idx="52">
                  <c:v>825.73600180200015</c:v>
                </c:pt>
                <c:pt idx="53">
                  <c:v>842.32918120199997</c:v>
                </c:pt>
                <c:pt idx="54">
                  <c:v>841.38077811400012</c:v>
                </c:pt>
                <c:pt idx="55">
                  <c:v>800.0227887489998</c:v>
                </c:pt>
                <c:pt idx="56">
                  <c:v>647.39402166600007</c:v>
                </c:pt>
                <c:pt idx="57">
                  <c:v>678.30930629199997</c:v>
                </c:pt>
                <c:pt idx="58">
                  <c:v>720.4945696740001</c:v>
                </c:pt>
                <c:pt idx="59">
                  <c:v>717.67407147200015</c:v>
                </c:pt>
                <c:pt idx="60">
                  <c:v>712.77868350299991</c:v>
                </c:pt>
                <c:pt idx="61">
                  <c:v>709.38787008400004</c:v>
                </c:pt>
                <c:pt idx="62">
                  <c:v>700.97278294500006</c:v>
                </c:pt>
                <c:pt idx="63">
                  <c:v>704.20684672099992</c:v>
                </c:pt>
                <c:pt idx="64">
                  <c:v>707.21844845800001</c:v>
                </c:pt>
                <c:pt idx="65">
                  <c:v>716.51173215800009</c:v>
                </c:pt>
                <c:pt idx="66">
                  <c:v>715.81230759799996</c:v>
                </c:pt>
                <c:pt idx="67">
                  <c:v>716.06812843499984</c:v>
                </c:pt>
                <c:pt idx="68">
                  <c:v>713.64567802200008</c:v>
                </c:pt>
                <c:pt idx="69">
                  <c:v>714.15263749199994</c:v>
                </c:pt>
                <c:pt idx="70">
                  <c:v>714.51957131499989</c:v>
                </c:pt>
                <c:pt idx="71">
                  <c:v>715.6496813230001</c:v>
                </c:pt>
                <c:pt idx="72">
                  <c:v>720.709268931</c:v>
                </c:pt>
              </c:numCache>
            </c:numRef>
          </c:yVal>
          <c:smooth val="0"/>
        </c:ser>
        <c:ser>
          <c:idx val="2"/>
          <c:order val="2"/>
          <c:tx>
            <c:v>30MPa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'DP-kr'!$AD$3:$AD$115</c:f>
              <c:numCache>
                <c:formatCode>General</c:formatCode>
                <c:ptCount val="113"/>
                <c:pt idx="0">
                  <c:v>0</c:v>
                </c:pt>
                <c:pt idx="1">
                  <c:v>4.7083451185593751E-3</c:v>
                </c:pt>
                <c:pt idx="2">
                  <c:v>9.6197496817988989E-3</c:v>
                </c:pt>
                <c:pt idx="3">
                  <c:v>1.453434362183567E-2</c:v>
                </c:pt>
                <c:pt idx="4">
                  <c:v>1.9449070145665399E-2</c:v>
                </c:pt>
                <c:pt idx="5">
                  <c:v>2.4363538867675488E-2</c:v>
                </c:pt>
                <c:pt idx="6">
                  <c:v>2.9275805225569228E-2</c:v>
                </c:pt>
                <c:pt idx="7">
                  <c:v>3.4186723648234579E-2</c:v>
                </c:pt>
                <c:pt idx="8">
                  <c:v>3.9098253429500782E-2</c:v>
                </c:pt>
                <c:pt idx="9">
                  <c:v>4.4009775845000709E-2</c:v>
                </c:pt>
                <c:pt idx="10">
                  <c:v>4.8921430844293595E-2</c:v>
                </c:pt>
                <c:pt idx="11">
                  <c:v>5.3832960625559811E-2</c:v>
                </c:pt>
                <c:pt idx="12">
                  <c:v>5.8744483041059732E-2</c:v>
                </c:pt>
                <c:pt idx="13">
                  <c:v>6.3665345248196878E-2</c:v>
                </c:pt>
                <c:pt idx="14">
                  <c:v>6.8586082237307333E-2</c:v>
                </c:pt>
                <c:pt idx="15">
                  <c:v>7.3497486800546838E-2</c:v>
                </c:pt>
                <c:pt idx="16">
                  <c:v>7.8409016581813054E-2</c:v>
                </c:pt>
                <c:pt idx="17">
                  <c:v>8.3326807264413341E-2</c:v>
                </c:pt>
                <c:pt idx="18">
                  <c:v>8.8238329679913269E-2</c:v>
                </c:pt>
                <c:pt idx="19">
                  <c:v>9.3150227749493247E-2</c:v>
                </c:pt>
                <c:pt idx="20">
                  <c:v>9.8070964738603689E-2</c:v>
                </c:pt>
                <c:pt idx="21">
                  <c:v>0.10298212623155613</c:v>
                </c:pt>
                <c:pt idx="22">
                  <c:v>0.10789377386508275</c:v>
                </c:pt>
                <c:pt idx="23">
                  <c:v>0.11281156454768305</c:v>
                </c:pt>
                <c:pt idx="24">
                  <c:v>0.11772690243011363</c:v>
                </c:pt>
                <c:pt idx="25">
                  <c:v>0.12264101022957623</c:v>
                </c:pt>
                <c:pt idx="26">
                  <c:v>0.12755879354641023</c:v>
                </c:pt>
                <c:pt idx="27">
                  <c:v>0.13247621594069672</c:v>
                </c:pt>
                <c:pt idx="28">
                  <c:v>0.13738762050393627</c:v>
                </c:pt>
                <c:pt idx="29">
                  <c:v>0.14229927550322916</c:v>
                </c:pt>
                <c:pt idx="30">
                  <c:v>0.14721976205628626</c:v>
                </c:pt>
                <c:pt idx="31">
                  <c:v>0.1521404990453967</c:v>
                </c:pt>
                <c:pt idx="32">
                  <c:v>0.15706136125253381</c:v>
                </c:pt>
                <c:pt idx="33">
                  <c:v>0.16198258438221846</c:v>
                </c:pt>
                <c:pt idx="34">
                  <c:v>0.16689399631122426</c:v>
                </c:pt>
                <c:pt idx="35">
                  <c:v>0.17180551872672417</c:v>
                </c:pt>
                <c:pt idx="36">
                  <c:v>0.17672601264554755</c:v>
                </c:pt>
                <c:pt idx="37">
                  <c:v>0.18164060658558434</c:v>
                </c:pt>
                <c:pt idx="38">
                  <c:v>0.18655839726818463</c:v>
                </c:pt>
                <c:pt idx="39">
                  <c:v>0.19147017011973788</c:v>
                </c:pt>
                <c:pt idx="40">
                  <c:v>0.19638169990100413</c:v>
                </c:pt>
                <c:pt idx="41">
                  <c:v>0.20129322968227031</c:v>
                </c:pt>
                <c:pt idx="42">
                  <c:v>0.20621384145335406</c:v>
                </c:pt>
                <c:pt idx="43">
                  <c:v>0.21112868582944419</c:v>
                </c:pt>
                <c:pt idx="44">
                  <c:v>0.21604623344175744</c:v>
                </c:pt>
                <c:pt idx="45">
                  <c:v>0.22095812414557112</c:v>
                </c:pt>
                <c:pt idx="46">
                  <c:v>0.22586953607457691</c:v>
                </c:pt>
                <c:pt idx="47">
                  <c:v>0.2307809406378164</c:v>
                </c:pt>
                <c:pt idx="48">
                  <c:v>0.23570155240890023</c:v>
                </c:pt>
                <c:pt idx="49">
                  <c:v>0.24061295697213977</c:v>
                </c:pt>
                <c:pt idx="50">
                  <c:v>0.24552448675340596</c:v>
                </c:pt>
                <c:pt idx="51">
                  <c:v>0.25044202699995288</c:v>
                </c:pt>
                <c:pt idx="52">
                  <c:v>0.25536239570074953</c:v>
                </c:pt>
                <c:pt idx="53">
                  <c:v>0.2602741685523029</c:v>
                </c:pt>
                <c:pt idx="54">
                  <c:v>0.26518558048130864</c:v>
                </c:pt>
                <c:pt idx="55">
                  <c:v>0.27009698504454821</c:v>
                </c:pt>
                <c:pt idx="56">
                  <c:v>0.27501465050912183</c:v>
                </c:pt>
                <c:pt idx="57">
                  <c:v>0.27993244119172211</c:v>
                </c:pt>
                <c:pt idx="58">
                  <c:v>0.28484986358600867</c:v>
                </c:pt>
                <c:pt idx="59">
                  <c:v>0.28976187950784899</c:v>
                </c:pt>
                <c:pt idx="60">
                  <c:v>0.29468237342667236</c:v>
                </c:pt>
                <c:pt idx="61">
                  <c:v>0.29959991367321931</c:v>
                </c:pt>
                <c:pt idx="62">
                  <c:v>0.30451181174279929</c:v>
                </c:pt>
                <c:pt idx="63">
                  <c:v>0.30942321630603881</c:v>
                </c:pt>
                <c:pt idx="64">
                  <c:v>0.31433474608730499</c:v>
                </c:pt>
                <c:pt idx="65">
                  <c:v>0.31925535785838882</c:v>
                </c:pt>
                <c:pt idx="66">
                  <c:v>0.32416983394616511</c:v>
                </c:pt>
                <c:pt idx="67">
                  <c:v>0.3290846783222553</c:v>
                </c:pt>
                <c:pt idx="68">
                  <c:v>0.33399976576863249</c:v>
                </c:pt>
                <c:pt idx="69">
                  <c:v>0.3389138735680951</c:v>
                </c:pt>
                <c:pt idx="70">
                  <c:v>0.343831413814642</c:v>
                </c:pt>
                <c:pt idx="71">
                  <c:v>0.34875215080375249</c:v>
                </c:pt>
                <c:pt idx="72">
                  <c:v>0.35366368058501868</c:v>
                </c:pt>
                <c:pt idx="73">
                  <c:v>0.35857606479517284</c:v>
                </c:pt>
                <c:pt idx="74">
                  <c:v>0.36349668393202289</c:v>
                </c:pt>
                <c:pt idx="75">
                  <c:v>0.36841409896054311</c:v>
                </c:pt>
                <c:pt idx="76">
                  <c:v>0.37332575395983603</c:v>
                </c:pt>
                <c:pt idx="77">
                  <c:v>0.37823789509970307</c:v>
                </c:pt>
                <c:pt idx="78">
                  <c:v>0.3831551922759629</c:v>
                </c:pt>
                <c:pt idx="79">
                  <c:v>0.38806942529345217</c:v>
                </c:pt>
                <c:pt idx="80">
                  <c:v>0.39298046156837796</c:v>
                </c:pt>
                <c:pt idx="81">
                  <c:v>0.39789174091359075</c:v>
                </c:pt>
                <c:pt idx="82">
                  <c:v>0.40280265933625614</c:v>
                </c:pt>
                <c:pt idx="83">
                  <c:v>0.40772314588931324</c:v>
                </c:pt>
                <c:pt idx="84">
                  <c:v>0.4126343073822657</c:v>
                </c:pt>
                <c:pt idx="85">
                  <c:v>0.41754828996370158</c:v>
                </c:pt>
                <c:pt idx="86">
                  <c:v>0.42246854081223784</c:v>
                </c:pt>
                <c:pt idx="87">
                  <c:v>0.42737957708716362</c:v>
                </c:pt>
                <c:pt idx="88">
                  <c:v>0.43229085643237647</c:v>
                </c:pt>
                <c:pt idx="89">
                  <c:v>0.43720164963701519</c:v>
                </c:pt>
                <c:pt idx="90">
                  <c:v>0.44212201833781178</c:v>
                </c:pt>
                <c:pt idx="91">
                  <c:v>0.44703649442558818</c:v>
                </c:pt>
                <c:pt idx="92">
                  <c:v>0.45195354116579461</c:v>
                </c:pt>
                <c:pt idx="93">
                  <c:v>0.45686482787677374</c:v>
                </c:pt>
                <c:pt idx="94">
                  <c:v>0.46177623244001326</c:v>
                </c:pt>
                <c:pt idx="95">
                  <c:v>0.46669647592278318</c:v>
                </c:pt>
                <c:pt idx="96">
                  <c:v>0.47161070894027252</c:v>
                </c:pt>
                <c:pt idx="97">
                  <c:v>0.47652800611653234</c:v>
                </c:pt>
                <c:pt idx="98">
                  <c:v>0.48143990418611221</c:v>
                </c:pt>
                <c:pt idx="99">
                  <c:v>0.48635364369726114</c:v>
                </c:pt>
                <c:pt idx="100">
                  <c:v>0.49127105872578136</c:v>
                </c:pt>
                <c:pt idx="101">
                  <c:v>0.49619142742657807</c:v>
                </c:pt>
                <c:pt idx="102">
                  <c:v>0.5011062718026682</c:v>
                </c:pt>
                <c:pt idx="103">
                  <c:v>0.50602320069061424</c:v>
                </c:pt>
                <c:pt idx="104">
                  <c:v>0.51094356939141106</c:v>
                </c:pt>
                <c:pt idx="105">
                  <c:v>0.51585497395465052</c:v>
                </c:pt>
                <c:pt idx="106">
                  <c:v>0.52076601022957614</c:v>
                </c:pt>
                <c:pt idx="107">
                  <c:v>0.5256771717225287</c:v>
                </c:pt>
                <c:pt idx="108">
                  <c:v>0.53058833321548105</c:v>
                </c:pt>
                <c:pt idx="109">
                  <c:v>0.53549936949040677</c:v>
                </c:pt>
                <c:pt idx="110">
                  <c:v>0.54041666666666677</c:v>
                </c:pt>
                <c:pt idx="111">
                  <c:v>0.54533102490218266</c:v>
                </c:pt>
                <c:pt idx="112">
                  <c:v>0.55024537577193233</c:v>
                </c:pt>
              </c:numCache>
            </c:numRef>
          </c:xVal>
          <c:yVal>
            <c:numRef>
              <c:f>'DP-kr'!$AE$3:$AE$80</c:f>
              <c:numCache>
                <c:formatCode>General</c:formatCode>
                <c:ptCount val="78"/>
                <c:pt idx="0">
                  <c:v>45.223322368000026</c:v>
                </c:pt>
                <c:pt idx="1">
                  <c:v>53.84124536000013</c:v>
                </c:pt>
                <c:pt idx="2">
                  <c:v>77.655295587999944</c:v>
                </c:pt>
                <c:pt idx="3">
                  <c:v>94.354921557000125</c:v>
                </c:pt>
                <c:pt idx="4">
                  <c:v>117.09977335799999</c:v>
                </c:pt>
                <c:pt idx="5">
                  <c:v>141.24739861099988</c:v>
                </c:pt>
                <c:pt idx="6">
                  <c:v>166.00055698099982</c:v>
                </c:pt>
                <c:pt idx="7">
                  <c:v>191.27143299099998</c:v>
                </c:pt>
                <c:pt idx="8">
                  <c:v>217.05974258000015</c:v>
                </c:pt>
                <c:pt idx="9">
                  <c:v>243.55099671199991</c:v>
                </c:pt>
                <c:pt idx="10">
                  <c:v>264.91353252600015</c:v>
                </c:pt>
                <c:pt idx="11">
                  <c:v>291.13819918000013</c:v>
                </c:pt>
                <c:pt idx="12">
                  <c:v>317.30626599200014</c:v>
                </c:pt>
                <c:pt idx="13">
                  <c:v>343.36223887599999</c:v>
                </c:pt>
                <c:pt idx="14">
                  <c:v>366.39051229099982</c:v>
                </c:pt>
                <c:pt idx="15">
                  <c:v>394.79080246399985</c:v>
                </c:pt>
                <c:pt idx="16">
                  <c:v>423.02416309400019</c:v>
                </c:pt>
                <c:pt idx="17">
                  <c:v>446.06858223499989</c:v>
                </c:pt>
                <c:pt idx="18">
                  <c:v>473.17545618600002</c:v>
                </c:pt>
                <c:pt idx="19">
                  <c:v>497.4277225809999</c:v>
                </c:pt>
                <c:pt idx="20">
                  <c:v>525.22179122700004</c:v>
                </c:pt>
                <c:pt idx="21">
                  <c:v>554.58595027499996</c:v>
                </c:pt>
                <c:pt idx="22">
                  <c:v>577.8625138079999</c:v>
                </c:pt>
                <c:pt idx="23">
                  <c:v>605.90595686000006</c:v>
                </c:pt>
                <c:pt idx="24">
                  <c:v>630.24565132500015</c:v>
                </c:pt>
                <c:pt idx="25">
                  <c:v>655.07293208299984</c:v>
                </c:pt>
                <c:pt idx="26">
                  <c:v>677.99156420700001</c:v>
                </c:pt>
                <c:pt idx="27">
                  <c:v>704.20908754900006</c:v>
                </c:pt>
                <c:pt idx="28">
                  <c:v>723.21360451400005</c:v>
                </c:pt>
                <c:pt idx="29">
                  <c:v>745.77322941199986</c:v>
                </c:pt>
                <c:pt idx="30">
                  <c:v>767.35499981399994</c:v>
                </c:pt>
                <c:pt idx="31">
                  <c:v>788.69170754900006</c:v>
                </c:pt>
                <c:pt idx="32">
                  <c:v>810.86893283699987</c:v>
                </c:pt>
                <c:pt idx="33">
                  <c:v>829.59971901199992</c:v>
                </c:pt>
                <c:pt idx="34">
                  <c:v>843.26406679899992</c:v>
                </c:pt>
                <c:pt idx="35">
                  <c:v>864.29504482400012</c:v>
                </c:pt>
                <c:pt idx="36">
                  <c:v>879.60223705200019</c:v>
                </c:pt>
                <c:pt idx="37">
                  <c:v>895.16055097100002</c:v>
                </c:pt>
                <c:pt idx="38">
                  <c:v>908.11901929600003</c:v>
                </c:pt>
                <c:pt idx="39">
                  <c:v>897.99655448300018</c:v>
                </c:pt>
                <c:pt idx="40">
                  <c:v>923.63916513100003</c:v>
                </c:pt>
                <c:pt idx="41">
                  <c:v>948.90878293200012</c:v>
                </c:pt>
                <c:pt idx="42">
                  <c:v>961.05778952800006</c:v>
                </c:pt>
                <c:pt idx="43">
                  <c:v>969.29454006699984</c:v>
                </c:pt>
                <c:pt idx="44">
                  <c:v>976.21595369500028</c:v>
                </c:pt>
                <c:pt idx="45">
                  <c:v>985.82709362400033</c:v>
                </c:pt>
                <c:pt idx="46">
                  <c:v>993.60840645300004</c:v>
                </c:pt>
                <c:pt idx="47">
                  <c:v>998.34019399900012</c:v>
                </c:pt>
                <c:pt idx="48">
                  <c:v>1004.9881693689997</c:v>
                </c:pt>
                <c:pt idx="49">
                  <c:v>1011.7747935659997</c:v>
                </c:pt>
                <c:pt idx="50">
                  <c:v>1014.1528740020001</c:v>
                </c:pt>
                <c:pt idx="51">
                  <c:v>1018.4080949050001</c:v>
                </c:pt>
                <c:pt idx="52">
                  <c:v>1020.7872511580001</c:v>
                </c:pt>
                <c:pt idx="53">
                  <c:v>1023.2359255280001</c:v>
                </c:pt>
                <c:pt idx="54">
                  <c:v>1025.2427604020002</c:v>
                </c:pt>
                <c:pt idx="55">
                  <c:v>1043.2434039289999</c:v>
                </c:pt>
                <c:pt idx="56">
                  <c:v>1033.8348553150001</c:v>
                </c:pt>
                <c:pt idx="57">
                  <c:v>1025.5373360639999</c:v>
                </c:pt>
                <c:pt idx="58">
                  <c:v>1026.4889666030001</c:v>
                </c:pt>
                <c:pt idx="59">
                  <c:v>1013.4059864120002</c:v>
                </c:pt>
                <c:pt idx="60">
                  <c:v>912.61924072000011</c:v>
                </c:pt>
                <c:pt idx="61">
                  <c:v>842.70256992700001</c:v>
                </c:pt>
                <c:pt idx="62">
                  <c:v>801.85399835000021</c:v>
                </c:pt>
                <c:pt idx="63">
                  <c:v>802.35317409200002</c:v>
                </c:pt>
                <c:pt idx="64">
                  <c:v>810.77637021999999</c:v>
                </c:pt>
                <c:pt idx="65">
                  <c:v>805.76863810400005</c:v>
                </c:pt>
                <c:pt idx="66">
                  <c:v>848.38384484899984</c:v>
                </c:pt>
                <c:pt idx="67">
                  <c:v>834.04364727799998</c:v>
                </c:pt>
                <c:pt idx="68">
                  <c:v>847.98368662600001</c:v>
                </c:pt>
                <c:pt idx="69">
                  <c:v>840.65326370100001</c:v>
                </c:pt>
                <c:pt idx="70">
                  <c:v>845.42473054900006</c:v>
                </c:pt>
                <c:pt idx="71">
                  <c:v>849.78851692600006</c:v>
                </c:pt>
                <c:pt idx="72">
                  <c:v>847.83656566100012</c:v>
                </c:pt>
                <c:pt idx="73">
                  <c:v>852.07740506499999</c:v>
                </c:pt>
                <c:pt idx="74">
                  <c:v>854.07886085399991</c:v>
                </c:pt>
                <c:pt idx="75">
                  <c:v>855.64933866299998</c:v>
                </c:pt>
                <c:pt idx="76">
                  <c:v>857.94429429699994</c:v>
                </c:pt>
                <c:pt idx="77">
                  <c:v>857.61933427899999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325920"/>
        <c:axId val="-1682330272"/>
      </c:scatterChart>
      <c:valAx>
        <c:axId val="-1682325920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30272"/>
        <c:crosses val="autoZero"/>
        <c:crossBetween val="midCat"/>
        <c:majorUnit val="5.000000000000001E-2"/>
      </c:valAx>
      <c:valAx>
        <c:axId val="-1682330272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5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4306582150768762E-2"/>
          <c:y val="0.85506629532648004"/>
          <c:w val="0.98569341784923126"/>
          <c:h val="0.11673158951488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Pressure drp</a:t>
            </a:r>
            <a:r>
              <a:rPr lang="en-US" sz="1000" b="1" baseline="0"/>
              <a:t> plofile at g</a:t>
            </a:r>
            <a:r>
              <a:rPr lang="en-US" sz="1000" b="1"/>
              <a:t>as fractional flow=0.6</a:t>
            </a:r>
          </a:p>
        </c:rich>
      </c:tx>
      <c:layout>
        <c:manualLayout>
          <c:xMode val="edge"/>
          <c:yMode val="edge"/>
          <c:x val="0.22827977979075736"/>
          <c:y val="3.7246824833535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9658280876451"/>
          <c:y val="0.12261164056249718"/>
          <c:w val="0.82654837365385037"/>
          <c:h val="0.59880557050124006"/>
        </c:manualLayout>
      </c:layout>
      <c:scatterChart>
        <c:scatterStyle val="lineMarker"/>
        <c:varyColors val="0"/>
        <c:ser>
          <c:idx val="0"/>
          <c:order val="0"/>
          <c:tx>
            <c:v>10MPa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'DP-kr'!$Q$3:$Q$85</c:f>
              <c:numCache>
                <c:formatCode>General</c:formatCode>
                <c:ptCount val="83"/>
                <c:pt idx="0">
                  <c:v>0</c:v>
                </c:pt>
                <c:pt idx="1">
                  <c:v>4.7976892561442134E-3</c:v>
                </c:pt>
                <c:pt idx="2">
                  <c:v>9.5896257839438934E-3</c:v>
                </c:pt>
                <c:pt idx="3">
                  <c:v>1.4387674136738835E-2</c:v>
                </c:pt>
                <c:pt idx="4">
                  <c:v>1.9182605530605523E-2</c:v>
                </c:pt>
                <c:pt idx="5">
                  <c:v>2.3974427147476975E-2</c:v>
                </c:pt>
                <c:pt idx="6">
                  <c:v>2.8772353407410665E-2</c:v>
                </c:pt>
                <c:pt idx="7">
                  <c:v>3.3561058065353873E-2</c:v>
                </c:pt>
                <c:pt idx="8">
                  <c:v>3.8349884816158315E-2</c:v>
                </c:pt>
                <c:pt idx="9">
                  <c:v>4.3139070663613478E-2</c:v>
                </c:pt>
                <c:pt idx="10">
                  <c:v>4.7937356020197899E-2</c:v>
                </c:pt>
                <c:pt idx="11">
                  <c:v>5.272941464085882E-2</c:v>
                </c:pt>
                <c:pt idx="12">
                  <c:v>5.7518248573596276E-2</c:v>
                </c:pt>
                <c:pt idx="13">
                  <c:v>6.230695323153948E-2</c:v>
                </c:pt>
                <c:pt idx="14">
                  <c:v>6.710200671826741E-2</c:v>
                </c:pt>
                <c:pt idx="15">
                  <c:v>7.1890711376210628E-2</c:v>
                </c:pt>
                <c:pt idx="16">
                  <c:v>7.6680019316527057E-2</c:v>
                </c:pt>
                <c:pt idx="17">
                  <c:v>8.1474950710393734E-2</c:v>
                </c:pt>
                <c:pt idx="18">
                  <c:v>8.6263899554059428E-2</c:v>
                </c:pt>
                <c:pt idx="19">
                  <c:v>9.1052726304863885E-2</c:v>
                </c:pt>
                <c:pt idx="20">
                  <c:v>9.5844310917945846E-2</c:v>
                </c:pt>
                <c:pt idx="21">
                  <c:v>0.10063313766875029</c:v>
                </c:pt>
                <c:pt idx="22">
                  <c:v>0.10542783205882753</c:v>
                </c:pt>
                <c:pt idx="23">
                  <c:v>0.11021713999914393</c:v>
                </c:pt>
                <c:pt idx="24">
                  <c:v>0.11500907652694362</c:v>
                </c:pt>
                <c:pt idx="25">
                  <c:v>0.11979814746347055</c:v>
                </c:pt>
                <c:pt idx="26">
                  <c:v>0.12459606654147125</c:v>
                </c:pt>
                <c:pt idx="27">
                  <c:v>0.12938513747799818</c:v>
                </c:pt>
                <c:pt idx="28">
                  <c:v>0.13417408632166386</c:v>
                </c:pt>
                <c:pt idx="29">
                  <c:v>0.13896901771553055</c:v>
                </c:pt>
                <c:pt idx="30">
                  <c:v>0.14376371210560776</c:v>
                </c:pt>
                <c:pt idx="31">
                  <c:v>0.14855541162961797</c:v>
                </c:pt>
                <c:pt idx="32">
                  <c:v>0.15334436047328365</c:v>
                </c:pt>
                <c:pt idx="33">
                  <c:v>0.1581334242278776</c:v>
                </c:pt>
                <c:pt idx="34">
                  <c:v>0.16292512375188781</c:v>
                </c:pt>
                <c:pt idx="35">
                  <c:v>0.16772006232768749</c:v>
                </c:pt>
                <c:pt idx="36">
                  <c:v>0.1725093630860709</c:v>
                </c:pt>
                <c:pt idx="37">
                  <c:v>0.17730417956900935</c:v>
                </c:pt>
                <c:pt idx="38">
                  <c:v>0.18210174673229235</c:v>
                </c:pt>
                <c:pt idx="39">
                  <c:v>0.186890695575958</c:v>
                </c:pt>
                <c:pt idx="40">
                  <c:v>0.1916794002339012</c:v>
                </c:pt>
                <c:pt idx="41">
                  <c:v>0.19646822698470567</c:v>
                </c:pt>
                <c:pt idx="42">
                  <c:v>0.20125693882458187</c:v>
                </c:pt>
                <c:pt idx="43">
                  <c:v>0.20604983054947248</c:v>
                </c:pt>
                <c:pt idx="44">
                  <c:v>0.2108384202964875</c:v>
                </c:pt>
                <c:pt idx="45">
                  <c:v>0.2156364686492824</c:v>
                </c:pt>
                <c:pt idx="46">
                  <c:v>0.22042505839629736</c:v>
                </c:pt>
                <c:pt idx="47">
                  <c:v>0.22521998979016405</c:v>
                </c:pt>
                <c:pt idx="48">
                  <c:v>0.23000869444810726</c:v>
                </c:pt>
                <c:pt idx="49">
                  <c:v>0.23480051606497873</c:v>
                </c:pt>
                <c:pt idx="50">
                  <c:v>0.23959030519480709</c:v>
                </c:pt>
                <c:pt idx="51">
                  <c:v>0.24437985013891297</c:v>
                </c:pt>
                <c:pt idx="52">
                  <c:v>0.24917154966292318</c:v>
                </c:pt>
                <c:pt idx="53">
                  <c:v>0.25396923173713437</c:v>
                </c:pt>
                <c:pt idx="54">
                  <c:v>0.25876704308613985</c:v>
                </c:pt>
                <c:pt idx="55">
                  <c:v>0.26356472516035101</c:v>
                </c:pt>
                <c:pt idx="56">
                  <c:v>0.26835355191115551</c:v>
                </c:pt>
                <c:pt idx="57">
                  <c:v>0.27314237866195995</c:v>
                </c:pt>
                <c:pt idx="58">
                  <c:v>0.27794019001096543</c:v>
                </c:pt>
                <c:pt idx="59">
                  <c:v>0.28272984986599953</c:v>
                </c:pt>
                <c:pt idx="60">
                  <c:v>0.28751892080252645</c:v>
                </c:pt>
                <c:pt idx="61">
                  <c:v>0.29230774755333089</c:v>
                </c:pt>
                <c:pt idx="62">
                  <c:v>0.29710280104005887</c:v>
                </c:pt>
                <c:pt idx="63">
                  <c:v>0.30189749543013605</c:v>
                </c:pt>
                <c:pt idx="64">
                  <c:v>0.30669218982021329</c:v>
                </c:pt>
                <c:pt idx="65">
                  <c:v>0.31148173476431917</c:v>
                </c:pt>
                <c:pt idx="66">
                  <c:v>0.31627092061177431</c:v>
                </c:pt>
                <c:pt idx="67">
                  <c:v>0.32106549290899034</c:v>
                </c:pt>
                <c:pt idx="68">
                  <c:v>0.32586054639571821</c:v>
                </c:pt>
                <c:pt idx="69">
                  <c:v>0.33065883175230265</c:v>
                </c:pt>
                <c:pt idx="70">
                  <c:v>0.3354563989155856</c:v>
                </c:pt>
                <c:pt idx="71">
                  <c:v>0.34025444008644751</c:v>
                </c:pt>
                <c:pt idx="72">
                  <c:v>0.34504913447652474</c:v>
                </c:pt>
                <c:pt idx="73">
                  <c:v>0.34984670163980769</c:v>
                </c:pt>
                <c:pt idx="74">
                  <c:v>0.35463504720110017</c:v>
                </c:pt>
                <c:pt idx="75">
                  <c:v>0.35942950458738793</c:v>
                </c:pt>
                <c:pt idx="76">
                  <c:v>0.36421809433440289</c:v>
                </c:pt>
                <c:pt idx="77">
                  <c:v>0.36900979385841304</c:v>
                </c:pt>
                <c:pt idx="78">
                  <c:v>0.37380089728198312</c:v>
                </c:pt>
                <c:pt idx="79">
                  <c:v>0.37858936493613682</c:v>
                </c:pt>
                <c:pt idx="80">
                  <c:v>0.38338094236728582</c:v>
                </c:pt>
                <c:pt idx="81">
                  <c:v>0.38817264907322901</c:v>
                </c:pt>
                <c:pt idx="82">
                  <c:v>0.3929609946345215</c:v>
                </c:pt>
              </c:numCache>
            </c:numRef>
          </c:xVal>
          <c:yVal>
            <c:numRef>
              <c:f>'DP-kr'!$R$3:$R$70</c:f>
              <c:numCache>
                <c:formatCode>General</c:formatCode>
                <c:ptCount val="68"/>
                <c:pt idx="0">
                  <c:v>18.238292524999906</c:v>
                </c:pt>
                <c:pt idx="1">
                  <c:v>27.961612785999932</c:v>
                </c:pt>
                <c:pt idx="2">
                  <c:v>43.170222896000041</c:v>
                </c:pt>
                <c:pt idx="3">
                  <c:v>56.208967508000114</c:v>
                </c:pt>
                <c:pt idx="4">
                  <c:v>68.550447665000092</c:v>
                </c:pt>
                <c:pt idx="5">
                  <c:v>82.297524375999956</c:v>
                </c:pt>
                <c:pt idx="6">
                  <c:v>96.46383995500014</c:v>
                </c:pt>
                <c:pt idx="7">
                  <c:v>109.07405922399994</c:v>
                </c:pt>
                <c:pt idx="8">
                  <c:v>123.83906561100002</c:v>
                </c:pt>
                <c:pt idx="9">
                  <c:v>138.18238896400021</c:v>
                </c:pt>
                <c:pt idx="10">
                  <c:v>149.49556868200011</c:v>
                </c:pt>
                <c:pt idx="11">
                  <c:v>165.38598593100005</c:v>
                </c:pt>
                <c:pt idx="12">
                  <c:v>179.98406277499998</c:v>
                </c:pt>
                <c:pt idx="13">
                  <c:v>191.12199047499985</c:v>
                </c:pt>
                <c:pt idx="14">
                  <c:v>202.0843820959999</c:v>
                </c:pt>
                <c:pt idx="15">
                  <c:v>214.85331177900002</c:v>
                </c:pt>
                <c:pt idx="16">
                  <c:v>226.92349684099986</c:v>
                </c:pt>
                <c:pt idx="17">
                  <c:v>241.08443333499986</c:v>
                </c:pt>
                <c:pt idx="18">
                  <c:v>250.73901876400009</c:v>
                </c:pt>
                <c:pt idx="19">
                  <c:v>264.88126201999989</c:v>
                </c:pt>
                <c:pt idx="20">
                  <c:v>276.43412532000002</c:v>
                </c:pt>
                <c:pt idx="21">
                  <c:v>290.47964556000011</c:v>
                </c:pt>
                <c:pt idx="22">
                  <c:v>295.26593777899984</c:v>
                </c:pt>
                <c:pt idx="23">
                  <c:v>311.673780136</c:v>
                </c:pt>
                <c:pt idx="24">
                  <c:v>324.25024472899986</c:v>
                </c:pt>
                <c:pt idx="25">
                  <c:v>333.69875838300004</c:v>
                </c:pt>
                <c:pt idx="26">
                  <c:v>342.98640998900009</c:v>
                </c:pt>
                <c:pt idx="27">
                  <c:v>354.67861052600006</c:v>
                </c:pt>
                <c:pt idx="28">
                  <c:v>362.21799326399992</c:v>
                </c:pt>
                <c:pt idx="29">
                  <c:v>372.95601575000001</c:v>
                </c:pt>
                <c:pt idx="30">
                  <c:v>380.40806529299994</c:v>
                </c:pt>
                <c:pt idx="31">
                  <c:v>390.44274735799991</c:v>
                </c:pt>
                <c:pt idx="32">
                  <c:v>397.09717763000003</c:v>
                </c:pt>
                <c:pt idx="33">
                  <c:v>405.04190001899997</c:v>
                </c:pt>
                <c:pt idx="34">
                  <c:v>413.34954549500003</c:v>
                </c:pt>
                <c:pt idx="35">
                  <c:v>417.39697839000019</c:v>
                </c:pt>
                <c:pt idx="36">
                  <c:v>425.3359258160001</c:v>
                </c:pt>
                <c:pt idx="37">
                  <c:v>432.60450421199994</c:v>
                </c:pt>
                <c:pt idx="38">
                  <c:v>437.66663933199993</c:v>
                </c:pt>
                <c:pt idx="39">
                  <c:v>444.92876282599991</c:v>
                </c:pt>
                <c:pt idx="40">
                  <c:v>430.61439333399994</c:v>
                </c:pt>
                <c:pt idx="41">
                  <c:v>360.77655017699999</c:v>
                </c:pt>
                <c:pt idx="42">
                  <c:v>211.70953679200011</c:v>
                </c:pt>
                <c:pt idx="43">
                  <c:v>315.2032242260002</c:v>
                </c:pt>
                <c:pt idx="44">
                  <c:v>316.24747952800021</c:v>
                </c:pt>
                <c:pt idx="45">
                  <c:v>264.12671541500004</c:v>
                </c:pt>
                <c:pt idx="46">
                  <c:v>279.82657188000007</c:v>
                </c:pt>
                <c:pt idx="47">
                  <c:v>298.79764085300008</c:v>
                </c:pt>
                <c:pt idx="48">
                  <c:v>302.01605644999995</c:v>
                </c:pt>
                <c:pt idx="49">
                  <c:v>298.64960788600001</c:v>
                </c:pt>
                <c:pt idx="50">
                  <c:v>294.00656876500011</c:v>
                </c:pt>
                <c:pt idx="51">
                  <c:v>293.34247224499995</c:v>
                </c:pt>
                <c:pt idx="52">
                  <c:v>287.33394280199991</c:v>
                </c:pt>
                <c:pt idx="53">
                  <c:v>276.87435025200011</c:v>
                </c:pt>
                <c:pt idx="54">
                  <c:v>279.95895056599988</c:v>
                </c:pt>
                <c:pt idx="55">
                  <c:v>276.55946846500001</c:v>
                </c:pt>
                <c:pt idx="56">
                  <c:v>290.13771700799998</c:v>
                </c:pt>
                <c:pt idx="57">
                  <c:v>293.535229867</c:v>
                </c:pt>
                <c:pt idx="58">
                  <c:v>299.29463791299986</c:v>
                </c:pt>
                <c:pt idx="59">
                  <c:v>295.23257050999996</c:v>
                </c:pt>
                <c:pt idx="60">
                  <c:v>298.113939093</c:v>
                </c:pt>
                <c:pt idx="61">
                  <c:v>290.69310518499992</c:v>
                </c:pt>
                <c:pt idx="62">
                  <c:v>288.82090840199999</c:v>
                </c:pt>
                <c:pt idx="63">
                  <c:v>284.03975072999992</c:v>
                </c:pt>
                <c:pt idx="64">
                  <c:v>281.69073429499986</c:v>
                </c:pt>
                <c:pt idx="65">
                  <c:v>282.47288777900008</c:v>
                </c:pt>
                <c:pt idx="66">
                  <c:v>283.95555011099987</c:v>
                </c:pt>
                <c:pt idx="67">
                  <c:v>285.61199276600018</c:v>
                </c:pt>
              </c:numCache>
            </c:numRef>
          </c:yVal>
          <c:smooth val="0"/>
        </c:ser>
        <c:ser>
          <c:idx val="1"/>
          <c:order val="1"/>
          <c:tx>
            <c:v>20MPa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'DP-kr'!$Z$3:$Z$101</c:f>
              <c:numCache>
                <c:formatCode>General</c:formatCode>
                <c:ptCount val="99"/>
                <c:pt idx="0">
                  <c:v>0</c:v>
                </c:pt>
                <c:pt idx="1">
                  <c:v>4.9112867109791175E-3</c:v>
                </c:pt>
                <c:pt idx="2">
                  <c:v>9.8164303728845541E-3</c:v>
                </c:pt>
                <c:pt idx="3">
                  <c:v>1.4525018561731011E-2</c:v>
                </c:pt>
                <c:pt idx="4">
                  <c:v>1.9442440956017538E-2</c:v>
                </c:pt>
                <c:pt idx="5">
                  <c:v>2.4363052727101313E-2</c:v>
                </c:pt>
                <c:pt idx="6">
                  <c:v>2.9283546645924668E-2</c:v>
                </c:pt>
                <c:pt idx="7">
                  <c:v>3.4201455180785371E-2</c:v>
                </c:pt>
                <c:pt idx="8">
                  <c:v>3.9115688198274649E-2</c:v>
                </c:pt>
                <c:pt idx="9">
                  <c:v>4.4027217979540859E-2</c:v>
                </c:pt>
                <c:pt idx="10">
                  <c:v>4.8938622542780377E-2</c:v>
                </c:pt>
                <c:pt idx="11">
                  <c:v>5.3850152324046587E-2</c:v>
                </c:pt>
                <c:pt idx="12">
                  <c:v>5.8771007165417444E-2</c:v>
                </c:pt>
                <c:pt idx="13">
                  <c:v>6.3691618936501201E-2</c:v>
                </c:pt>
                <c:pt idx="14">
                  <c:v>6.8603023499740734E-2</c:v>
                </c:pt>
                <c:pt idx="15">
                  <c:v>7.3517499587517091E-2</c:v>
                </c:pt>
                <c:pt idx="16">
                  <c:v>7.8438111358600862E-2</c:v>
                </c:pt>
                <c:pt idx="17">
                  <c:v>8.3349398069579986E-2</c:v>
                </c:pt>
                <c:pt idx="18">
                  <c:v>8.8261045703106597E-2</c:v>
                </c:pt>
                <c:pt idx="19">
                  <c:v>9.3172332414085721E-2</c:v>
                </c:pt>
                <c:pt idx="20">
                  <c:v>9.8089997878659324E-2</c:v>
                </c:pt>
                <c:pt idx="21">
                  <c:v>0.10300128458963845</c:v>
                </c:pt>
                <c:pt idx="22">
                  <c:v>0.10791256393485128</c:v>
                </c:pt>
                <c:pt idx="23">
                  <c:v>0.11282384328006412</c:v>
                </c:pt>
                <c:pt idx="24">
                  <c:v>0.11773525520906993</c:v>
                </c:pt>
                <c:pt idx="25">
                  <c:v>0.12264960607881961</c:v>
                </c:pt>
                <c:pt idx="26">
                  <c:v>0.12756714632536656</c:v>
                </c:pt>
                <c:pt idx="27">
                  <c:v>0.13248456871965308</c:v>
                </c:pt>
                <c:pt idx="28">
                  <c:v>0.13740518049073683</c:v>
                </c:pt>
                <c:pt idx="29">
                  <c:v>0.14232567440956018</c:v>
                </c:pt>
                <c:pt idx="30">
                  <c:v>0.14723720419082642</c:v>
                </c:pt>
                <c:pt idx="31">
                  <c:v>0.1521575728916231</c:v>
                </c:pt>
                <c:pt idx="32">
                  <c:v>0.15707253511997363</c:v>
                </c:pt>
                <c:pt idx="33">
                  <c:v>0.16198345354263899</c:v>
                </c:pt>
                <c:pt idx="34">
                  <c:v>0.16690394009569606</c:v>
                </c:pt>
                <c:pt idx="35">
                  <c:v>0.17181829096544574</c:v>
                </c:pt>
                <c:pt idx="36">
                  <c:v>0.17673264183519541</c:v>
                </c:pt>
                <c:pt idx="37">
                  <c:v>0.18164417161646162</c:v>
                </c:pt>
                <c:pt idx="38">
                  <c:v>0.186558647704238</c:v>
                </c:pt>
                <c:pt idx="39">
                  <c:v>0.19147005226747751</c:v>
                </c:pt>
                <c:pt idx="40">
                  <c:v>0.19638771773205113</c:v>
                </c:pt>
                <c:pt idx="41">
                  <c:v>0.20130305561448172</c:v>
                </c:pt>
                <c:pt idx="42">
                  <c:v>0.20621703819591763</c:v>
                </c:pt>
                <c:pt idx="43">
                  <c:v>0.21113470366049125</c:v>
                </c:pt>
                <c:pt idx="44">
                  <c:v>0.21604610822373074</c:v>
                </c:pt>
                <c:pt idx="45">
                  <c:v>0.22095751278697029</c:v>
                </c:pt>
                <c:pt idx="46">
                  <c:v>0.22586892471597608</c:v>
                </c:pt>
                <c:pt idx="47">
                  <c:v>0.23078928605100651</c:v>
                </c:pt>
                <c:pt idx="48">
                  <c:v>0.23570683366331971</c:v>
                </c:pt>
                <c:pt idx="49">
                  <c:v>0.2406182382265592</c:v>
                </c:pt>
                <c:pt idx="50">
                  <c:v>0.24552952493753835</c:v>
                </c:pt>
                <c:pt idx="51">
                  <c:v>0.25044104735303824</c:v>
                </c:pt>
                <c:pt idx="52">
                  <c:v>0.25535245928204403</c:v>
                </c:pt>
                <c:pt idx="53">
                  <c:v>0.26026386384528355</c:v>
                </c:pt>
                <c:pt idx="54">
                  <c:v>0.26517501797246978</c:v>
                </c:pt>
                <c:pt idx="55">
                  <c:v>0.27008667297176264</c:v>
                </c:pt>
                <c:pt idx="56">
                  <c:v>0.27499795231697555</c:v>
                </c:pt>
                <c:pt idx="57">
                  <c:v>0.27990923902795456</c:v>
                </c:pt>
                <c:pt idx="58">
                  <c:v>0.28482997601706506</c:v>
                </c:pt>
                <c:pt idx="59">
                  <c:v>0.28974150579833124</c:v>
                </c:pt>
                <c:pt idx="60">
                  <c:v>0.29466236063970208</c:v>
                </c:pt>
                <c:pt idx="61">
                  <c:v>0.29957462699759585</c:v>
                </c:pt>
                <c:pt idx="62">
                  <c:v>0.30448652506717583</c:v>
                </c:pt>
                <c:pt idx="63">
                  <c:v>0.30940652547965874</c:v>
                </c:pt>
                <c:pt idx="64">
                  <c:v>0.31431804789515866</c:v>
                </c:pt>
                <c:pt idx="65">
                  <c:v>0.31922933460613778</c:v>
                </c:pt>
                <c:pt idx="66">
                  <c:v>0.3241407391693773</c:v>
                </c:pt>
                <c:pt idx="67">
                  <c:v>0.32905202588035642</c:v>
                </c:pt>
                <c:pt idx="68">
                  <c:v>0.33396956612690337</c:v>
                </c:pt>
                <c:pt idx="69">
                  <c:v>0.33888084547211617</c:v>
                </c:pt>
                <c:pt idx="70">
                  <c:v>0.34379568984820635</c:v>
                </c:pt>
                <c:pt idx="71">
                  <c:v>0.34870709441144587</c:v>
                </c:pt>
                <c:pt idx="72">
                  <c:v>0.353618381122425</c:v>
                </c:pt>
                <c:pt idx="73">
                  <c:v>0.35853899289350871</c:v>
                </c:pt>
                <c:pt idx="74">
                  <c:v>0.36345039745674829</c:v>
                </c:pt>
                <c:pt idx="75">
                  <c:v>0.3683680629213219</c:v>
                </c:pt>
                <c:pt idx="76">
                  <c:v>0.37328315773346538</c:v>
                </c:pt>
                <c:pt idx="77">
                  <c:v>0.3781941940083911</c:v>
                </c:pt>
                <c:pt idx="78">
                  <c:v>0.3831111228963372</c:v>
                </c:pt>
                <c:pt idx="79">
                  <c:v>0.38802608512468767</c:v>
                </c:pt>
                <c:pt idx="80">
                  <c:v>0.39293761490595397</c:v>
                </c:pt>
                <c:pt idx="81">
                  <c:v>0.39784890161693309</c:v>
                </c:pt>
                <c:pt idx="82">
                  <c:v>0.40276938816999014</c:v>
                </c:pt>
                <c:pt idx="83">
                  <c:v>0.40768079273322971</c:v>
                </c:pt>
                <c:pt idx="84">
                  <c:v>0.4125923225144959</c:v>
                </c:pt>
                <c:pt idx="85">
                  <c:v>0.41750311571913457</c:v>
                </c:pt>
                <c:pt idx="86">
                  <c:v>0.42241476335266115</c:v>
                </c:pt>
                <c:pt idx="87">
                  <c:v>0.4273321857469477</c:v>
                </c:pt>
                <c:pt idx="88">
                  <c:v>0.4322433472399001</c:v>
                </c:pt>
                <c:pt idx="89">
                  <c:v>0.43716371594069686</c:v>
                </c:pt>
                <c:pt idx="90">
                  <c:v>0.4420748774336492</c:v>
                </c:pt>
                <c:pt idx="91">
                  <c:v>0.44698615677886205</c:v>
                </c:pt>
                <c:pt idx="92">
                  <c:v>0.45189731827181451</c:v>
                </c:pt>
                <c:pt idx="93">
                  <c:v>0.45681155128930373</c:v>
                </c:pt>
                <c:pt idx="94">
                  <c:v>0.46172270541648991</c:v>
                </c:pt>
                <c:pt idx="95">
                  <c:v>0.46663362383915524</c:v>
                </c:pt>
                <c:pt idx="96">
                  <c:v>0.47155399253995195</c:v>
                </c:pt>
                <c:pt idx="97">
                  <c:v>0.47646502881487768</c:v>
                </c:pt>
                <c:pt idx="98">
                  <c:v>0.48138245120916423</c:v>
                </c:pt>
              </c:numCache>
            </c:numRef>
          </c:xVal>
          <c:yVal>
            <c:numRef>
              <c:f>'DP-kr'!$AA$3:$AA$85</c:f>
              <c:numCache>
                <c:formatCode>General</c:formatCode>
                <c:ptCount val="83"/>
                <c:pt idx="0">
                  <c:v>43.14538754199998</c:v>
                </c:pt>
                <c:pt idx="1">
                  <c:v>57.501629169999887</c:v>
                </c:pt>
                <c:pt idx="2">
                  <c:v>70.203579776999959</c:v>
                </c:pt>
                <c:pt idx="3">
                  <c:v>79.469706572000177</c:v>
                </c:pt>
                <c:pt idx="4">
                  <c:v>95.675148476999993</c:v>
                </c:pt>
                <c:pt idx="5">
                  <c:v>113.68322105400011</c:v>
                </c:pt>
                <c:pt idx="6">
                  <c:v>133.09973022899999</c:v>
                </c:pt>
                <c:pt idx="7">
                  <c:v>151.73986088299989</c:v>
                </c:pt>
                <c:pt idx="8">
                  <c:v>172.01812836099998</c:v>
                </c:pt>
                <c:pt idx="9">
                  <c:v>193.78297403200008</c:v>
                </c:pt>
                <c:pt idx="10">
                  <c:v>213.88678124800003</c:v>
                </c:pt>
                <c:pt idx="11">
                  <c:v>233.38533940799994</c:v>
                </c:pt>
                <c:pt idx="12">
                  <c:v>254.28314256600015</c:v>
                </c:pt>
                <c:pt idx="13">
                  <c:v>271.79854229700004</c:v>
                </c:pt>
                <c:pt idx="14">
                  <c:v>291.12302760200009</c:v>
                </c:pt>
                <c:pt idx="15">
                  <c:v>313.75922752500014</c:v>
                </c:pt>
                <c:pt idx="16">
                  <c:v>334.82396022600005</c:v>
                </c:pt>
                <c:pt idx="17">
                  <c:v>355.10506774800001</c:v>
                </c:pt>
                <c:pt idx="18">
                  <c:v>376.09460224400004</c:v>
                </c:pt>
                <c:pt idx="19">
                  <c:v>394.39147552000009</c:v>
                </c:pt>
                <c:pt idx="20">
                  <c:v>414.32864572500011</c:v>
                </c:pt>
                <c:pt idx="21">
                  <c:v>437.38945512999999</c:v>
                </c:pt>
                <c:pt idx="22">
                  <c:v>453.95468754600006</c:v>
                </c:pt>
                <c:pt idx="23">
                  <c:v>476.14522698700011</c:v>
                </c:pt>
                <c:pt idx="24">
                  <c:v>499.28700956000012</c:v>
                </c:pt>
                <c:pt idx="25">
                  <c:v>518.11989783600006</c:v>
                </c:pt>
                <c:pt idx="26">
                  <c:v>537.17563555800007</c:v>
                </c:pt>
                <c:pt idx="27">
                  <c:v>556.07912623900006</c:v>
                </c:pt>
                <c:pt idx="28">
                  <c:v>579.1184108330001</c:v>
                </c:pt>
                <c:pt idx="29">
                  <c:v>596.36976212700006</c:v>
                </c:pt>
                <c:pt idx="30">
                  <c:v>616.21627681099994</c:v>
                </c:pt>
                <c:pt idx="31">
                  <c:v>635.77789818600013</c:v>
                </c:pt>
                <c:pt idx="32">
                  <c:v>652.66123984000001</c:v>
                </c:pt>
                <c:pt idx="33">
                  <c:v>670.23755115200015</c:v>
                </c:pt>
                <c:pt idx="34">
                  <c:v>689.71458450099999</c:v>
                </c:pt>
                <c:pt idx="35">
                  <c:v>710.54888904299992</c:v>
                </c:pt>
                <c:pt idx="36">
                  <c:v>723.79762129099981</c:v>
                </c:pt>
                <c:pt idx="37">
                  <c:v>741.983381581</c:v>
                </c:pt>
                <c:pt idx="38">
                  <c:v>755.80106069700014</c:v>
                </c:pt>
                <c:pt idx="39">
                  <c:v>773.43427285400003</c:v>
                </c:pt>
                <c:pt idx="40">
                  <c:v>786.91769700600003</c:v>
                </c:pt>
                <c:pt idx="41">
                  <c:v>801.3286878450001</c:v>
                </c:pt>
                <c:pt idx="42">
                  <c:v>813.48777267199989</c:v>
                </c:pt>
                <c:pt idx="43">
                  <c:v>828.66409133000002</c:v>
                </c:pt>
                <c:pt idx="44">
                  <c:v>840.12198737000017</c:v>
                </c:pt>
                <c:pt idx="45">
                  <c:v>851.65077834699991</c:v>
                </c:pt>
                <c:pt idx="46">
                  <c:v>861.25800241499996</c:v>
                </c:pt>
                <c:pt idx="47">
                  <c:v>870.01139477699985</c:v>
                </c:pt>
                <c:pt idx="48">
                  <c:v>880.29652706499996</c:v>
                </c:pt>
                <c:pt idx="49">
                  <c:v>890.0760682319999</c:v>
                </c:pt>
                <c:pt idx="50">
                  <c:v>896.98094025599994</c:v>
                </c:pt>
                <c:pt idx="51">
                  <c:v>907.00593996799989</c:v>
                </c:pt>
                <c:pt idx="52">
                  <c:v>910.09811899500028</c:v>
                </c:pt>
                <c:pt idx="53">
                  <c:v>916.81561248199978</c:v>
                </c:pt>
                <c:pt idx="54">
                  <c:v>853.54746190800006</c:v>
                </c:pt>
                <c:pt idx="55">
                  <c:v>476.71183318499993</c:v>
                </c:pt>
                <c:pt idx="56">
                  <c:v>587.87664493900002</c:v>
                </c:pt>
                <c:pt idx="57">
                  <c:v>685.01521643199999</c:v>
                </c:pt>
                <c:pt idx="58">
                  <c:v>599.30227047299991</c:v>
                </c:pt>
                <c:pt idx="59">
                  <c:v>597.62695218800013</c:v>
                </c:pt>
                <c:pt idx="60">
                  <c:v>622.90875865399994</c:v>
                </c:pt>
                <c:pt idx="61">
                  <c:v>639.35771080800009</c:v>
                </c:pt>
                <c:pt idx="62">
                  <c:v>644.97274873900005</c:v>
                </c:pt>
                <c:pt idx="63">
                  <c:v>643.84352368500004</c:v>
                </c:pt>
                <c:pt idx="64">
                  <c:v>643.32160444600004</c:v>
                </c:pt>
                <c:pt idx="65">
                  <c:v>643.16485480300003</c:v>
                </c:pt>
                <c:pt idx="66">
                  <c:v>641.10082487499994</c:v>
                </c:pt>
                <c:pt idx="67">
                  <c:v>653.09548647099996</c:v>
                </c:pt>
                <c:pt idx="68">
                  <c:v>663.96541714399996</c:v>
                </c:pt>
                <c:pt idx="69">
                  <c:v>669.05925697499993</c:v>
                </c:pt>
                <c:pt idx="70">
                  <c:v>670.56002580399991</c:v>
                </c:pt>
                <c:pt idx="71">
                  <c:v>671.98765318699998</c:v>
                </c:pt>
                <c:pt idx="72">
                  <c:v>659.51476238999999</c:v>
                </c:pt>
                <c:pt idx="73">
                  <c:v>658.24878713399994</c:v>
                </c:pt>
                <c:pt idx="74">
                  <c:v>660.28508188700016</c:v>
                </c:pt>
                <c:pt idx="75">
                  <c:v>656.09013214900006</c:v>
                </c:pt>
                <c:pt idx="76">
                  <c:v>666.39488215200004</c:v>
                </c:pt>
                <c:pt idx="77">
                  <c:v>658.4083288270001</c:v>
                </c:pt>
                <c:pt idx="78">
                  <c:v>659.23633245399992</c:v>
                </c:pt>
                <c:pt idx="79">
                  <c:v>655.76043346200004</c:v>
                </c:pt>
                <c:pt idx="80">
                  <c:v>659.48315934800007</c:v>
                </c:pt>
                <c:pt idx="81">
                  <c:v>657.85254477199987</c:v>
                </c:pt>
                <c:pt idx="82">
                  <c:v>663.88823112</c:v>
                </c:pt>
              </c:numCache>
            </c:numRef>
          </c:yVal>
          <c:smooth val="0"/>
        </c:ser>
        <c:ser>
          <c:idx val="2"/>
          <c:order val="2"/>
          <c:tx>
            <c:v>30MPa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'DP-kr'!$AH$3:$AH$126</c:f>
              <c:numCache>
                <c:formatCode>General</c:formatCode>
                <c:ptCount val="124"/>
                <c:pt idx="0">
                  <c:v>0</c:v>
                </c:pt>
                <c:pt idx="1">
                  <c:v>4.708219900532694E-3</c:v>
                </c:pt>
                <c:pt idx="2">
                  <c:v>9.6195066115118116E-3</c:v>
                </c:pt>
                <c:pt idx="3">
                  <c:v>1.4539993164568896E-2</c:v>
                </c:pt>
                <c:pt idx="4">
                  <c:v>1.9454351400084856E-2</c:v>
                </c:pt>
                <c:pt idx="5">
                  <c:v>2.4369188410408714E-2</c:v>
                </c:pt>
                <c:pt idx="6">
                  <c:v>2.9280600339414518E-2</c:v>
                </c:pt>
                <c:pt idx="7">
                  <c:v>3.4192741479281578E-2</c:v>
                </c:pt>
                <c:pt idx="8">
                  <c:v>3.9106724060717489E-2</c:v>
                </c:pt>
                <c:pt idx="9">
                  <c:v>4.4018128623957015E-2</c:v>
                </c:pt>
                <c:pt idx="10">
                  <c:v>4.8929415334936131E-2</c:v>
                </c:pt>
                <c:pt idx="11">
                  <c:v>5.3840819898175664E-2</c:v>
                </c:pt>
                <c:pt idx="12">
                  <c:v>5.8758610580775951E-2</c:v>
                </c:pt>
                <c:pt idx="13">
                  <c:v>6.3673941097440248E-2</c:v>
                </c:pt>
                <c:pt idx="14">
                  <c:v>6.8585839167020241E-2</c:v>
                </c:pt>
                <c:pt idx="15">
                  <c:v>7.3506450938104012E-2</c:v>
                </c:pt>
                <c:pt idx="16">
                  <c:v>7.8417980719370214E-2</c:v>
                </c:pt>
                <c:pt idx="17">
                  <c:v>8.3336139690284264E-2</c:v>
                </c:pt>
                <c:pt idx="18">
                  <c:v>8.8247419035497099E-2</c:v>
                </c:pt>
                <c:pt idx="19">
                  <c:v>9.3158823598736631E-2</c:v>
                </c:pt>
                <c:pt idx="20">
                  <c:v>9.807624599302317E-2</c:v>
                </c:pt>
                <c:pt idx="21">
                  <c:v>0.10298765055626266</c:v>
                </c:pt>
                <c:pt idx="22">
                  <c:v>0.10789905511950219</c:v>
                </c:pt>
                <c:pt idx="23">
                  <c:v>0.112810467048508</c:v>
                </c:pt>
                <c:pt idx="24">
                  <c:v>0.11772174639372085</c:v>
                </c:pt>
                <c:pt idx="25">
                  <c:v>0.12263622248149721</c:v>
                </c:pt>
                <c:pt idx="26">
                  <c:v>0.12754762704473671</c:v>
                </c:pt>
                <c:pt idx="27">
                  <c:v>0.13246247142082687</c:v>
                </c:pt>
                <c:pt idx="28">
                  <c:v>0.13738001166737379</c:v>
                </c:pt>
                <c:pt idx="29">
                  <c:v>0.14229129837835292</c:v>
                </c:pt>
                <c:pt idx="30">
                  <c:v>0.14720270294159243</c:v>
                </c:pt>
                <c:pt idx="31">
                  <c:v>0.15212036840616605</c:v>
                </c:pt>
                <c:pt idx="32">
                  <c:v>0.15703791601847925</c:v>
                </c:pt>
                <c:pt idx="33">
                  <c:v>0.16195312868288317</c:v>
                </c:pt>
                <c:pt idx="34">
                  <c:v>0.16686391452175553</c:v>
                </c:pt>
                <c:pt idx="35">
                  <c:v>0.1717783906095319</c:v>
                </c:pt>
                <c:pt idx="36">
                  <c:v>0.17668979517277142</c:v>
                </c:pt>
                <c:pt idx="37">
                  <c:v>0.18160119973601094</c:v>
                </c:pt>
                <c:pt idx="38">
                  <c:v>0.18651592625984068</c:v>
                </c:pt>
                <c:pt idx="39">
                  <c:v>0.19143334128836093</c:v>
                </c:pt>
                <c:pt idx="40">
                  <c:v>0.19634512150568048</c:v>
                </c:pt>
                <c:pt idx="41">
                  <c:v>0.20126573327676428</c:v>
                </c:pt>
                <c:pt idx="42">
                  <c:v>0.20618327352331117</c:v>
                </c:pt>
                <c:pt idx="43">
                  <c:v>0.21110093898788479</c:v>
                </c:pt>
                <c:pt idx="44">
                  <c:v>0.2160128370574648</c:v>
                </c:pt>
                <c:pt idx="45">
                  <c:v>0.22093038466977799</c:v>
                </c:pt>
                <c:pt idx="46">
                  <c:v>0.22584792491632494</c:v>
                </c:pt>
                <c:pt idx="47">
                  <c:v>0.23076841883514831</c:v>
                </c:pt>
                <c:pt idx="48">
                  <c:v>0.23568890538820536</c:v>
                </c:pt>
                <c:pt idx="49">
                  <c:v>0.24060657821854531</c:v>
                </c:pt>
                <c:pt idx="50">
                  <c:v>0.2455179827817848</c:v>
                </c:pt>
                <c:pt idx="51">
                  <c:v>0.25042963041531147</c:v>
                </c:pt>
                <c:pt idx="52">
                  <c:v>0.25534692759157124</c:v>
                </c:pt>
                <c:pt idx="53">
                  <c:v>0.2602677897987084</c:v>
                </c:pt>
                <c:pt idx="54">
                  <c:v>0.2651790691439212</c:v>
                </c:pt>
                <c:pt idx="55">
                  <c:v>0.2700996882807713</c:v>
                </c:pt>
                <c:pt idx="56">
                  <c:v>0.27501109284401082</c:v>
                </c:pt>
                <c:pt idx="57">
                  <c:v>0.27992249740725034</c:v>
                </c:pt>
                <c:pt idx="58">
                  <c:v>0.28483390197048986</c:v>
                </c:pt>
                <c:pt idx="59">
                  <c:v>0.28974825284023953</c:v>
                </c:pt>
                <c:pt idx="60">
                  <c:v>0.29465941433319198</c:v>
                </c:pt>
                <c:pt idx="61">
                  <c:v>0.29957081889643145</c:v>
                </c:pt>
                <c:pt idx="62">
                  <c:v>0.30448222345967102</c:v>
                </c:pt>
                <c:pt idx="63">
                  <c:v>0.30940321088483486</c:v>
                </c:pt>
                <c:pt idx="64">
                  <c:v>0.31431485851836144</c:v>
                </c:pt>
                <c:pt idx="65">
                  <c:v>0.31922638829962763</c:v>
                </c:pt>
                <c:pt idx="66">
                  <c:v>0.3241377928628672</c:v>
                </c:pt>
                <c:pt idx="67">
                  <c:v>0.32905226895064354</c:v>
                </c:pt>
                <c:pt idx="68">
                  <c:v>0.33396343044359594</c:v>
                </c:pt>
                <c:pt idx="69">
                  <c:v>0.33888097069014289</c:v>
                </c:pt>
                <c:pt idx="70">
                  <c:v>0.34379876137274318</c:v>
                </c:pt>
                <c:pt idx="71">
                  <c:v>0.34871421710743417</c:v>
                </c:pt>
                <c:pt idx="72">
                  <c:v>0.3536251355300995</c:v>
                </c:pt>
                <c:pt idx="73">
                  <c:v>0.35853923596379583</c:v>
                </c:pt>
                <c:pt idx="74">
                  <c:v>0.36345469906425315</c:v>
                </c:pt>
                <c:pt idx="75">
                  <c:v>0.36836916778626322</c:v>
                </c:pt>
                <c:pt idx="76">
                  <c:v>0.37328045449724234</c:v>
                </c:pt>
                <c:pt idx="77">
                  <c:v>0.37819173384245514</c:v>
                </c:pt>
                <c:pt idx="78">
                  <c:v>0.38310313840569465</c:v>
                </c:pt>
                <c:pt idx="79">
                  <c:v>0.3880208112360346</c:v>
                </c:pt>
                <c:pt idx="80">
                  <c:v>0.39294129778909165</c:v>
                </c:pt>
                <c:pt idx="81">
                  <c:v>0.39785282757035789</c:v>
                </c:pt>
                <c:pt idx="82">
                  <c:v>0.40276509392825161</c:v>
                </c:pt>
                <c:pt idx="83">
                  <c:v>0.40768546262904831</c:v>
                </c:pt>
                <c:pt idx="84">
                  <c:v>0.41259993871682471</c:v>
                </c:pt>
                <c:pt idx="85">
                  <c:v>0.4175112180620375</c:v>
                </c:pt>
                <c:pt idx="86">
                  <c:v>0.42242299091359076</c:v>
                </c:pt>
                <c:pt idx="87">
                  <c:v>0.42733452069485706</c:v>
                </c:pt>
                <c:pt idx="88">
                  <c:v>0.43225488939565365</c:v>
                </c:pt>
                <c:pt idx="89">
                  <c:v>0.43717550116673742</c:v>
                </c:pt>
                <c:pt idx="90">
                  <c:v>0.44209562679724701</c:v>
                </c:pt>
                <c:pt idx="91">
                  <c:v>0.44701304182576729</c:v>
                </c:pt>
                <c:pt idx="92">
                  <c:v>0.45193366096261733</c:v>
                </c:pt>
                <c:pt idx="93">
                  <c:v>0.45684469723754312</c:v>
                </c:pt>
                <c:pt idx="94">
                  <c:v>0.46176186919577633</c:v>
                </c:pt>
                <c:pt idx="95">
                  <c:v>0.46667610221326555</c:v>
                </c:pt>
                <c:pt idx="96">
                  <c:v>0.47159045308301512</c:v>
                </c:pt>
                <c:pt idx="97">
                  <c:v>0.47650161457596757</c:v>
                </c:pt>
                <c:pt idx="98">
                  <c:v>0.48141878653420073</c:v>
                </c:pt>
                <c:pt idx="99">
                  <c:v>0.4863358406401736</c:v>
                </c:pt>
                <c:pt idx="100">
                  <c:v>0.49124724520341312</c:v>
                </c:pt>
                <c:pt idx="101">
                  <c:v>0.49615828147833874</c:v>
                </c:pt>
                <c:pt idx="102">
                  <c:v>0.50106944297129119</c:v>
                </c:pt>
                <c:pt idx="103">
                  <c:v>0.50598686536557769</c:v>
                </c:pt>
                <c:pt idx="104">
                  <c:v>0.51090121623532736</c:v>
                </c:pt>
                <c:pt idx="105">
                  <c:v>0.51581544925281675</c:v>
                </c:pt>
                <c:pt idx="106">
                  <c:v>0.52073287164710325</c:v>
                </c:pt>
                <c:pt idx="107">
                  <c:v>0.52564378270400225</c:v>
                </c:pt>
                <c:pt idx="108">
                  <c:v>0.53056120509828886</c:v>
                </c:pt>
                <c:pt idx="109">
                  <c:v>0.53548169165134596</c:v>
                </c:pt>
                <c:pt idx="110">
                  <c:v>0.54039261007401118</c:v>
                </c:pt>
                <c:pt idx="111">
                  <c:v>0.545312978774808</c:v>
                </c:pt>
                <c:pt idx="112">
                  <c:v>0.55023322225757787</c:v>
                </c:pt>
                <c:pt idx="113">
                  <c:v>0.55514450160279083</c:v>
                </c:pt>
                <c:pt idx="114">
                  <c:v>0.56006462723330031</c:v>
                </c:pt>
                <c:pt idx="115">
                  <c:v>0.56498511378635741</c:v>
                </c:pt>
                <c:pt idx="116">
                  <c:v>0.56990560770518084</c:v>
                </c:pt>
                <c:pt idx="117">
                  <c:v>0.57481676919813318</c:v>
                </c:pt>
                <c:pt idx="118">
                  <c:v>0.57973713789893</c:v>
                </c:pt>
                <c:pt idx="119">
                  <c:v>0.58465124569839255</c:v>
                </c:pt>
                <c:pt idx="120">
                  <c:v>0.58956252504360529</c:v>
                </c:pt>
                <c:pt idx="121">
                  <c:v>0.59447356131853113</c:v>
                </c:pt>
                <c:pt idx="122">
                  <c:v>-1.4971774383632681E-2</c:v>
                </c:pt>
              </c:numCache>
            </c:numRef>
          </c:xVal>
          <c:yVal>
            <c:numRef>
              <c:f>'DP-kr'!$AI$3:$AI$90</c:f>
              <c:numCache>
                <c:formatCode>General</c:formatCode>
                <c:ptCount val="88"/>
                <c:pt idx="0">
                  <c:v>53.275036866999926</c:v>
                </c:pt>
                <c:pt idx="1">
                  <c:v>53.019207558999824</c:v>
                </c:pt>
                <c:pt idx="2">
                  <c:v>73.848955823999859</c:v>
                </c:pt>
                <c:pt idx="3">
                  <c:v>86.441557672000044</c:v>
                </c:pt>
                <c:pt idx="4">
                  <c:v>103.45885747800003</c:v>
                </c:pt>
                <c:pt idx="5">
                  <c:v>125.30790376799996</c:v>
                </c:pt>
                <c:pt idx="6">
                  <c:v>139.76664337500006</c:v>
                </c:pt>
                <c:pt idx="7">
                  <c:v>160.46874552099985</c:v>
                </c:pt>
                <c:pt idx="8">
                  <c:v>179.51802834099999</c:v>
                </c:pt>
                <c:pt idx="9">
                  <c:v>195.55722911300018</c:v>
                </c:pt>
                <c:pt idx="10">
                  <c:v>213.89779242700001</c:v>
                </c:pt>
                <c:pt idx="11">
                  <c:v>231.93345730999999</c:v>
                </c:pt>
                <c:pt idx="12">
                  <c:v>250.63410366700009</c:v>
                </c:pt>
                <c:pt idx="13">
                  <c:v>270.84177721100014</c:v>
                </c:pt>
                <c:pt idx="14">
                  <c:v>287.65021319200014</c:v>
                </c:pt>
                <c:pt idx="15">
                  <c:v>305.92409843299993</c:v>
                </c:pt>
                <c:pt idx="16">
                  <c:v>325.02397006499996</c:v>
                </c:pt>
                <c:pt idx="17">
                  <c:v>346.75544846699995</c:v>
                </c:pt>
                <c:pt idx="18">
                  <c:v>365.35468113299999</c:v>
                </c:pt>
                <c:pt idx="19">
                  <c:v>381.83531705199994</c:v>
                </c:pt>
                <c:pt idx="20">
                  <c:v>404.46583688700002</c:v>
                </c:pt>
                <c:pt idx="21">
                  <c:v>421.71611236399986</c:v>
                </c:pt>
                <c:pt idx="22">
                  <c:v>441.85035192999999</c:v>
                </c:pt>
                <c:pt idx="23">
                  <c:v>461.9573865970001</c:v>
                </c:pt>
                <c:pt idx="24">
                  <c:v>479.89593258600007</c:v>
                </c:pt>
                <c:pt idx="25">
                  <c:v>499.49953623700003</c:v>
                </c:pt>
                <c:pt idx="26">
                  <c:v>521.23746954100011</c:v>
                </c:pt>
                <c:pt idx="27">
                  <c:v>540.56694652400006</c:v>
                </c:pt>
                <c:pt idx="28">
                  <c:v>561.21107200799997</c:v>
                </c:pt>
                <c:pt idx="29">
                  <c:v>581.75270798400015</c:v>
                </c:pt>
                <c:pt idx="30">
                  <c:v>600.91808699700005</c:v>
                </c:pt>
                <c:pt idx="31">
                  <c:v>623.10177565799995</c:v>
                </c:pt>
                <c:pt idx="32">
                  <c:v>643.12314648200004</c:v>
                </c:pt>
                <c:pt idx="33">
                  <c:v>662.79156910400002</c:v>
                </c:pt>
                <c:pt idx="34">
                  <c:v>680.30197715700001</c:v>
                </c:pt>
                <c:pt idx="35">
                  <c:v>697.298583431</c:v>
                </c:pt>
                <c:pt idx="36">
                  <c:v>717.48042042499992</c:v>
                </c:pt>
                <c:pt idx="37">
                  <c:v>737.3086377489999</c:v>
                </c:pt>
                <c:pt idx="38">
                  <c:v>756.73307352100005</c:v>
                </c:pt>
                <c:pt idx="39">
                  <c:v>774.63757230199985</c:v>
                </c:pt>
                <c:pt idx="40">
                  <c:v>789.27831136100008</c:v>
                </c:pt>
                <c:pt idx="41">
                  <c:v>811.09652942299999</c:v>
                </c:pt>
                <c:pt idx="42">
                  <c:v>825.62439973999994</c:v>
                </c:pt>
                <c:pt idx="43">
                  <c:v>857.26639454799988</c:v>
                </c:pt>
                <c:pt idx="44">
                  <c:v>863.52042205900011</c:v>
                </c:pt>
                <c:pt idx="45">
                  <c:v>873.64443929000004</c:v>
                </c:pt>
                <c:pt idx="46">
                  <c:v>894.14585721699996</c:v>
                </c:pt>
                <c:pt idx="47">
                  <c:v>908.93561586600026</c:v>
                </c:pt>
                <c:pt idx="48">
                  <c:v>921.98082385099997</c:v>
                </c:pt>
                <c:pt idx="49">
                  <c:v>938.82757078500003</c:v>
                </c:pt>
                <c:pt idx="50">
                  <c:v>950.62941261299989</c:v>
                </c:pt>
                <c:pt idx="51">
                  <c:v>966.54135467300011</c:v>
                </c:pt>
                <c:pt idx="52">
                  <c:v>978.41594206899981</c:v>
                </c:pt>
                <c:pt idx="53">
                  <c:v>989.20347755000012</c:v>
                </c:pt>
                <c:pt idx="54">
                  <c:v>1002.6380771170002</c:v>
                </c:pt>
                <c:pt idx="55">
                  <c:v>1014.6892848799998</c:v>
                </c:pt>
                <c:pt idx="56">
                  <c:v>1023.0145393060002</c:v>
                </c:pt>
                <c:pt idx="57">
                  <c:v>1031.9374087230001</c:v>
                </c:pt>
                <c:pt idx="58">
                  <c:v>1041.0293593170002</c:v>
                </c:pt>
                <c:pt idx="59">
                  <c:v>1050.133935654</c:v>
                </c:pt>
                <c:pt idx="60">
                  <c:v>1059.7633729430001</c:v>
                </c:pt>
                <c:pt idx="61">
                  <c:v>1067.0778014819998</c:v>
                </c:pt>
                <c:pt idx="62">
                  <c:v>1071.5752930019999</c:v>
                </c:pt>
                <c:pt idx="63">
                  <c:v>869.30467766299989</c:v>
                </c:pt>
                <c:pt idx="64">
                  <c:v>778.34347862499999</c:v>
                </c:pt>
                <c:pt idx="65">
                  <c:v>806.81661840400011</c:v>
                </c:pt>
                <c:pt idx="66">
                  <c:v>743.75680538300003</c:v>
                </c:pt>
                <c:pt idx="67">
                  <c:v>729.3144645110001</c:v>
                </c:pt>
                <c:pt idx="68">
                  <c:v>720.04393277899999</c:v>
                </c:pt>
                <c:pt idx="69">
                  <c:v>732.81164377599998</c:v>
                </c:pt>
                <c:pt idx="70">
                  <c:v>733.21839977000013</c:v>
                </c:pt>
                <c:pt idx="71">
                  <c:v>738.17548939900007</c:v>
                </c:pt>
                <c:pt idx="72">
                  <c:v>741.31067852499996</c:v>
                </c:pt>
                <c:pt idx="73">
                  <c:v>743.39026743799991</c:v>
                </c:pt>
                <c:pt idx="74">
                  <c:v>743.72667403600008</c:v>
                </c:pt>
                <c:pt idx="75">
                  <c:v>739.23324124600003</c:v>
                </c:pt>
                <c:pt idx="76">
                  <c:v>743.20640888400021</c:v>
                </c:pt>
                <c:pt idx="77">
                  <c:v>745.42078722800011</c:v>
                </c:pt>
                <c:pt idx="78">
                  <c:v>749.24169935400005</c:v>
                </c:pt>
                <c:pt idx="79">
                  <c:v>748.54872969600001</c:v>
                </c:pt>
                <c:pt idx="80">
                  <c:v>748.636157766</c:v>
                </c:pt>
                <c:pt idx="81">
                  <c:v>749.31405751500006</c:v>
                </c:pt>
                <c:pt idx="82">
                  <c:v>746.47599156299998</c:v>
                </c:pt>
                <c:pt idx="83">
                  <c:v>749.25392921899993</c:v>
                </c:pt>
                <c:pt idx="84">
                  <c:v>747.76226447299996</c:v>
                </c:pt>
                <c:pt idx="85">
                  <c:v>752.35819524200019</c:v>
                </c:pt>
                <c:pt idx="86">
                  <c:v>753.34896801299988</c:v>
                </c:pt>
                <c:pt idx="87">
                  <c:v>756.20425550799996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329728"/>
        <c:axId val="-1682322656"/>
      </c:scatterChart>
      <c:valAx>
        <c:axId val="-1682329728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2656"/>
        <c:crosses val="autoZero"/>
        <c:crossBetween val="midCat"/>
        <c:majorUnit val="5.000000000000001E-2"/>
      </c:valAx>
      <c:valAx>
        <c:axId val="-1682322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drop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97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2663128111771548E-2"/>
          <c:y val="0.85976664785291945"/>
          <c:w val="0.97695786633913095"/>
          <c:h val="0.11203123698844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'DP-kr'!$AN$2:$AN$638</c:f>
              <c:numCache>
                <c:formatCode>General</c:formatCode>
                <c:ptCount val="637"/>
                <c:pt idx="0">
                  <c:v>0</c:v>
                </c:pt>
                <c:pt idx="1">
                  <c:v>0.66710000000000003</c:v>
                </c:pt>
                <c:pt idx="2">
                  <c:v>1.3342000000000001</c:v>
                </c:pt>
                <c:pt idx="3">
                  <c:v>2.0013000000000001</c:v>
                </c:pt>
                <c:pt idx="4">
                  <c:v>2.6684000000000001</c:v>
                </c:pt>
                <c:pt idx="5">
                  <c:v>3.3355000000000001</c:v>
                </c:pt>
                <c:pt idx="6">
                  <c:v>4.0026000000000002</c:v>
                </c:pt>
                <c:pt idx="7">
                  <c:v>4.6697000000000006</c:v>
                </c:pt>
                <c:pt idx="8">
                  <c:v>5.3368000000000002</c:v>
                </c:pt>
                <c:pt idx="9">
                  <c:v>6.0038999999999998</c:v>
                </c:pt>
                <c:pt idx="10">
                  <c:v>6.6709999999999994</c:v>
                </c:pt>
                <c:pt idx="11">
                  <c:v>7.338099999999999</c:v>
                </c:pt>
                <c:pt idx="12">
                  <c:v>8.0051999999999985</c:v>
                </c:pt>
                <c:pt idx="13">
                  <c:v>8.6722999999999981</c:v>
                </c:pt>
                <c:pt idx="14">
                  <c:v>9.3393999999999977</c:v>
                </c:pt>
                <c:pt idx="15">
                  <c:v>10.006499999999997</c:v>
                </c:pt>
                <c:pt idx="16">
                  <c:v>10.673599999999997</c:v>
                </c:pt>
                <c:pt idx="17">
                  <c:v>11.340699999999996</c:v>
                </c:pt>
                <c:pt idx="18">
                  <c:v>12.007799999999996</c:v>
                </c:pt>
                <c:pt idx="19">
                  <c:v>12.674899999999996</c:v>
                </c:pt>
                <c:pt idx="20">
                  <c:v>13.341999999999995</c:v>
                </c:pt>
                <c:pt idx="21">
                  <c:v>14.009099999999995</c:v>
                </c:pt>
                <c:pt idx="22">
                  <c:v>14.676199999999994</c:v>
                </c:pt>
                <c:pt idx="23">
                  <c:v>15.343299999999994</c:v>
                </c:pt>
                <c:pt idx="24">
                  <c:v>16.010399999999994</c:v>
                </c:pt>
                <c:pt idx="25">
                  <c:v>16.677499999999995</c:v>
                </c:pt>
                <c:pt idx="26">
                  <c:v>17.344599999999996</c:v>
                </c:pt>
                <c:pt idx="27">
                  <c:v>18.011699999999998</c:v>
                </c:pt>
                <c:pt idx="28">
                  <c:v>18.678799999999999</c:v>
                </c:pt>
                <c:pt idx="29">
                  <c:v>19.3459</c:v>
                </c:pt>
                <c:pt idx="30">
                  <c:v>20.013000000000002</c:v>
                </c:pt>
                <c:pt idx="31">
                  <c:v>20.680100000000003</c:v>
                </c:pt>
                <c:pt idx="32">
                  <c:v>21.347200000000004</c:v>
                </c:pt>
                <c:pt idx="33">
                  <c:v>22.014300000000006</c:v>
                </c:pt>
                <c:pt idx="34">
                  <c:v>22.681400000000007</c:v>
                </c:pt>
                <c:pt idx="35">
                  <c:v>23.348500000000008</c:v>
                </c:pt>
                <c:pt idx="36">
                  <c:v>24.01560000000001</c:v>
                </c:pt>
                <c:pt idx="37">
                  <c:v>24.682700000000011</c:v>
                </c:pt>
                <c:pt idx="38">
                  <c:v>25.349800000000013</c:v>
                </c:pt>
                <c:pt idx="39">
                  <c:v>26.016900000000014</c:v>
                </c:pt>
                <c:pt idx="40">
                  <c:v>26.684000000000015</c:v>
                </c:pt>
                <c:pt idx="41">
                  <c:v>27.351100000000017</c:v>
                </c:pt>
                <c:pt idx="42">
                  <c:v>28.018200000000018</c:v>
                </c:pt>
                <c:pt idx="43">
                  <c:v>28.685300000000019</c:v>
                </c:pt>
                <c:pt idx="44">
                  <c:v>29.352400000000021</c:v>
                </c:pt>
                <c:pt idx="45">
                  <c:v>30.019500000000022</c:v>
                </c:pt>
                <c:pt idx="46">
                  <c:v>30.686600000000023</c:v>
                </c:pt>
                <c:pt idx="47">
                  <c:v>31.353700000000025</c:v>
                </c:pt>
                <c:pt idx="48">
                  <c:v>32.020800000000023</c:v>
                </c:pt>
                <c:pt idx="49">
                  <c:v>32.68790000000002</c:v>
                </c:pt>
                <c:pt idx="50">
                  <c:v>33.355000000000018</c:v>
                </c:pt>
                <c:pt idx="51">
                  <c:v>34.022100000000016</c:v>
                </c:pt>
                <c:pt idx="52">
                  <c:v>34.689200000000014</c:v>
                </c:pt>
                <c:pt idx="53">
                  <c:v>35.356300000000012</c:v>
                </c:pt>
                <c:pt idx="54">
                  <c:v>36.023400000000009</c:v>
                </c:pt>
                <c:pt idx="55">
                  <c:v>36.690500000000007</c:v>
                </c:pt>
                <c:pt idx="56">
                  <c:v>37.357600000000005</c:v>
                </c:pt>
                <c:pt idx="57">
                  <c:v>38.024700000000003</c:v>
                </c:pt>
                <c:pt idx="58">
                  <c:v>38.691800000000001</c:v>
                </c:pt>
                <c:pt idx="59">
                  <c:v>39.358899999999998</c:v>
                </c:pt>
                <c:pt idx="60">
                  <c:v>40.025999999999996</c:v>
                </c:pt>
                <c:pt idx="61">
                  <c:v>40.693099999999994</c:v>
                </c:pt>
                <c:pt idx="62">
                  <c:v>41.360199999999992</c:v>
                </c:pt>
                <c:pt idx="63">
                  <c:v>42.02729999999999</c:v>
                </c:pt>
                <c:pt idx="64">
                  <c:v>42.694399999999987</c:v>
                </c:pt>
                <c:pt idx="65">
                  <c:v>43.361499999999985</c:v>
                </c:pt>
                <c:pt idx="66">
                  <c:v>44.028599999999983</c:v>
                </c:pt>
                <c:pt idx="67">
                  <c:v>44.695699999999981</c:v>
                </c:pt>
                <c:pt idx="68">
                  <c:v>45.362799999999979</c:v>
                </c:pt>
                <c:pt idx="69">
                  <c:v>46.029899999999977</c:v>
                </c:pt>
                <c:pt idx="70">
                  <c:v>46.696999999999974</c:v>
                </c:pt>
                <c:pt idx="71">
                  <c:v>47.364099999999972</c:v>
                </c:pt>
                <c:pt idx="72">
                  <c:v>48.03119999999997</c:v>
                </c:pt>
                <c:pt idx="73">
                  <c:v>48.698299999999968</c:v>
                </c:pt>
                <c:pt idx="74">
                  <c:v>49.365399999999966</c:v>
                </c:pt>
                <c:pt idx="75">
                  <c:v>50.032499999999963</c:v>
                </c:pt>
                <c:pt idx="76">
                  <c:v>50.699599999999961</c:v>
                </c:pt>
                <c:pt idx="77">
                  <c:v>51.366699999999959</c:v>
                </c:pt>
                <c:pt idx="78">
                  <c:v>52.033799999999957</c:v>
                </c:pt>
                <c:pt idx="79">
                  <c:v>52.700899999999955</c:v>
                </c:pt>
                <c:pt idx="80">
                  <c:v>53.367999999999952</c:v>
                </c:pt>
                <c:pt idx="81">
                  <c:v>54.03509999999995</c:v>
                </c:pt>
                <c:pt idx="82">
                  <c:v>54.702199999999948</c:v>
                </c:pt>
                <c:pt idx="83">
                  <c:v>55.369299999999946</c:v>
                </c:pt>
                <c:pt idx="84">
                  <c:v>56.036399999999944</c:v>
                </c:pt>
                <c:pt idx="85">
                  <c:v>56.703499999999941</c:v>
                </c:pt>
                <c:pt idx="86">
                  <c:v>57.370599999999939</c:v>
                </c:pt>
                <c:pt idx="87">
                  <c:v>58.037699999999937</c:v>
                </c:pt>
                <c:pt idx="88">
                  <c:v>58.704799999999935</c:v>
                </c:pt>
                <c:pt idx="89">
                  <c:v>59.371899999999933</c:v>
                </c:pt>
                <c:pt idx="90">
                  <c:v>60.03899999999993</c:v>
                </c:pt>
                <c:pt idx="91">
                  <c:v>60.706099999999928</c:v>
                </c:pt>
                <c:pt idx="92">
                  <c:v>61.373199999999926</c:v>
                </c:pt>
                <c:pt idx="93">
                  <c:v>62.040299999999924</c:v>
                </c:pt>
                <c:pt idx="94">
                  <c:v>62.707399999999922</c:v>
                </c:pt>
                <c:pt idx="95">
                  <c:v>63.374499999999919</c:v>
                </c:pt>
                <c:pt idx="96">
                  <c:v>64.041599999999917</c:v>
                </c:pt>
                <c:pt idx="97">
                  <c:v>64.708699999999922</c:v>
                </c:pt>
                <c:pt idx="98">
                  <c:v>65.375799999999927</c:v>
                </c:pt>
                <c:pt idx="99">
                  <c:v>66.042899999999932</c:v>
                </c:pt>
                <c:pt idx="100">
                  <c:v>66.709999999999937</c:v>
                </c:pt>
                <c:pt idx="101">
                  <c:v>67.377099999999942</c:v>
                </c:pt>
                <c:pt idx="102">
                  <c:v>68.044199999999947</c:v>
                </c:pt>
                <c:pt idx="103">
                  <c:v>68.711299999999952</c:v>
                </c:pt>
                <c:pt idx="104">
                  <c:v>69.378399999999957</c:v>
                </c:pt>
                <c:pt idx="105">
                  <c:v>70.045499999999961</c:v>
                </c:pt>
                <c:pt idx="106">
                  <c:v>70.712599999999966</c:v>
                </c:pt>
                <c:pt idx="107">
                  <c:v>71.379699999999971</c:v>
                </c:pt>
                <c:pt idx="108">
                  <c:v>72.046799999999976</c:v>
                </c:pt>
                <c:pt idx="109">
                  <c:v>72.713899999999981</c:v>
                </c:pt>
                <c:pt idx="110">
                  <c:v>73.380999999999986</c:v>
                </c:pt>
                <c:pt idx="111">
                  <c:v>74.048099999999991</c:v>
                </c:pt>
                <c:pt idx="112">
                  <c:v>74.715199999999996</c:v>
                </c:pt>
                <c:pt idx="113">
                  <c:v>75.382300000000001</c:v>
                </c:pt>
                <c:pt idx="114">
                  <c:v>76.049400000000006</c:v>
                </c:pt>
                <c:pt idx="115">
                  <c:v>76.716500000000011</c:v>
                </c:pt>
                <c:pt idx="116">
                  <c:v>77.383600000000015</c:v>
                </c:pt>
                <c:pt idx="117">
                  <c:v>78.05070000000002</c:v>
                </c:pt>
                <c:pt idx="118">
                  <c:v>78.717800000000025</c:v>
                </c:pt>
                <c:pt idx="119">
                  <c:v>79.38490000000003</c:v>
                </c:pt>
                <c:pt idx="120">
                  <c:v>80.052000000000035</c:v>
                </c:pt>
                <c:pt idx="121">
                  <c:v>80.71910000000004</c:v>
                </c:pt>
                <c:pt idx="122">
                  <c:v>81.386200000000045</c:v>
                </c:pt>
                <c:pt idx="123">
                  <c:v>82.05330000000005</c:v>
                </c:pt>
                <c:pt idx="124">
                  <c:v>82.720400000000055</c:v>
                </c:pt>
                <c:pt idx="125">
                  <c:v>83.38750000000006</c:v>
                </c:pt>
                <c:pt idx="126">
                  <c:v>84.054600000000065</c:v>
                </c:pt>
                <c:pt idx="127">
                  <c:v>84.72170000000007</c:v>
                </c:pt>
                <c:pt idx="128">
                  <c:v>85.388800000000074</c:v>
                </c:pt>
                <c:pt idx="129">
                  <c:v>86.055900000000079</c:v>
                </c:pt>
                <c:pt idx="130">
                  <c:v>86.723000000000084</c:v>
                </c:pt>
                <c:pt idx="131">
                  <c:v>87.390100000000089</c:v>
                </c:pt>
                <c:pt idx="132">
                  <c:v>88.057200000000094</c:v>
                </c:pt>
                <c:pt idx="133">
                  <c:v>88.724300000000099</c:v>
                </c:pt>
                <c:pt idx="134">
                  <c:v>89.391400000000104</c:v>
                </c:pt>
                <c:pt idx="135">
                  <c:v>90.058500000000109</c:v>
                </c:pt>
                <c:pt idx="136">
                  <c:v>90.725600000000114</c:v>
                </c:pt>
                <c:pt idx="137">
                  <c:v>91.392700000000119</c:v>
                </c:pt>
                <c:pt idx="138">
                  <c:v>92.059800000000124</c:v>
                </c:pt>
                <c:pt idx="139">
                  <c:v>92.726900000000128</c:v>
                </c:pt>
                <c:pt idx="140">
                  <c:v>93.394000000000133</c:v>
                </c:pt>
                <c:pt idx="141">
                  <c:v>94.061100000000138</c:v>
                </c:pt>
                <c:pt idx="142">
                  <c:v>94.728200000000143</c:v>
                </c:pt>
                <c:pt idx="143">
                  <c:v>95.395300000000148</c:v>
                </c:pt>
                <c:pt idx="144">
                  <c:v>96.062400000000153</c:v>
                </c:pt>
                <c:pt idx="145">
                  <c:v>96.729500000000158</c:v>
                </c:pt>
                <c:pt idx="146">
                  <c:v>97.396600000000163</c:v>
                </c:pt>
                <c:pt idx="147">
                  <c:v>98.063700000000168</c:v>
                </c:pt>
                <c:pt idx="148">
                  <c:v>98.730800000000173</c:v>
                </c:pt>
                <c:pt idx="149">
                  <c:v>99.397900000000178</c:v>
                </c:pt>
                <c:pt idx="150">
                  <c:v>100.06500000000018</c:v>
                </c:pt>
                <c:pt idx="151">
                  <c:v>100.73210000000019</c:v>
                </c:pt>
                <c:pt idx="152">
                  <c:v>101.39920000000019</c:v>
                </c:pt>
                <c:pt idx="153">
                  <c:v>102.0663000000002</c:v>
                </c:pt>
                <c:pt idx="154">
                  <c:v>102.7334000000002</c:v>
                </c:pt>
                <c:pt idx="155">
                  <c:v>103.40050000000021</c:v>
                </c:pt>
                <c:pt idx="156">
                  <c:v>104.06760000000021</c:v>
                </c:pt>
                <c:pt idx="157">
                  <c:v>104.73470000000022</c:v>
                </c:pt>
                <c:pt idx="158">
                  <c:v>105.40180000000022</c:v>
                </c:pt>
                <c:pt idx="159">
                  <c:v>106.06890000000023</c:v>
                </c:pt>
                <c:pt idx="160">
                  <c:v>106.73600000000023</c:v>
                </c:pt>
                <c:pt idx="161">
                  <c:v>107.40310000000024</c:v>
                </c:pt>
                <c:pt idx="162">
                  <c:v>108.07020000000024</c:v>
                </c:pt>
                <c:pt idx="163">
                  <c:v>108.73730000000025</c:v>
                </c:pt>
                <c:pt idx="164">
                  <c:v>109.40440000000025</c:v>
                </c:pt>
                <c:pt idx="165">
                  <c:v>110.07150000000026</c:v>
                </c:pt>
                <c:pt idx="166">
                  <c:v>110.73860000000026</c:v>
                </c:pt>
                <c:pt idx="167">
                  <c:v>111.40570000000027</c:v>
                </c:pt>
                <c:pt idx="168">
                  <c:v>112.07280000000027</c:v>
                </c:pt>
                <c:pt idx="169">
                  <c:v>112.73990000000028</c:v>
                </c:pt>
                <c:pt idx="170">
                  <c:v>113.40700000000028</c:v>
                </c:pt>
                <c:pt idx="171">
                  <c:v>114.07410000000029</c:v>
                </c:pt>
                <c:pt idx="172">
                  <c:v>114.74120000000029</c:v>
                </c:pt>
                <c:pt idx="173">
                  <c:v>115.4083000000003</c:v>
                </c:pt>
                <c:pt idx="174">
                  <c:v>116.0754000000003</c:v>
                </c:pt>
                <c:pt idx="175">
                  <c:v>116.74250000000031</c:v>
                </c:pt>
                <c:pt idx="176">
                  <c:v>117.40960000000031</c:v>
                </c:pt>
                <c:pt idx="177">
                  <c:v>118.07670000000032</c:v>
                </c:pt>
                <c:pt idx="178">
                  <c:v>118.74380000000032</c:v>
                </c:pt>
                <c:pt idx="179">
                  <c:v>119.41090000000032</c:v>
                </c:pt>
                <c:pt idx="180">
                  <c:v>120.07800000000033</c:v>
                </c:pt>
                <c:pt idx="181">
                  <c:v>120.74510000000033</c:v>
                </c:pt>
                <c:pt idx="182">
                  <c:v>121.41220000000034</c:v>
                </c:pt>
                <c:pt idx="183">
                  <c:v>122.07930000000034</c:v>
                </c:pt>
                <c:pt idx="184">
                  <c:v>122.74640000000035</c:v>
                </c:pt>
                <c:pt idx="185">
                  <c:v>123.41350000000035</c:v>
                </c:pt>
                <c:pt idx="186">
                  <c:v>124.08060000000036</c:v>
                </c:pt>
                <c:pt idx="187">
                  <c:v>124.74770000000036</c:v>
                </c:pt>
                <c:pt idx="188">
                  <c:v>125.41480000000037</c:v>
                </c:pt>
                <c:pt idx="189">
                  <c:v>126.08190000000037</c:v>
                </c:pt>
                <c:pt idx="190">
                  <c:v>126.74900000000038</c:v>
                </c:pt>
                <c:pt idx="191">
                  <c:v>127.41610000000038</c:v>
                </c:pt>
                <c:pt idx="192">
                  <c:v>128.08320000000037</c:v>
                </c:pt>
                <c:pt idx="193">
                  <c:v>128.75030000000038</c:v>
                </c:pt>
                <c:pt idx="194">
                  <c:v>129.41740000000038</c:v>
                </c:pt>
                <c:pt idx="195">
                  <c:v>130.08450000000039</c:v>
                </c:pt>
                <c:pt idx="196">
                  <c:v>130.75160000000039</c:v>
                </c:pt>
                <c:pt idx="197">
                  <c:v>131.4187000000004</c:v>
                </c:pt>
                <c:pt idx="198">
                  <c:v>132.0858000000004</c:v>
                </c:pt>
                <c:pt idx="199">
                  <c:v>132.75290000000041</c:v>
                </c:pt>
                <c:pt idx="200">
                  <c:v>133.42000000000041</c:v>
                </c:pt>
                <c:pt idx="201">
                  <c:v>134.08710000000042</c:v>
                </c:pt>
                <c:pt idx="202">
                  <c:v>134.75420000000042</c:v>
                </c:pt>
                <c:pt idx="203">
                  <c:v>135.42130000000043</c:v>
                </c:pt>
                <c:pt idx="204">
                  <c:v>136.08840000000043</c:v>
                </c:pt>
                <c:pt idx="205">
                  <c:v>136.75550000000044</c:v>
                </c:pt>
                <c:pt idx="206">
                  <c:v>137.42260000000044</c:v>
                </c:pt>
                <c:pt idx="207">
                  <c:v>138.08970000000045</c:v>
                </c:pt>
                <c:pt idx="208">
                  <c:v>138.75680000000045</c:v>
                </c:pt>
                <c:pt idx="209">
                  <c:v>139.42390000000046</c:v>
                </c:pt>
                <c:pt idx="210">
                  <c:v>140.09100000000046</c:v>
                </c:pt>
                <c:pt idx="211">
                  <c:v>140.75810000000047</c:v>
                </c:pt>
                <c:pt idx="212">
                  <c:v>141.42520000000047</c:v>
                </c:pt>
                <c:pt idx="213">
                  <c:v>142.09230000000048</c:v>
                </c:pt>
                <c:pt idx="214">
                  <c:v>142.75940000000048</c:v>
                </c:pt>
                <c:pt idx="215">
                  <c:v>143.42650000000049</c:v>
                </c:pt>
                <c:pt idx="216">
                  <c:v>144.09360000000049</c:v>
                </c:pt>
                <c:pt idx="217">
                  <c:v>144.7607000000005</c:v>
                </c:pt>
                <c:pt idx="218">
                  <c:v>145.4278000000005</c:v>
                </c:pt>
                <c:pt idx="219">
                  <c:v>146.09490000000051</c:v>
                </c:pt>
                <c:pt idx="220">
                  <c:v>146.76200000000051</c:v>
                </c:pt>
                <c:pt idx="221">
                  <c:v>147.42910000000052</c:v>
                </c:pt>
                <c:pt idx="222">
                  <c:v>148.09620000000052</c:v>
                </c:pt>
                <c:pt idx="223">
                  <c:v>148.76330000000053</c:v>
                </c:pt>
                <c:pt idx="224">
                  <c:v>149.43040000000053</c:v>
                </c:pt>
                <c:pt idx="225">
                  <c:v>150.09750000000054</c:v>
                </c:pt>
                <c:pt idx="226">
                  <c:v>150.76460000000054</c:v>
                </c:pt>
                <c:pt idx="227">
                  <c:v>151.43170000000055</c:v>
                </c:pt>
                <c:pt idx="228">
                  <c:v>152.09880000000055</c:v>
                </c:pt>
                <c:pt idx="229">
                  <c:v>152.76590000000056</c:v>
                </c:pt>
                <c:pt idx="230">
                  <c:v>153.43300000000056</c:v>
                </c:pt>
                <c:pt idx="231">
                  <c:v>154.10010000000057</c:v>
                </c:pt>
                <c:pt idx="232">
                  <c:v>154.76720000000057</c:v>
                </c:pt>
                <c:pt idx="233">
                  <c:v>155.43430000000058</c:v>
                </c:pt>
                <c:pt idx="234">
                  <c:v>156.10140000000058</c:v>
                </c:pt>
                <c:pt idx="235">
                  <c:v>156.76850000000059</c:v>
                </c:pt>
                <c:pt idx="236">
                  <c:v>157.43560000000059</c:v>
                </c:pt>
                <c:pt idx="237">
                  <c:v>158.1027000000006</c:v>
                </c:pt>
                <c:pt idx="238">
                  <c:v>158.7698000000006</c:v>
                </c:pt>
                <c:pt idx="239">
                  <c:v>159.43690000000061</c:v>
                </c:pt>
                <c:pt idx="240">
                  <c:v>160.10400000000061</c:v>
                </c:pt>
                <c:pt idx="241">
                  <c:v>160.77110000000062</c:v>
                </c:pt>
                <c:pt idx="242">
                  <c:v>161.43820000000062</c:v>
                </c:pt>
                <c:pt idx="243">
                  <c:v>162.10530000000063</c:v>
                </c:pt>
                <c:pt idx="244">
                  <c:v>162.77240000000063</c:v>
                </c:pt>
                <c:pt idx="245">
                  <c:v>163.43950000000063</c:v>
                </c:pt>
                <c:pt idx="246">
                  <c:v>164.10660000000064</c:v>
                </c:pt>
                <c:pt idx="247">
                  <c:v>164.77370000000064</c:v>
                </c:pt>
                <c:pt idx="248">
                  <c:v>165.44080000000065</c:v>
                </c:pt>
                <c:pt idx="249">
                  <c:v>166.10790000000065</c:v>
                </c:pt>
                <c:pt idx="250">
                  <c:v>166.77500000000066</c:v>
                </c:pt>
                <c:pt idx="251">
                  <c:v>167.44210000000066</c:v>
                </c:pt>
                <c:pt idx="252">
                  <c:v>168.10920000000067</c:v>
                </c:pt>
                <c:pt idx="253">
                  <c:v>168.77630000000067</c:v>
                </c:pt>
                <c:pt idx="254">
                  <c:v>169.44340000000068</c:v>
                </c:pt>
                <c:pt idx="255">
                  <c:v>170.11050000000068</c:v>
                </c:pt>
                <c:pt idx="256">
                  <c:v>170.77760000000069</c:v>
                </c:pt>
                <c:pt idx="257">
                  <c:v>171.44470000000069</c:v>
                </c:pt>
                <c:pt idx="258">
                  <c:v>172.1118000000007</c:v>
                </c:pt>
                <c:pt idx="259">
                  <c:v>172.7789000000007</c:v>
                </c:pt>
                <c:pt idx="260">
                  <c:v>173.44600000000071</c:v>
                </c:pt>
                <c:pt idx="261">
                  <c:v>174.11310000000071</c:v>
                </c:pt>
                <c:pt idx="262">
                  <c:v>174.78020000000072</c:v>
                </c:pt>
                <c:pt idx="263">
                  <c:v>175.44730000000072</c:v>
                </c:pt>
                <c:pt idx="264">
                  <c:v>176.11440000000073</c:v>
                </c:pt>
                <c:pt idx="265">
                  <c:v>176.78150000000073</c:v>
                </c:pt>
                <c:pt idx="266">
                  <c:v>177.44860000000074</c:v>
                </c:pt>
                <c:pt idx="267">
                  <c:v>178.11570000000074</c:v>
                </c:pt>
                <c:pt idx="268">
                  <c:v>178.78280000000075</c:v>
                </c:pt>
                <c:pt idx="269">
                  <c:v>179.44990000000075</c:v>
                </c:pt>
                <c:pt idx="270">
                  <c:v>180.11700000000076</c:v>
                </c:pt>
                <c:pt idx="271">
                  <c:v>180.78410000000076</c:v>
                </c:pt>
                <c:pt idx="272">
                  <c:v>181.45120000000077</c:v>
                </c:pt>
                <c:pt idx="273">
                  <c:v>182.11830000000077</c:v>
                </c:pt>
                <c:pt idx="274">
                  <c:v>182.78540000000078</c:v>
                </c:pt>
                <c:pt idx="275">
                  <c:v>183.45250000000078</c:v>
                </c:pt>
                <c:pt idx="276">
                  <c:v>184.11960000000079</c:v>
                </c:pt>
                <c:pt idx="277">
                  <c:v>184.78670000000079</c:v>
                </c:pt>
                <c:pt idx="278">
                  <c:v>185.4538000000008</c:v>
                </c:pt>
                <c:pt idx="279">
                  <c:v>186.1209000000008</c:v>
                </c:pt>
                <c:pt idx="280">
                  <c:v>186.78800000000081</c:v>
                </c:pt>
                <c:pt idx="281">
                  <c:v>187.45510000000081</c:v>
                </c:pt>
                <c:pt idx="282">
                  <c:v>188.12220000000082</c:v>
                </c:pt>
                <c:pt idx="283">
                  <c:v>188.78930000000082</c:v>
                </c:pt>
                <c:pt idx="284">
                  <c:v>189.45640000000083</c:v>
                </c:pt>
                <c:pt idx="285">
                  <c:v>190.12350000000083</c:v>
                </c:pt>
                <c:pt idx="286">
                  <c:v>190.79060000000084</c:v>
                </c:pt>
                <c:pt idx="287">
                  <c:v>191.45770000000084</c:v>
                </c:pt>
                <c:pt idx="288">
                  <c:v>192.12480000000085</c:v>
                </c:pt>
                <c:pt idx="289">
                  <c:v>192.79190000000085</c:v>
                </c:pt>
                <c:pt idx="290">
                  <c:v>193.45900000000086</c:v>
                </c:pt>
                <c:pt idx="291">
                  <c:v>194.12610000000086</c:v>
                </c:pt>
                <c:pt idx="292">
                  <c:v>194.79320000000087</c:v>
                </c:pt>
                <c:pt idx="293">
                  <c:v>195.46030000000087</c:v>
                </c:pt>
                <c:pt idx="294">
                  <c:v>196.12740000000088</c:v>
                </c:pt>
                <c:pt idx="295">
                  <c:v>196.79450000000088</c:v>
                </c:pt>
                <c:pt idx="296">
                  <c:v>197.46160000000089</c:v>
                </c:pt>
                <c:pt idx="297">
                  <c:v>198.12870000000089</c:v>
                </c:pt>
                <c:pt idx="298">
                  <c:v>198.7958000000009</c:v>
                </c:pt>
                <c:pt idx="299">
                  <c:v>199.4629000000009</c:v>
                </c:pt>
                <c:pt idx="300">
                  <c:v>200.1300000000009</c:v>
                </c:pt>
                <c:pt idx="301">
                  <c:v>200.79710000000091</c:v>
                </c:pt>
                <c:pt idx="302">
                  <c:v>201.46420000000091</c:v>
                </c:pt>
                <c:pt idx="303">
                  <c:v>202.13130000000092</c:v>
                </c:pt>
                <c:pt idx="304">
                  <c:v>202.79840000000092</c:v>
                </c:pt>
                <c:pt idx="305">
                  <c:v>203.46550000000093</c:v>
                </c:pt>
                <c:pt idx="306">
                  <c:v>204.13260000000093</c:v>
                </c:pt>
                <c:pt idx="307">
                  <c:v>204.79970000000094</c:v>
                </c:pt>
                <c:pt idx="308">
                  <c:v>205.46680000000094</c:v>
                </c:pt>
                <c:pt idx="309">
                  <c:v>206.13390000000095</c:v>
                </c:pt>
                <c:pt idx="310">
                  <c:v>206.80100000000095</c:v>
                </c:pt>
                <c:pt idx="311">
                  <c:v>207.46810000000096</c:v>
                </c:pt>
                <c:pt idx="312">
                  <c:v>208.13520000000096</c:v>
                </c:pt>
                <c:pt idx="313">
                  <c:v>208.80230000000097</c:v>
                </c:pt>
                <c:pt idx="314">
                  <c:v>209.46940000000097</c:v>
                </c:pt>
                <c:pt idx="315">
                  <c:v>210.13650000000098</c:v>
                </c:pt>
                <c:pt idx="316">
                  <c:v>210.80360000000098</c:v>
                </c:pt>
                <c:pt idx="317">
                  <c:v>211.47070000000099</c:v>
                </c:pt>
                <c:pt idx="318">
                  <c:v>212.13780000000099</c:v>
                </c:pt>
                <c:pt idx="319">
                  <c:v>212.804900000001</c:v>
                </c:pt>
                <c:pt idx="320">
                  <c:v>213.472000000001</c:v>
                </c:pt>
                <c:pt idx="321">
                  <c:v>214.13910000000101</c:v>
                </c:pt>
                <c:pt idx="322">
                  <c:v>214.80620000000101</c:v>
                </c:pt>
                <c:pt idx="323">
                  <c:v>215.47330000000102</c:v>
                </c:pt>
                <c:pt idx="324">
                  <c:v>216.14040000000102</c:v>
                </c:pt>
                <c:pt idx="325">
                  <c:v>216.80750000000103</c:v>
                </c:pt>
                <c:pt idx="326">
                  <c:v>217.47460000000103</c:v>
                </c:pt>
                <c:pt idx="327">
                  <c:v>218.14170000000104</c:v>
                </c:pt>
                <c:pt idx="328">
                  <c:v>218.80880000000104</c:v>
                </c:pt>
                <c:pt idx="329">
                  <c:v>219.47590000000105</c:v>
                </c:pt>
                <c:pt idx="330">
                  <c:v>220.14300000000105</c:v>
                </c:pt>
                <c:pt idx="331">
                  <c:v>220.81010000000106</c:v>
                </c:pt>
                <c:pt idx="332">
                  <c:v>221.47720000000106</c:v>
                </c:pt>
                <c:pt idx="333">
                  <c:v>222.14430000000107</c:v>
                </c:pt>
                <c:pt idx="334">
                  <c:v>222.81140000000107</c:v>
                </c:pt>
                <c:pt idx="335">
                  <c:v>223.47850000000108</c:v>
                </c:pt>
                <c:pt idx="336">
                  <c:v>224.14560000000108</c:v>
                </c:pt>
                <c:pt idx="337">
                  <c:v>224.81270000000109</c:v>
                </c:pt>
                <c:pt idx="338">
                  <c:v>225.47980000000109</c:v>
                </c:pt>
                <c:pt idx="339">
                  <c:v>226.1469000000011</c:v>
                </c:pt>
                <c:pt idx="340">
                  <c:v>226.8140000000011</c:v>
                </c:pt>
                <c:pt idx="341">
                  <c:v>227.48110000000111</c:v>
                </c:pt>
                <c:pt idx="342">
                  <c:v>228.14820000000111</c:v>
                </c:pt>
                <c:pt idx="343">
                  <c:v>228.81530000000112</c:v>
                </c:pt>
                <c:pt idx="344">
                  <c:v>229.48240000000112</c:v>
                </c:pt>
                <c:pt idx="345">
                  <c:v>230.14950000000113</c:v>
                </c:pt>
                <c:pt idx="346">
                  <c:v>230.81660000000113</c:v>
                </c:pt>
                <c:pt idx="347">
                  <c:v>231.48370000000114</c:v>
                </c:pt>
                <c:pt idx="348">
                  <c:v>232.15080000000114</c:v>
                </c:pt>
                <c:pt idx="349">
                  <c:v>232.81790000000115</c:v>
                </c:pt>
                <c:pt idx="350">
                  <c:v>233.48500000000115</c:v>
                </c:pt>
                <c:pt idx="351">
                  <c:v>234.15210000000116</c:v>
                </c:pt>
                <c:pt idx="352">
                  <c:v>234.81920000000116</c:v>
                </c:pt>
                <c:pt idx="353">
                  <c:v>235.48630000000117</c:v>
                </c:pt>
                <c:pt idx="354">
                  <c:v>236.15340000000117</c:v>
                </c:pt>
                <c:pt idx="355">
                  <c:v>236.82050000000118</c:v>
                </c:pt>
                <c:pt idx="356">
                  <c:v>237.48760000000118</c:v>
                </c:pt>
                <c:pt idx="357">
                  <c:v>238.15470000000118</c:v>
                </c:pt>
                <c:pt idx="358">
                  <c:v>238.82180000000119</c:v>
                </c:pt>
                <c:pt idx="359">
                  <c:v>239.48890000000119</c:v>
                </c:pt>
                <c:pt idx="360">
                  <c:v>240.1560000000012</c:v>
                </c:pt>
                <c:pt idx="361">
                  <c:v>240.8231000000012</c:v>
                </c:pt>
                <c:pt idx="362">
                  <c:v>241.49020000000121</c:v>
                </c:pt>
                <c:pt idx="363">
                  <c:v>242.15730000000121</c:v>
                </c:pt>
                <c:pt idx="364">
                  <c:v>242.82440000000122</c:v>
                </c:pt>
                <c:pt idx="365">
                  <c:v>243.49150000000122</c:v>
                </c:pt>
                <c:pt idx="366">
                  <c:v>244.15860000000123</c:v>
                </c:pt>
                <c:pt idx="367">
                  <c:v>244.82570000000123</c:v>
                </c:pt>
                <c:pt idx="368">
                  <c:v>245.49280000000124</c:v>
                </c:pt>
                <c:pt idx="369">
                  <c:v>246.15990000000124</c:v>
                </c:pt>
                <c:pt idx="370">
                  <c:v>246.82700000000125</c:v>
                </c:pt>
                <c:pt idx="371">
                  <c:v>247.49410000000125</c:v>
                </c:pt>
                <c:pt idx="372">
                  <c:v>248.16120000000126</c:v>
                </c:pt>
                <c:pt idx="373">
                  <c:v>248.82830000000126</c:v>
                </c:pt>
                <c:pt idx="374">
                  <c:v>249.49540000000127</c:v>
                </c:pt>
                <c:pt idx="375">
                  <c:v>250.16250000000127</c:v>
                </c:pt>
                <c:pt idx="376">
                  <c:v>250.82960000000128</c:v>
                </c:pt>
                <c:pt idx="377">
                  <c:v>251.49670000000128</c:v>
                </c:pt>
                <c:pt idx="378">
                  <c:v>252.16380000000129</c:v>
                </c:pt>
                <c:pt idx="379">
                  <c:v>252.83090000000129</c:v>
                </c:pt>
                <c:pt idx="380">
                  <c:v>253.4980000000013</c:v>
                </c:pt>
                <c:pt idx="381">
                  <c:v>254.1651000000013</c:v>
                </c:pt>
                <c:pt idx="382">
                  <c:v>254.83220000000131</c:v>
                </c:pt>
                <c:pt idx="383">
                  <c:v>255.49930000000131</c:v>
                </c:pt>
                <c:pt idx="384">
                  <c:v>256.16640000000132</c:v>
                </c:pt>
                <c:pt idx="385">
                  <c:v>256.83350000000132</c:v>
                </c:pt>
                <c:pt idx="386">
                  <c:v>257.50060000000133</c:v>
                </c:pt>
                <c:pt idx="387">
                  <c:v>258.16770000000133</c:v>
                </c:pt>
                <c:pt idx="388">
                  <c:v>258.83480000000134</c:v>
                </c:pt>
                <c:pt idx="389">
                  <c:v>259.50190000000134</c:v>
                </c:pt>
                <c:pt idx="390">
                  <c:v>260.16900000000135</c:v>
                </c:pt>
                <c:pt idx="391">
                  <c:v>260.83610000000135</c:v>
                </c:pt>
                <c:pt idx="392">
                  <c:v>261.50320000000136</c:v>
                </c:pt>
                <c:pt idx="393">
                  <c:v>262.17030000000136</c:v>
                </c:pt>
                <c:pt idx="394">
                  <c:v>262.83740000000137</c:v>
                </c:pt>
                <c:pt idx="395">
                  <c:v>263.50450000000137</c:v>
                </c:pt>
                <c:pt idx="396">
                  <c:v>264.17160000000138</c:v>
                </c:pt>
                <c:pt idx="397">
                  <c:v>264.83870000000138</c:v>
                </c:pt>
                <c:pt idx="398">
                  <c:v>265.50580000000139</c:v>
                </c:pt>
                <c:pt idx="399">
                  <c:v>266.17290000000139</c:v>
                </c:pt>
                <c:pt idx="400">
                  <c:v>266.8400000000014</c:v>
                </c:pt>
                <c:pt idx="401">
                  <c:v>267.5071000000014</c:v>
                </c:pt>
                <c:pt idx="402">
                  <c:v>268.17420000000141</c:v>
                </c:pt>
                <c:pt idx="403">
                  <c:v>268.84130000000141</c:v>
                </c:pt>
                <c:pt idx="404">
                  <c:v>269.50840000000142</c:v>
                </c:pt>
                <c:pt idx="405">
                  <c:v>270.17550000000142</c:v>
                </c:pt>
                <c:pt idx="406">
                  <c:v>270.84260000000143</c:v>
                </c:pt>
                <c:pt idx="407">
                  <c:v>271.50970000000143</c:v>
                </c:pt>
                <c:pt idx="408">
                  <c:v>272.17680000000144</c:v>
                </c:pt>
                <c:pt idx="409">
                  <c:v>272.84390000000144</c:v>
                </c:pt>
                <c:pt idx="410">
                  <c:v>273.51100000000145</c:v>
                </c:pt>
                <c:pt idx="411">
                  <c:v>274.17810000000145</c:v>
                </c:pt>
                <c:pt idx="412">
                  <c:v>274.84520000000146</c:v>
                </c:pt>
                <c:pt idx="413">
                  <c:v>275.51230000000146</c:v>
                </c:pt>
                <c:pt idx="414">
                  <c:v>276.17940000000146</c:v>
                </c:pt>
                <c:pt idx="415">
                  <c:v>276.84650000000147</c:v>
                </c:pt>
                <c:pt idx="416">
                  <c:v>277.51360000000147</c:v>
                </c:pt>
                <c:pt idx="417">
                  <c:v>278.18070000000148</c:v>
                </c:pt>
                <c:pt idx="418">
                  <c:v>278.84780000000148</c:v>
                </c:pt>
                <c:pt idx="419">
                  <c:v>279.51490000000149</c:v>
                </c:pt>
                <c:pt idx="420">
                  <c:v>280.18200000000149</c:v>
                </c:pt>
                <c:pt idx="421">
                  <c:v>280.8491000000015</c:v>
                </c:pt>
                <c:pt idx="422">
                  <c:v>281.5162000000015</c:v>
                </c:pt>
                <c:pt idx="423">
                  <c:v>282.18330000000151</c:v>
                </c:pt>
                <c:pt idx="424">
                  <c:v>282.85040000000151</c:v>
                </c:pt>
                <c:pt idx="425">
                  <c:v>283.51750000000152</c:v>
                </c:pt>
                <c:pt idx="426">
                  <c:v>284.18460000000152</c:v>
                </c:pt>
                <c:pt idx="427">
                  <c:v>284.85170000000153</c:v>
                </c:pt>
                <c:pt idx="428">
                  <c:v>285.51880000000153</c:v>
                </c:pt>
                <c:pt idx="429">
                  <c:v>286.18590000000154</c:v>
                </c:pt>
                <c:pt idx="430">
                  <c:v>286.85300000000154</c:v>
                </c:pt>
                <c:pt idx="431">
                  <c:v>287.52010000000155</c:v>
                </c:pt>
                <c:pt idx="432">
                  <c:v>288.18720000000155</c:v>
                </c:pt>
                <c:pt idx="433">
                  <c:v>288.85430000000156</c:v>
                </c:pt>
                <c:pt idx="434">
                  <c:v>289.52140000000156</c:v>
                </c:pt>
                <c:pt idx="435">
                  <c:v>290.18850000000157</c:v>
                </c:pt>
                <c:pt idx="436">
                  <c:v>290.85560000000157</c:v>
                </c:pt>
                <c:pt idx="437">
                  <c:v>291.52270000000158</c:v>
                </c:pt>
                <c:pt idx="438">
                  <c:v>292.18980000000158</c:v>
                </c:pt>
                <c:pt idx="439">
                  <c:v>292.85690000000159</c:v>
                </c:pt>
                <c:pt idx="440">
                  <c:v>293.52400000000159</c:v>
                </c:pt>
                <c:pt idx="441">
                  <c:v>294.1911000000016</c:v>
                </c:pt>
                <c:pt idx="442">
                  <c:v>294.8582000000016</c:v>
                </c:pt>
                <c:pt idx="443">
                  <c:v>295.52530000000161</c:v>
                </c:pt>
                <c:pt idx="444">
                  <c:v>296.19240000000161</c:v>
                </c:pt>
                <c:pt idx="445">
                  <c:v>296.85950000000162</c:v>
                </c:pt>
                <c:pt idx="446">
                  <c:v>297.52660000000162</c:v>
                </c:pt>
                <c:pt idx="447">
                  <c:v>298.19370000000163</c:v>
                </c:pt>
                <c:pt idx="448">
                  <c:v>298.86080000000163</c:v>
                </c:pt>
                <c:pt idx="449">
                  <c:v>299.52790000000164</c:v>
                </c:pt>
                <c:pt idx="450">
                  <c:v>300.19500000000164</c:v>
                </c:pt>
                <c:pt idx="451">
                  <c:v>300.86210000000165</c:v>
                </c:pt>
                <c:pt idx="452">
                  <c:v>301.52920000000165</c:v>
                </c:pt>
                <c:pt idx="453">
                  <c:v>302.19630000000166</c:v>
                </c:pt>
                <c:pt idx="454">
                  <c:v>302.86340000000166</c:v>
                </c:pt>
                <c:pt idx="455">
                  <c:v>303.53050000000167</c:v>
                </c:pt>
                <c:pt idx="456">
                  <c:v>304.19760000000167</c:v>
                </c:pt>
                <c:pt idx="457">
                  <c:v>304.86470000000168</c:v>
                </c:pt>
                <c:pt idx="458">
                  <c:v>305.53180000000168</c:v>
                </c:pt>
                <c:pt idx="459">
                  <c:v>306.19890000000169</c:v>
                </c:pt>
                <c:pt idx="460">
                  <c:v>306.86600000000169</c:v>
                </c:pt>
                <c:pt idx="461">
                  <c:v>307.5331000000017</c:v>
                </c:pt>
                <c:pt idx="462">
                  <c:v>308.2002000000017</c:v>
                </c:pt>
                <c:pt idx="463">
                  <c:v>308.86730000000171</c:v>
                </c:pt>
                <c:pt idx="464">
                  <c:v>309.53440000000171</c:v>
                </c:pt>
                <c:pt idx="465">
                  <c:v>310.20150000000172</c:v>
                </c:pt>
                <c:pt idx="466">
                  <c:v>310.86860000000172</c:v>
                </c:pt>
                <c:pt idx="467">
                  <c:v>311.53570000000173</c:v>
                </c:pt>
                <c:pt idx="468">
                  <c:v>312.20280000000173</c:v>
                </c:pt>
                <c:pt idx="469">
                  <c:v>312.86990000000173</c:v>
                </c:pt>
                <c:pt idx="470">
                  <c:v>313.53700000000174</c:v>
                </c:pt>
                <c:pt idx="471">
                  <c:v>314.20410000000174</c:v>
                </c:pt>
                <c:pt idx="472">
                  <c:v>314.87120000000175</c:v>
                </c:pt>
                <c:pt idx="473">
                  <c:v>315.53830000000175</c:v>
                </c:pt>
                <c:pt idx="474">
                  <c:v>316.20540000000176</c:v>
                </c:pt>
                <c:pt idx="475">
                  <c:v>316.87250000000176</c:v>
                </c:pt>
                <c:pt idx="476">
                  <c:v>317.53960000000177</c:v>
                </c:pt>
                <c:pt idx="477">
                  <c:v>318.20670000000177</c:v>
                </c:pt>
                <c:pt idx="478">
                  <c:v>318.87380000000178</c:v>
                </c:pt>
                <c:pt idx="479">
                  <c:v>319.54090000000178</c:v>
                </c:pt>
                <c:pt idx="480">
                  <c:v>320.20800000000179</c:v>
                </c:pt>
                <c:pt idx="481">
                  <c:v>320.87510000000179</c:v>
                </c:pt>
                <c:pt idx="482">
                  <c:v>321.5422000000018</c:v>
                </c:pt>
                <c:pt idx="483">
                  <c:v>322.2093000000018</c:v>
                </c:pt>
                <c:pt idx="484">
                  <c:v>322.87640000000181</c:v>
                </c:pt>
                <c:pt idx="485">
                  <c:v>323.54350000000181</c:v>
                </c:pt>
                <c:pt idx="486">
                  <c:v>324.21060000000182</c:v>
                </c:pt>
                <c:pt idx="487">
                  <c:v>324.87770000000182</c:v>
                </c:pt>
                <c:pt idx="488">
                  <c:v>325.54480000000183</c:v>
                </c:pt>
                <c:pt idx="489">
                  <c:v>326.21190000000183</c:v>
                </c:pt>
                <c:pt idx="490">
                  <c:v>326.87900000000184</c:v>
                </c:pt>
                <c:pt idx="491">
                  <c:v>327.54610000000184</c:v>
                </c:pt>
                <c:pt idx="492">
                  <c:v>328.21320000000185</c:v>
                </c:pt>
                <c:pt idx="493">
                  <c:v>328.88030000000185</c:v>
                </c:pt>
                <c:pt idx="494">
                  <c:v>329.54740000000186</c:v>
                </c:pt>
                <c:pt idx="495">
                  <c:v>330.21450000000186</c:v>
                </c:pt>
                <c:pt idx="496">
                  <c:v>330.88160000000187</c:v>
                </c:pt>
                <c:pt idx="497">
                  <c:v>331.54870000000187</c:v>
                </c:pt>
                <c:pt idx="498">
                  <c:v>332.21580000000188</c:v>
                </c:pt>
                <c:pt idx="499">
                  <c:v>332.88290000000188</c:v>
                </c:pt>
                <c:pt idx="500">
                  <c:v>333.55000000000189</c:v>
                </c:pt>
                <c:pt idx="501">
                  <c:v>334.21710000000189</c:v>
                </c:pt>
                <c:pt idx="502">
                  <c:v>334.8842000000019</c:v>
                </c:pt>
                <c:pt idx="503">
                  <c:v>335.5513000000019</c:v>
                </c:pt>
                <c:pt idx="504">
                  <c:v>336.21840000000191</c:v>
                </c:pt>
                <c:pt idx="505">
                  <c:v>336.88550000000191</c:v>
                </c:pt>
                <c:pt idx="506">
                  <c:v>337.55260000000192</c:v>
                </c:pt>
                <c:pt idx="507">
                  <c:v>338.21970000000192</c:v>
                </c:pt>
                <c:pt idx="508">
                  <c:v>338.88680000000193</c:v>
                </c:pt>
                <c:pt idx="509">
                  <c:v>339.55390000000193</c:v>
                </c:pt>
                <c:pt idx="510">
                  <c:v>340.22100000000194</c:v>
                </c:pt>
                <c:pt idx="511">
                  <c:v>340.88810000000194</c:v>
                </c:pt>
                <c:pt idx="512">
                  <c:v>341.55520000000195</c:v>
                </c:pt>
                <c:pt idx="513">
                  <c:v>342.22230000000195</c:v>
                </c:pt>
                <c:pt idx="514">
                  <c:v>342.88940000000196</c:v>
                </c:pt>
                <c:pt idx="515">
                  <c:v>343.55650000000196</c:v>
                </c:pt>
                <c:pt idx="516">
                  <c:v>344.22360000000197</c:v>
                </c:pt>
                <c:pt idx="517">
                  <c:v>344.89070000000197</c:v>
                </c:pt>
                <c:pt idx="518">
                  <c:v>345.55780000000198</c:v>
                </c:pt>
                <c:pt idx="519">
                  <c:v>346.22490000000198</c:v>
                </c:pt>
                <c:pt idx="520">
                  <c:v>346.89200000000199</c:v>
                </c:pt>
                <c:pt idx="521">
                  <c:v>347.55910000000199</c:v>
                </c:pt>
                <c:pt idx="522">
                  <c:v>348.226200000002</c:v>
                </c:pt>
                <c:pt idx="523">
                  <c:v>348.893300000002</c:v>
                </c:pt>
                <c:pt idx="524">
                  <c:v>349.56040000000201</c:v>
                </c:pt>
                <c:pt idx="525">
                  <c:v>350.22750000000201</c:v>
                </c:pt>
                <c:pt idx="526">
                  <c:v>350.89460000000201</c:v>
                </c:pt>
                <c:pt idx="527">
                  <c:v>351.56170000000202</c:v>
                </c:pt>
                <c:pt idx="528">
                  <c:v>352.22880000000202</c:v>
                </c:pt>
                <c:pt idx="529">
                  <c:v>352.89590000000203</c:v>
                </c:pt>
                <c:pt idx="530">
                  <c:v>353.56300000000203</c:v>
                </c:pt>
                <c:pt idx="531">
                  <c:v>354.23010000000204</c:v>
                </c:pt>
                <c:pt idx="532">
                  <c:v>354.89720000000204</c:v>
                </c:pt>
                <c:pt idx="533">
                  <c:v>355.56430000000205</c:v>
                </c:pt>
                <c:pt idx="534">
                  <c:v>356.23140000000205</c:v>
                </c:pt>
                <c:pt idx="535">
                  <c:v>356.89850000000206</c:v>
                </c:pt>
                <c:pt idx="536">
                  <c:v>357.56560000000206</c:v>
                </c:pt>
                <c:pt idx="537">
                  <c:v>358.23270000000207</c:v>
                </c:pt>
                <c:pt idx="538">
                  <c:v>358.89980000000207</c:v>
                </c:pt>
                <c:pt idx="539">
                  <c:v>359.56690000000208</c:v>
                </c:pt>
                <c:pt idx="540">
                  <c:v>360.23400000000208</c:v>
                </c:pt>
                <c:pt idx="541">
                  <c:v>360.90110000000209</c:v>
                </c:pt>
                <c:pt idx="542">
                  <c:v>361.56820000000209</c:v>
                </c:pt>
                <c:pt idx="543">
                  <c:v>362.2353000000021</c:v>
                </c:pt>
                <c:pt idx="544">
                  <c:v>362.9024000000021</c:v>
                </c:pt>
                <c:pt idx="545">
                  <c:v>363.56950000000211</c:v>
                </c:pt>
                <c:pt idx="546">
                  <c:v>364.23660000000211</c:v>
                </c:pt>
                <c:pt idx="547">
                  <c:v>364.90370000000212</c:v>
                </c:pt>
                <c:pt idx="548">
                  <c:v>365.57080000000212</c:v>
                </c:pt>
                <c:pt idx="549">
                  <c:v>366.23790000000213</c:v>
                </c:pt>
                <c:pt idx="550">
                  <c:v>366.90500000000213</c:v>
                </c:pt>
                <c:pt idx="551">
                  <c:v>367.57210000000214</c:v>
                </c:pt>
                <c:pt idx="552">
                  <c:v>368.23920000000214</c:v>
                </c:pt>
                <c:pt idx="553">
                  <c:v>368.90630000000215</c:v>
                </c:pt>
                <c:pt idx="554">
                  <c:v>369.57340000000215</c:v>
                </c:pt>
                <c:pt idx="555">
                  <c:v>370.24050000000216</c:v>
                </c:pt>
                <c:pt idx="556">
                  <c:v>370.90760000000216</c:v>
                </c:pt>
                <c:pt idx="557">
                  <c:v>371.57470000000217</c:v>
                </c:pt>
                <c:pt idx="558">
                  <c:v>372.24180000000217</c:v>
                </c:pt>
                <c:pt idx="559">
                  <c:v>372.90890000000218</c:v>
                </c:pt>
                <c:pt idx="560">
                  <c:v>373.57600000000218</c:v>
                </c:pt>
                <c:pt idx="561">
                  <c:v>374.24310000000219</c:v>
                </c:pt>
                <c:pt idx="562">
                  <c:v>374.91020000000219</c:v>
                </c:pt>
                <c:pt idx="563">
                  <c:v>375.5773000000022</c:v>
                </c:pt>
                <c:pt idx="564">
                  <c:v>376.2444000000022</c:v>
                </c:pt>
                <c:pt idx="565">
                  <c:v>376.91150000000221</c:v>
                </c:pt>
                <c:pt idx="566">
                  <c:v>377.57860000000221</c:v>
                </c:pt>
                <c:pt idx="567">
                  <c:v>378.24570000000222</c:v>
                </c:pt>
                <c:pt idx="568">
                  <c:v>378.91280000000222</c:v>
                </c:pt>
                <c:pt idx="569">
                  <c:v>379.57990000000223</c:v>
                </c:pt>
                <c:pt idx="570">
                  <c:v>380.24700000000223</c:v>
                </c:pt>
                <c:pt idx="571">
                  <c:v>380.91410000000224</c:v>
                </c:pt>
                <c:pt idx="572">
                  <c:v>381.58120000000224</c:v>
                </c:pt>
                <c:pt idx="573">
                  <c:v>382.24830000000225</c:v>
                </c:pt>
                <c:pt idx="574">
                  <c:v>382.91540000000225</c:v>
                </c:pt>
                <c:pt idx="575">
                  <c:v>383.58250000000226</c:v>
                </c:pt>
                <c:pt idx="576">
                  <c:v>384.24960000000226</c:v>
                </c:pt>
                <c:pt idx="577">
                  <c:v>384.91670000000227</c:v>
                </c:pt>
                <c:pt idx="578">
                  <c:v>385.58380000000227</c:v>
                </c:pt>
                <c:pt idx="579">
                  <c:v>386.25090000000228</c:v>
                </c:pt>
                <c:pt idx="580">
                  <c:v>386.91800000000228</c:v>
                </c:pt>
                <c:pt idx="581">
                  <c:v>387.58510000000229</c:v>
                </c:pt>
                <c:pt idx="582">
                  <c:v>388.25220000000229</c:v>
                </c:pt>
                <c:pt idx="583">
                  <c:v>388.91930000000229</c:v>
                </c:pt>
                <c:pt idx="584">
                  <c:v>389.5864000000023</c:v>
                </c:pt>
                <c:pt idx="585">
                  <c:v>390.2535000000023</c:v>
                </c:pt>
                <c:pt idx="586">
                  <c:v>390.92060000000231</c:v>
                </c:pt>
                <c:pt idx="587">
                  <c:v>391.58770000000231</c:v>
                </c:pt>
                <c:pt idx="588">
                  <c:v>392.25480000000232</c:v>
                </c:pt>
                <c:pt idx="589">
                  <c:v>392.92190000000232</c:v>
                </c:pt>
                <c:pt idx="590">
                  <c:v>393.58900000000233</c:v>
                </c:pt>
                <c:pt idx="591">
                  <c:v>394.25610000000233</c:v>
                </c:pt>
                <c:pt idx="592">
                  <c:v>394.92320000000234</c:v>
                </c:pt>
                <c:pt idx="593">
                  <c:v>395.59030000000234</c:v>
                </c:pt>
                <c:pt idx="594">
                  <c:v>396.25740000000235</c:v>
                </c:pt>
                <c:pt idx="595">
                  <c:v>396.92450000000235</c:v>
                </c:pt>
                <c:pt idx="596">
                  <c:v>397.59160000000236</c:v>
                </c:pt>
                <c:pt idx="597">
                  <c:v>398.25870000000236</c:v>
                </c:pt>
                <c:pt idx="598">
                  <c:v>398.92580000000237</c:v>
                </c:pt>
                <c:pt idx="599">
                  <c:v>399.59290000000237</c:v>
                </c:pt>
                <c:pt idx="600">
                  <c:v>400.26000000000238</c:v>
                </c:pt>
                <c:pt idx="601">
                  <c:v>400.92710000000238</c:v>
                </c:pt>
                <c:pt idx="602">
                  <c:v>401.59420000000239</c:v>
                </c:pt>
                <c:pt idx="603">
                  <c:v>402.26130000000239</c:v>
                </c:pt>
                <c:pt idx="604">
                  <c:v>402.9284000000024</c:v>
                </c:pt>
                <c:pt idx="605">
                  <c:v>403.5955000000024</c:v>
                </c:pt>
                <c:pt idx="606">
                  <c:v>404.26260000000241</c:v>
                </c:pt>
                <c:pt idx="607">
                  <c:v>404.92970000000241</c:v>
                </c:pt>
                <c:pt idx="608">
                  <c:v>405.59680000000242</c:v>
                </c:pt>
                <c:pt idx="609">
                  <c:v>406.26390000000242</c:v>
                </c:pt>
                <c:pt idx="610">
                  <c:v>406.93100000000243</c:v>
                </c:pt>
                <c:pt idx="611">
                  <c:v>407.59810000000243</c:v>
                </c:pt>
                <c:pt idx="612">
                  <c:v>408.26520000000244</c:v>
                </c:pt>
                <c:pt idx="613">
                  <c:v>408.93230000000244</c:v>
                </c:pt>
                <c:pt idx="614">
                  <c:v>409.59940000000245</c:v>
                </c:pt>
                <c:pt idx="615">
                  <c:v>410.26650000000245</c:v>
                </c:pt>
                <c:pt idx="616">
                  <c:v>410.93360000000246</c:v>
                </c:pt>
                <c:pt idx="617">
                  <c:v>411.60070000000246</c:v>
                </c:pt>
                <c:pt idx="618">
                  <c:v>412.26780000000247</c:v>
                </c:pt>
                <c:pt idx="619">
                  <c:v>412.93490000000247</c:v>
                </c:pt>
                <c:pt idx="620">
                  <c:v>413.60200000000248</c:v>
                </c:pt>
                <c:pt idx="621">
                  <c:v>414.26910000000248</c:v>
                </c:pt>
                <c:pt idx="622">
                  <c:v>414.93620000000249</c:v>
                </c:pt>
                <c:pt idx="623">
                  <c:v>415.60330000000249</c:v>
                </c:pt>
                <c:pt idx="624">
                  <c:v>416.2704000000025</c:v>
                </c:pt>
                <c:pt idx="625">
                  <c:v>416.9375000000025</c:v>
                </c:pt>
                <c:pt idx="626">
                  <c:v>417.60460000000251</c:v>
                </c:pt>
                <c:pt idx="627">
                  <c:v>418.27170000000251</c:v>
                </c:pt>
                <c:pt idx="628">
                  <c:v>418.93880000000252</c:v>
                </c:pt>
                <c:pt idx="629">
                  <c:v>419.60590000000252</c:v>
                </c:pt>
                <c:pt idx="630">
                  <c:v>420.27300000000253</c:v>
                </c:pt>
                <c:pt idx="631">
                  <c:v>420.94010000000253</c:v>
                </c:pt>
                <c:pt idx="632">
                  <c:v>421.60720000000254</c:v>
                </c:pt>
                <c:pt idx="633">
                  <c:v>422.27430000000254</c:v>
                </c:pt>
                <c:pt idx="634">
                  <c:v>422.94140000000255</c:v>
                </c:pt>
                <c:pt idx="635">
                  <c:v>423.60850000000255</c:v>
                </c:pt>
                <c:pt idx="636">
                  <c:v>424.27560000000256</c:v>
                </c:pt>
              </c:numCache>
            </c:numRef>
          </c:xVal>
          <c:yVal>
            <c:numRef>
              <c:f>'DP-kr'!$AP$2:$AP$638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1.3665403200000128</c:v>
                </c:pt>
                <c:pt idx="30">
                  <c:v>14.219274744000131</c:v>
                </c:pt>
                <c:pt idx="31">
                  <c:v>24.733759373999874</c:v>
                </c:pt>
                <c:pt idx="32">
                  <c:v>37.924372090999896</c:v>
                </c:pt>
                <c:pt idx="33">
                  <c:v>48.162974296999892</c:v>
                </c:pt>
                <c:pt idx="34">
                  <c:v>60.571425059000148</c:v>
                </c:pt>
                <c:pt idx="35">
                  <c:v>69.927131558000156</c:v>
                </c:pt>
                <c:pt idx="36">
                  <c:v>77.643616945000076</c:v>
                </c:pt>
                <c:pt idx="37">
                  <c:v>88.210010741999895</c:v>
                </c:pt>
                <c:pt idx="38">
                  <c:v>96.337808400000085</c:v>
                </c:pt>
                <c:pt idx="39">
                  <c:v>103.95893911999997</c:v>
                </c:pt>
                <c:pt idx="40">
                  <c:v>110.69757001099993</c:v>
                </c:pt>
                <c:pt idx="41">
                  <c:v>119.07835693300012</c:v>
                </c:pt>
                <c:pt idx="42">
                  <c:v>124.25551242900019</c:v>
                </c:pt>
                <c:pt idx="43">
                  <c:v>130.45811984900001</c:v>
                </c:pt>
                <c:pt idx="44">
                  <c:v>135.63135948400009</c:v>
                </c:pt>
                <c:pt idx="45">
                  <c:v>141.0460384569999</c:v>
                </c:pt>
                <c:pt idx="46">
                  <c:v>146.54316229300002</c:v>
                </c:pt>
                <c:pt idx="47">
                  <c:v>148.40958411299994</c:v>
                </c:pt>
                <c:pt idx="48">
                  <c:v>154.33592170199995</c:v>
                </c:pt>
                <c:pt idx="49">
                  <c:v>157.2299555510001</c:v>
                </c:pt>
                <c:pt idx="50">
                  <c:v>160.12008201000003</c:v>
                </c:pt>
                <c:pt idx="51">
                  <c:v>162.14521424399982</c:v>
                </c:pt>
                <c:pt idx="52">
                  <c:v>167.71968791900008</c:v>
                </c:pt>
                <c:pt idx="53">
                  <c:v>171.62842399300007</c:v>
                </c:pt>
                <c:pt idx="54">
                  <c:v>172.8660151869999</c:v>
                </c:pt>
                <c:pt idx="55">
                  <c:v>175.932762013</c:v>
                </c:pt>
                <c:pt idx="56">
                  <c:v>177.50715568300006</c:v>
                </c:pt>
                <c:pt idx="57">
                  <c:v>178.30545489299993</c:v>
                </c:pt>
                <c:pt idx="58">
                  <c:v>183.17012477399999</c:v>
                </c:pt>
                <c:pt idx="59">
                  <c:v>183.35467173799998</c:v>
                </c:pt>
                <c:pt idx="60">
                  <c:v>185.01756929499993</c:v>
                </c:pt>
                <c:pt idx="61">
                  <c:v>187.71884552200004</c:v>
                </c:pt>
                <c:pt idx="62">
                  <c:v>188.15021090899995</c:v>
                </c:pt>
                <c:pt idx="63">
                  <c:v>192.58743126400009</c:v>
                </c:pt>
                <c:pt idx="64">
                  <c:v>193.30300155000009</c:v>
                </c:pt>
                <c:pt idx="65">
                  <c:v>193.57242907199998</c:v>
                </c:pt>
                <c:pt idx="66">
                  <c:v>194.8730919520001</c:v>
                </c:pt>
                <c:pt idx="67">
                  <c:v>197.58003979599994</c:v>
                </c:pt>
                <c:pt idx="68">
                  <c:v>197.13683195099998</c:v>
                </c:pt>
                <c:pt idx="69">
                  <c:v>196.54743608900003</c:v>
                </c:pt>
                <c:pt idx="70">
                  <c:v>197.24686064899993</c:v>
                </c:pt>
                <c:pt idx="71">
                  <c:v>199.24186153599999</c:v>
                </c:pt>
                <c:pt idx="72">
                  <c:v>200.90838242199993</c:v>
                </c:pt>
                <c:pt idx="73">
                  <c:v>203.32975701800001</c:v>
                </c:pt>
                <c:pt idx="74">
                  <c:v>204.46485870400011</c:v>
                </c:pt>
                <c:pt idx="75">
                  <c:v>202.56335338200006</c:v>
                </c:pt>
                <c:pt idx="76">
                  <c:v>203.44370157699996</c:v>
                </c:pt>
                <c:pt idx="77">
                  <c:v>205.07577937699989</c:v>
                </c:pt>
                <c:pt idx="78">
                  <c:v>206.14282617000003</c:v>
                </c:pt>
                <c:pt idx="79">
                  <c:v>205.17504990499992</c:v>
                </c:pt>
                <c:pt idx="80">
                  <c:v>205.18258062400014</c:v>
                </c:pt>
                <c:pt idx="81">
                  <c:v>205.43733411500011</c:v>
                </c:pt>
                <c:pt idx="82">
                  <c:v>204.91599314599989</c:v>
                </c:pt>
                <c:pt idx="83">
                  <c:v>206.13675867500001</c:v>
                </c:pt>
                <c:pt idx="84">
                  <c:v>198.88691304000008</c:v>
                </c:pt>
                <c:pt idx="85">
                  <c:v>208.15436019000003</c:v>
                </c:pt>
                <c:pt idx="86">
                  <c:v>210.05478969499995</c:v>
                </c:pt>
                <c:pt idx="87">
                  <c:v>210.23678914699985</c:v>
                </c:pt>
                <c:pt idx="88">
                  <c:v>209.98418729000014</c:v>
                </c:pt>
                <c:pt idx="89">
                  <c:v>211.38157318599997</c:v>
                </c:pt>
                <c:pt idx="90">
                  <c:v>212.41672440499997</c:v>
                </c:pt>
                <c:pt idx="91">
                  <c:v>212.07992192899997</c:v>
                </c:pt>
                <c:pt idx="92">
                  <c:v>211.64748072499992</c:v>
                </c:pt>
                <c:pt idx="93">
                  <c:v>213.03625161400009</c:v>
                </c:pt>
                <c:pt idx="94">
                  <c:v>215.90660901800015</c:v>
                </c:pt>
                <c:pt idx="95">
                  <c:v>215.58057318299984</c:v>
                </c:pt>
                <c:pt idx="96">
                  <c:v>209.54851863499994</c:v>
                </c:pt>
                <c:pt idx="97">
                  <c:v>205.98626739000019</c:v>
                </c:pt>
                <c:pt idx="98">
                  <c:v>211.16513064800006</c:v>
                </c:pt>
                <c:pt idx="99">
                  <c:v>209.53775199400002</c:v>
                </c:pt>
                <c:pt idx="100">
                  <c:v>210.41379692099986</c:v>
                </c:pt>
                <c:pt idx="101">
                  <c:v>211.960202407</c:v>
                </c:pt>
                <c:pt idx="102">
                  <c:v>209.36504748800007</c:v>
                </c:pt>
                <c:pt idx="103">
                  <c:v>212.74774344699995</c:v>
                </c:pt>
                <c:pt idx="104">
                  <c:v>212.84094647999996</c:v>
                </c:pt>
                <c:pt idx="105">
                  <c:v>213.55181762000007</c:v>
                </c:pt>
                <c:pt idx="106">
                  <c:v>213.20210533999989</c:v>
                </c:pt>
                <c:pt idx="107">
                  <c:v>213.98250306800014</c:v>
                </c:pt>
                <c:pt idx="108">
                  <c:v>212.7718157700001</c:v>
                </c:pt>
                <c:pt idx="109">
                  <c:v>211.39165141700005</c:v>
                </c:pt>
                <c:pt idx="110">
                  <c:v>211.73343709999995</c:v>
                </c:pt>
                <c:pt idx="111">
                  <c:v>211.05054567299999</c:v>
                </c:pt>
                <c:pt idx="112">
                  <c:v>213.48415860499995</c:v>
                </c:pt>
                <c:pt idx="113">
                  <c:v>215.30322753499991</c:v>
                </c:pt>
                <c:pt idx="114">
                  <c:v>215.13482629699979</c:v>
                </c:pt>
                <c:pt idx="115">
                  <c:v>216.95105518300011</c:v>
                </c:pt>
                <c:pt idx="116">
                  <c:v>158.14977971000008</c:v>
                </c:pt>
                <c:pt idx="117">
                  <c:v>128.56630535099998</c:v>
                </c:pt>
                <c:pt idx="118">
                  <c:v>5.6152502769998591</c:v>
                </c:pt>
                <c:pt idx="119">
                  <c:v>4.4088662470001054</c:v>
                </c:pt>
                <c:pt idx="120">
                  <c:v>3.625636945999986</c:v>
                </c:pt>
                <c:pt idx="121">
                  <c:v>3.3730350890000409</c:v>
                </c:pt>
                <c:pt idx="122">
                  <c:v>3.2014063999999962</c:v>
                </c:pt>
                <c:pt idx="123">
                  <c:v>6.9741282549998687</c:v>
                </c:pt>
                <c:pt idx="124">
                  <c:v>6.0937800600001992</c:v>
                </c:pt>
                <c:pt idx="125">
                  <c:v>6.2697120170000744</c:v>
                </c:pt>
                <c:pt idx="126">
                  <c:v>7.2202667389999533</c:v>
                </c:pt>
                <c:pt idx="127">
                  <c:v>8.1589874740000141</c:v>
                </c:pt>
                <c:pt idx="128">
                  <c:v>7.386516342999812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15.987408654999854</c:v>
                </c:pt>
                <c:pt idx="182">
                  <c:v>30.438609071999963</c:v>
                </c:pt>
                <c:pt idx="183">
                  <c:v>44.902727764000019</c:v>
                </c:pt>
                <c:pt idx="184">
                  <c:v>62.90287374400009</c:v>
                </c:pt>
                <c:pt idx="185">
                  <c:v>80.7449892489999</c:v>
                </c:pt>
                <c:pt idx="186">
                  <c:v>99.965900758000089</c:v>
                </c:pt>
                <c:pt idx="187">
                  <c:v>118.99757462799994</c:v>
                </c:pt>
                <c:pt idx="188">
                  <c:v>132.93105740500005</c:v>
                </c:pt>
                <c:pt idx="189">
                  <c:v>146.70934975099999</c:v>
                </c:pt>
                <c:pt idx="190">
                  <c:v>165.03660738300005</c:v>
                </c:pt>
                <c:pt idx="191">
                  <c:v>181.91134250099981</c:v>
                </c:pt>
                <c:pt idx="192">
                  <c:v>194.35100889800015</c:v>
                </c:pt>
                <c:pt idx="193">
                  <c:v>209.21782485400013</c:v>
                </c:pt>
                <c:pt idx="194">
                  <c:v>221.82334497700003</c:v>
                </c:pt>
                <c:pt idx="195">
                  <c:v>236.60880035799983</c:v>
                </c:pt>
                <c:pt idx="196">
                  <c:v>250.08576960799996</c:v>
                </c:pt>
                <c:pt idx="197">
                  <c:v>264.94358314999999</c:v>
                </c:pt>
                <c:pt idx="198">
                  <c:v>279.42262888200003</c:v>
                </c:pt>
                <c:pt idx="199">
                  <c:v>293.50044057399987</c:v>
                </c:pt>
                <c:pt idx="200">
                  <c:v>304.69712822100018</c:v>
                </c:pt>
                <c:pt idx="201">
                  <c:v>316.24959564300002</c:v>
                </c:pt>
                <c:pt idx="202">
                  <c:v>327.96116935700002</c:v>
                </c:pt>
                <c:pt idx="203">
                  <c:v>339.83752098000014</c:v>
                </c:pt>
                <c:pt idx="204">
                  <c:v>349.9000963540002</c:v>
                </c:pt>
                <c:pt idx="205">
                  <c:v>360.71693190300016</c:v>
                </c:pt>
                <c:pt idx="206">
                  <c:v>370.32739189299991</c:v>
                </c:pt>
                <c:pt idx="207">
                  <c:v>376.55436416800012</c:v>
                </c:pt>
                <c:pt idx="208">
                  <c:v>384.15651758900003</c:v>
                </c:pt>
                <c:pt idx="209">
                  <c:v>389.18395661399995</c:v>
                </c:pt>
                <c:pt idx="210">
                  <c:v>402.14374529399993</c:v>
                </c:pt>
                <c:pt idx="211">
                  <c:v>407.32343983099986</c:v>
                </c:pt>
                <c:pt idx="212">
                  <c:v>414.40210064899998</c:v>
                </c:pt>
                <c:pt idx="213">
                  <c:v>421.81148797700007</c:v>
                </c:pt>
                <c:pt idx="214">
                  <c:v>427.84100348400011</c:v>
                </c:pt>
                <c:pt idx="215">
                  <c:v>433.43915360400001</c:v>
                </c:pt>
                <c:pt idx="216">
                  <c:v>436.16948536100017</c:v>
                </c:pt>
                <c:pt idx="217">
                  <c:v>459.04233795899995</c:v>
                </c:pt>
                <c:pt idx="218">
                  <c:v>449.40985561099978</c:v>
                </c:pt>
                <c:pt idx="219">
                  <c:v>448.41384662399992</c:v>
                </c:pt>
                <c:pt idx="220">
                  <c:v>451.97071878400016</c:v>
                </c:pt>
                <c:pt idx="221">
                  <c:v>457.88628973200002</c:v>
                </c:pt>
                <c:pt idx="222">
                  <c:v>460.58179099600011</c:v>
                </c:pt>
                <c:pt idx="223">
                  <c:v>461.54849144399986</c:v>
                </c:pt>
                <c:pt idx="224">
                  <c:v>462.6008642060001</c:v>
                </c:pt>
                <c:pt idx="225">
                  <c:v>466.06129741099994</c:v>
                </c:pt>
                <c:pt idx="226">
                  <c:v>465.92558350299987</c:v>
                </c:pt>
                <c:pt idx="227">
                  <c:v>466.88435735400003</c:v>
                </c:pt>
                <c:pt idx="228">
                  <c:v>469.41077744099994</c:v>
                </c:pt>
                <c:pt idx="229">
                  <c:v>435.39196887699995</c:v>
                </c:pt>
                <c:pt idx="230">
                  <c:v>318.65072668099992</c:v>
                </c:pt>
                <c:pt idx="231">
                  <c:v>418.49190322699997</c:v>
                </c:pt>
                <c:pt idx="232">
                  <c:v>409.64481028499995</c:v>
                </c:pt>
                <c:pt idx="233">
                  <c:v>365.21186343600016</c:v>
                </c:pt>
                <c:pt idx="234">
                  <c:v>361.97398546799991</c:v>
                </c:pt>
                <c:pt idx="235">
                  <c:v>371.99865144800015</c:v>
                </c:pt>
                <c:pt idx="236">
                  <c:v>374.05143813400014</c:v>
                </c:pt>
                <c:pt idx="237">
                  <c:v>363.07936416000007</c:v>
                </c:pt>
                <c:pt idx="238">
                  <c:v>359.11220755199997</c:v>
                </c:pt>
                <c:pt idx="239">
                  <c:v>359.05775934400003</c:v>
                </c:pt>
                <c:pt idx="240">
                  <c:v>362.68204598099987</c:v>
                </c:pt>
                <c:pt idx="241">
                  <c:v>367.83444074399995</c:v>
                </c:pt>
                <c:pt idx="242">
                  <c:v>370.06628516899991</c:v>
                </c:pt>
                <c:pt idx="243">
                  <c:v>368.64629864500012</c:v>
                </c:pt>
                <c:pt idx="244">
                  <c:v>365.68244567600004</c:v>
                </c:pt>
                <c:pt idx="245">
                  <c:v>360.12157868600002</c:v>
                </c:pt>
                <c:pt idx="246">
                  <c:v>362.18824932400003</c:v>
                </c:pt>
                <c:pt idx="247">
                  <c:v>360.81630410000002</c:v>
                </c:pt>
                <c:pt idx="248">
                  <c:v>362.11804279700004</c:v>
                </c:pt>
                <c:pt idx="249">
                  <c:v>362.80954076000012</c:v>
                </c:pt>
                <c:pt idx="250">
                  <c:v>362.88405902599993</c:v>
                </c:pt>
                <c:pt idx="251">
                  <c:v>361.94103502300004</c:v>
                </c:pt>
                <c:pt idx="252">
                  <c:v>359.42038989899993</c:v>
                </c:pt>
                <c:pt idx="253">
                  <c:v>359.40424417300005</c:v>
                </c:pt>
                <c:pt idx="254">
                  <c:v>360.85822991099985</c:v>
                </c:pt>
                <c:pt idx="255">
                  <c:v>274.66856596899993</c:v>
                </c:pt>
                <c:pt idx="256">
                  <c:v>83.100618027999872</c:v>
                </c:pt>
                <c:pt idx="257">
                  <c:v>43.948120414000186</c:v>
                </c:pt>
                <c:pt idx="258">
                  <c:v>37.174569835999819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18.238292524999906</c:v>
                </c:pt>
                <c:pt idx="305">
                  <c:v>27.961612785999932</c:v>
                </c:pt>
                <c:pt idx="306">
                  <c:v>43.170222896000041</c:v>
                </c:pt>
                <c:pt idx="307">
                  <c:v>56.208967508000114</c:v>
                </c:pt>
                <c:pt idx="308">
                  <c:v>68.550447665000092</c:v>
                </c:pt>
                <c:pt idx="309">
                  <c:v>82.297524375999956</c:v>
                </c:pt>
                <c:pt idx="310">
                  <c:v>96.46383995500014</c:v>
                </c:pt>
                <c:pt idx="311">
                  <c:v>109.07405922399994</c:v>
                </c:pt>
                <c:pt idx="312">
                  <c:v>123.83906561100002</c:v>
                </c:pt>
                <c:pt idx="313">
                  <c:v>138.18238896400021</c:v>
                </c:pt>
                <c:pt idx="314">
                  <c:v>149.49556868200011</c:v>
                </c:pt>
                <c:pt idx="315">
                  <c:v>165.38598593100005</c:v>
                </c:pt>
                <c:pt idx="316">
                  <c:v>179.98406277499998</c:v>
                </c:pt>
                <c:pt idx="317">
                  <c:v>191.12199047499985</c:v>
                </c:pt>
                <c:pt idx="318">
                  <c:v>202.0843820959999</c:v>
                </c:pt>
                <c:pt idx="319">
                  <c:v>214.85331177900002</c:v>
                </c:pt>
                <c:pt idx="320">
                  <c:v>226.92349684099986</c:v>
                </c:pt>
                <c:pt idx="321">
                  <c:v>241.08443333499986</c:v>
                </c:pt>
                <c:pt idx="322">
                  <c:v>250.73901876400009</c:v>
                </c:pt>
                <c:pt idx="323">
                  <c:v>264.88126201999989</c:v>
                </c:pt>
                <c:pt idx="324">
                  <c:v>276.43412532000002</c:v>
                </c:pt>
                <c:pt idx="325">
                  <c:v>290.47964556000011</c:v>
                </c:pt>
                <c:pt idx="326">
                  <c:v>295.26593777899984</c:v>
                </c:pt>
                <c:pt idx="327">
                  <c:v>311.673780136</c:v>
                </c:pt>
                <c:pt idx="328">
                  <c:v>324.25024472899986</c:v>
                </c:pt>
                <c:pt idx="329">
                  <c:v>333.69875838300004</c:v>
                </c:pt>
                <c:pt idx="330">
                  <c:v>342.98640998900009</c:v>
                </c:pt>
                <c:pt idx="331">
                  <c:v>354.67861052600006</c:v>
                </c:pt>
                <c:pt idx="332">
                  <c:v>362.21799326399992</c:v>
                </c:pt>
                <c:pt idx="333">
                  <c:v>372.95601575000001</c:v>
                </c:pt>
                <c:pt idx="334">
                  <c:v>380.40806529299994</c:v>
                </c:pt>
                <c:pt idx="335">
                  <c:v>390.44274735799991</c:v>
                </c:pt>
                <c:pt idx="336">
                  <c:v>397.09717763000003</c:v>
                </c:pt>
                <c:pt idx="337">
                  <c:v>405.04190001899997</c:v>
                </c:pt>
                <c:pt idx="338">
                  <c:v>413.34954549500003</c:v>
                </c:pt>
                <c:pt idx="339">
                  <c:v>417.39697839000019</c:v>
                </c:pt>
                <c:pt idx="340">
                  <c:v>425.3359258160001</c:v>
                </c:pt>
                <c:pt idx="341">
                  <c:v>432.60450421199994</c:v>
                </c:pt>
                <c:pt idx="342">
                  <c:v>437.66663933199993</c:v>
                </c:pt>
                <c:pt idx="343">
                  <c:v>444.92876282599991</c:v>
                </c:pt>
                <c:pt idx="344">
                  <c:v>430.61439333399994</c:v>
                </c:pt>
                <c:pt idx="345">
                  <c:v>360.77655017699999</c:v>
                </c:pt>
                <c:pt idx="346">
                  <c:v>211.70953679200011</c:v>
                </c:pt>
                <c:pt idx="347">
                  <c:v>315.2032242260002</c:v>
                </c:pt>
                <c:pt idx="348">
                  <c:v>316.24747952800021</c:v>
                </c:pt>
                <c:pt idx="349">
                  <c:v>264.12671541500004</c:v>
                </c:pt>
                <c:pt idx="350">
                  <c:v>279.82657188000007</c:v>
                </c:pt>
                <c:pt idx="351">
                  <c:v>298.79764085300008</c:v>
                </c:pt>
                <c:pt idx="352">
                  <c:v>302.01605644999995</c:v>
                </c:pt>
                <c:pt idx="353">
                  <c:v>298.64960788600001</c:v>
                </c:pt>
                <c:pt idx="354">
                  <c:v>294.00656876500011</c:v>
                </c:pt>
                <c:pt idx="355">
                  <c:v>293.34247224499995</c:v>
                </c:pt>
                <c:pt idx="356">
                  <c:v>287.33394280199991</c:v>
                </c:pt>
                <c:pt idx="357">
                  <c:v>276.87435025200011</c:v>
                </c:pt>
                <c:pt idx="358">
                  <c:v>279.95895056599988</c:v>
                </c:pt>
                <c:pt idx="359">
                  <c:v>276.55946846500001</c:v>
                </c:pt>
                <c:pt idx="360">
                  <c:v>290.13771700799998</c:v>
                </c:pt>
                <c:pt idx="361">
                  <c:v>293.535229867</c:v>
                </c:pt>
                <c:pt idx="362">
                  <c:v>299.29463791299986</c:v>
                </c:pt>
                <c:pt idx="363">
                  <c:v>295.23257050999996</c:v>
                </c:pt>
                <c:pt idx="364">
                  <c:v>298.113939093</c:v>
                </c:pt>
                <c:pt idx="365">
                  <c:v>290.69310518499992</c:v>
                </c:pt>
                <c:pt idx="366">
                  <c:v>288.82090840199999</c:v>
                </c:pt>
                <c:pt idx="367">
                  <c:v>284.03975072999992</c:v>
                </c:pt>
                <c:pt idx="368">
                  <c:v>281.69073429499986</c:v>
                </c:pt>
                <c:pt idx="369">
                  <c:v>282.47288777900008</c:v>
                </c:pt>
                <c:pt idx="370">
                  <c:v>283.95555011099987</c:v>
                </c:pt>
                <c:pt idx="371">
                  <c:v>285.61199276600018</c:v>
                </c:pt>
                <c:pt idx="372">
                  <c:v>287.88473517900002</c:v>
                </c:pt>
                <c:pt idx="373">
                  <c:v>288.1380169749998</c:v>
                </c:pt>
                <c:pt idx="374">
                  <c:v>286.85174406500005</c:v>
                </c:pt>
                <c:pt idx="375">
                  <c:v>287.70410407600002</c:v>
                </c:pt>
                <c:pt idx="376">
                  <c:v>284.84881658099994</c:v>
                </c:pt>
                <c:pt idx="377">
                  <c:v>265.25813120499993</c:v>
                </c:pt>
                <c:pt idx="378">
                  <c:v>131.84540656799982</c:v>
                </c:pt>
                <c:pt idx="379">
                  <c:v>57.739161117999856</c:v>
                </c:pt>
                <c:pt idx="380">
                  <c:v>41.852317526999968</c:v>
                </c:pt>
                <c:pt idx="381">
                  <c:v>38.497520558000133</c:v>
                </c:pt>
                <c:pt idx="382">
                  <c:v>37.422901846000059</c:v>
                </c:pt>
                <c:pt idx="383">
                  <c:v>26.43532256200001</c:v>
                </c:pt>
                <c:pt idx="384">
                  <c:v>10.006089792000012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27.051213966999967</c:v>
                </c:pt>
                <c:pt idx="429">
                  <c:v>40.164476845000081</c:v>
                </c:pt>
                <c:pt idx="430">
                  <c:v>53.728090880000082</c:v>
                </c:pt>
                <c:pt idx="431">
                  <c:v>67.211515032000079</c:v>
                </c:pt>
                <c:pt idx="432">
                  <c:v>84.14853008</c:v>
                </c:pt>
                <c:pt idx="433">
                  <c:v>98.400122094999915</c:v>
                </c:pt>
                <c:pt idx="434">
                  <c:v>113.25901145400007</c:v>
                </c:pt>
                <c:pt idx="435">
                  <c:v>126.38519260699991</c:v>
                </c:pt>
                <c:pt idx="436">
                  <c:v>142.79479919100004</c:v>
                </c:pt>
                <c:pt idx="437">
                  <c:v>155.15349242000002</c:v>
                </c:pt>
                <c:pt idx="438">
                  <c:v>168.27820187800012</c:v>
                </c:pt>
                <c:pt idx="439">
                  <c:v>182.61507032899999</c:v>
                </c:pt>
                <c:pt idx="440">
                  <c:v>198.34139807899987</c:v>
                </c:pt>
                <c:pt idx="441">
                  <c:v>209.9730744420001</c:v>
                </c:pt>
                <c:pt idx="442">
                  <c:v>220.09561997800006</c:v>
                </c:pt>
                <c:pt idx="443">
                  <c:v>231.54813693300002</c:v>
                </c:pt>
                <c:pt idx="444">
                  <c:v>243.79142237899987</c:v>
                </c:pt>
                <c:pt idx="445">
                  <c:v>259.17341693399999</c:v>
                </c:pt>
                <c:pt idx="446">
                  <c:v>273.16380055600007</c:v>
                </c:pt>
                <c:pt idx="447">
                  <c:v>287.57410298499985</c:v>
                </c:pt>
                <c:pt idx="448">
                  <c:v>261.26062576000004</c:v>
                </c:pt>
                <c:pt idx="449">
                  <c:v>282.22037511600001</c:v>
                </c:pt>
                <c:pt idx="450">
                  <c:v>173.31774247199996</c:v>
                </c:pt>
                <c:pt idx="451">
                  <c:v>153.35058378899998</c:v>
                </c:pt>
                <c:pt idx="452">
                  <c:v>164.09042417699993</c:v>
                </c:pt>
                <c:pt idx="453">
                  <c:v>174.32937258999982</c:v>
                </c:pt>
                <c:pt idx="454">
                  <c:v>181.35647044799998</c:v>
                </c:pt>
                <c:pt idx="455">
                  <c:v>184.68061147499998</c:v>
                </c:pt>
                <c:pt idx="456">
                  <c:v>185.23042970400002</c:v>
                </c:pt>
                <c:pt idx="457">
                  <c:v>183.61430676700002</c:v>
                </c:pt>
                <c:pt idx="458">
                  <c:v>181.56466680899985</c:v>
                </c:pt>
                <c:pt idx="459">
                  <c:v>168.30883924300019</c:v>
                </c:pt>
                <c:pt idx="460">
                  <c:v>167.90139483899998</c:v>
                </c:pt>
                <c:pt idx="461">
                  <c:v>164.25885883600017</c:v>
                </c:pt>
                <c:pt idx="462">
                  <c:v>174.44579641300015</c:v>
                </c:pt>
                <c:pt idx="463">
                  <c:v>177.02778851900007</c:v>
                </c:pt>
                <c:pt idx="464">
                  <c:v>182.00464720299988</c:v>
                </c:pt>
                <c:pt idx="465">
                  <c:v>188.27746115000014</c:v>
                </c:pt>
                <c:pt idx="466">
                  <c:v>191.44347003300004</c:v>
                </c:pt>
                <c:pt idx="467">
                  <c:v>189.88737372300011</c:v>
                </c:pt>
                <c:pt idx="468">
                  <c:v>188.3022218829999</c:v>
                </c:pt>
                <c:pt idx="469">
                  <c:v>187.22010518100001</c:v>
                </c:pt>
                <c:pt idx="470">
                  <c:v>182.41556359600008</c:v>
                </c:pt>
                <c:pt idx="471">
                  <c:v>179.17543232499997</c:v>
                </c:pt>
                <c:pt idx="472">
                  <c:v>172.64571325299994</c:v>
                </c:pt>
                <c:pt idx="473">
                  <c:v>175.56475237299992</c:v>
                </c:pt>
                <c:pt idx="474">
                  <c:v>173.66970195299996</c:v>
                </c:pt>
                <c:pt idx="475">
                  <c:v>173.38305288800007</c:v>
                </c:pt>
                <c:pt idx="476">
                  <c:v>174.43180232099985</c:v>
                </c:pt>
                <c:pt idx="477">
                  <c:v>172.35436504199993</c:v>
                </c:pt>
                <c:pt idx="478">
                  <c:v>176.17890049700009</c:v>
                </c:pt>
                <c:pt idx="479">
                  <c:v>179.76052491899986</c:v>
                </c:pt>
                <c:pt idx="480">
                  <c:v>179.70391660599989</c:v>
                </c:pt>
                <c:pt idx="481">
                  <c:v>184.65709037400006</c:v>
                </c:pt>
                <c:pt idx="482">
                  <c:v>185.62956578500007</c:v>
                </c:pt>
                <c:pt idx="483">
                  <c:v>186.58981133099996</c:v>
                </c:pt>
                <c:pt idx="484">
                  <c:v>186.50453489500001</c:v>
                </c:pt>
                <c:pt idx="485">
                  <c:v>183.69038992600008</c:v>
                </c:pt>
                <c:pt idx="486">
                  <c:v>180.10768968700017</c:v>
                </c:pt>
                <c:pt idx="487">
                  <c:v>178.78912532499999</c:v>
                </c:pt>
                <c:pt idx="488">
                  <c:v>175.23010153099995</c:v>
                </c:pt>
                <c:pt idx="489">
                  <c:v>176.34367840600021</c:v>
                </c:pt>
                <c:pt idx="490">
                  <c:v>180.69493391500009</c:v>
                </c:pt>
                <c:pt idx="491">
                  <c:v>181.129922631</c:v>
                </c:pt>
                <c:pt idx="492">
                  <c:v>180.03102825800011</c:v>
                </c:pt>
                <c:pt idx="493">
                  <c:v>159.79820657400001</c:v>
                </c:pt>
                <c:pt idx="494">
                  <c:v>110.57932218399992</c:v>
                </c:pt>
                <c:pt idx="495">
                  <c:v>67.641723878999983</c:v>
                </c:pt>
                <c:pt idx="496">
                  <c:v>40.265666944000031</c:v>
                </c:pt>
                <c:pt idx="497">
                  <c:v>20.348945733000164</c:v>
                </c:pt>
                <c:pt idx="498">
                  <c:v>7.5866222919999018</c:v>
                </c:pt>
                <c:pt idx="499">
                  <c:v>3.6714313160000529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9.0704411639999307</c:v>
                </c:pt>
                <c:pt idx="520">
                  <c:v>23.925027255000032</c:v>
                </c:pt>
                <c:pt idx="521">
                  <c:v>34.70678777299986</c:v>
                </c:pt>
                <c:pt idx="522">
                  <c:v>42.936394999999948</c:v>
                </c:pt>
                <c:pt idx="523">
                  <c:v>47.59974024600001</c:v>
                </c:pt>
                <c:pt idx="524">
                  <c:v>50.816582478999862</c:v>
                </c:pt>
                <c:pt idx="525">
                  <c:v>51.593752755999958</c:v>
                </c:pt>
                <c:pt idx="526">
                  <c:v>49.311319519000108</c:v>
                </c:pt>
                <c:pt idx="527">
                  <c:v>46.679569879999917</c:v>
                </c:pt>
                <c:pt idx="528">
                  <c:v>43.951777164000077</c:v>
                </c:pt>
                <c:pt idx="529">
                  <c:v>43.312188367999852</c:v>
                </c:pt>
                <c:pt idx="530">
                  <c:v>40.852747356999998</c:v>
                </c:pt>
                <c:pt idx="531">
                  <c:v>39.955177619000096</c:v>
                </c:pt>
                <c:pt idx="532">
                  <c:v>39.40115779100006</c:v>
                </c:pt>
                <c:pt idx="533">
                  <c:v>38.69243828499998</c:v>
                </c:pt>
                <c:pt idx="534">
                  <c:v>37.635073845000079</c:v>
                </c:pt>
                <c:pt idx="535">
                  <c:v>36.751498199000025</c:v>
                </c:pt>
                <c:pt idx="536">
                  <c:v>36.04238281500011</c:v>
                </c:pt>
                <c:pt idx="537">
                  <c:v>35.602015014000017</c:v>
                </c:pt>
                <c:pt idx="538">
                  <c:v>36.793725012999857</c:v>
                </c:pt>
                <c:pt idx="539">
                  <c:v>36.350121290000061</c:v>
                </c:pt>
                <c:pt idx="540">
                  <c:v>35.29775699899983</c:v>
                </c:pt>
                <c:pt idx="541">
                  <c:v>35.801876425000046</c:v>
                </c:pt>
                <c:pt idx="542">
                  <c:v>34.137903050999967</c:v>
                </c:pt>
                <c:pt idx="543">
                  <c:v>34.645249928000112</c:v>
                </c:pt>
                <c:pt idx="544">
                  <c:v>33.517291553999939</c:v>
                </c:pt>
                <c:pt idx="545">
                  <c:v>33.509072424999886</c:v>
                </c:pt>
                <c:pt idx="546">
                  <c:v>33.676001968000037</c:v>
                </c:pt>
                <c:pt idx="547">
                  <c:v>32.812875315999918</c:v>
                </c:pt>
                <c:pt idx="548">
                  <c:v>32.797805407000169</c:v>
                </c:pt>
                <c:pt idx="549">
                  <c:v>33.907079014000146</c:v>
                </c:pt>
                <c:pt idx="550">
                  <c:v>32.866936117000023</c:v>
                </c:pt>
                <c:pt idx="551">
                  <c:v>33.376443098999971</c:v>
                </c:pt>
                <c:pt idx="552">
                  <c:v>32.505389850000029</c:v>
                </c:pt>
                <c:pt idx="553">
                  <c:v>32.326221970999995</c:v>
                </c:pt>
                <c:pt idx="554">
                  <c:v>31.623569959999941</c:v>
                </c:pt>
                <c:pt idx="555">
                  <c:v>33.18544123300012</c:v>
                </c:pt>
                <c:pt idx="556">
                  <c:v>32.749376700000084</c:v>
                </c:pt>
                <c:pt idx="557">
                  <c:v>33.510005373000013</c:v>
                </c:pt>
                <c:pt idx="558">
                  <c:v>32.649030354999923</c:v>
                </c:pt>
                <c:pt idx="559">
                  <c:v>30.570517259000098</c:v>
                </c:pt>
                <c:pt idx="560">
                  <c:v>31.867556809999996</c:v>
                </c:pt>
                <c:pt idx="561">
                  <c:v>31.856110230000013</c:v>
                </c:pt>
                <c:pt idx="562">
                  <c:v>32.889789753999821</c:v>
                </c:pt>
                <c:pt idx="563">
                  <c:v>32.364145516999997</c:v>
                </c:pt>
                <c:pt idx="564">
                  <c:v>31.070333417000029</c:v>
                </c:pt>
                <c:pt idx="565">
                  <c:v>31.230119648000027</c:v>
                </c:pt>
                <c:pt idx="566">
                  <c:v>30.031954746999872</c:v>
                </c:pt>
                <c:pt idx="567">
                  <c:v>31.49347967499989</c:v>
                </c:pt>
                <c:pt idx="568">
                  <c:v>31.835661236000078</c:v>
                </c:pt>
                <c:pt idx="569">
                  <c:v>33.129473336000046</c:v>
                </c:pt>
                <c:pt idx="570">
                  <c:v>31.045968562000098</c:v>
                </c:pt>
                <c:pt idx="571">
                  <c:v>32.338308966999875</c:v>
                </c:pt>
                <c:pt idx="572">
                  <c:v>31.043421050000006</c:v>
                </c:pt>
                <c:pt idx="573">
                  <c:v>32.080723902999807</c:v>
                </c:pt>
                <c:pt idx="574">
                  <c:v>30.872188238999797</c:v>
                </c:pt>
                <c:pt idx="575">
                  <c:v>27.133364621000055</c:v>
                </c:pt>
                <c:pt idx="576">
                  <c:v>34.037801243999866</c:v>
                </c:pt>
                <c:pt idx="577">
                  <c:v>35.596302196999886</c:v>
                </c:pt>
                <c:pt idx="578">
                  <c:v>31.753469382000048</c:v>
                </c:pt>
                <c:pt idx="579">
                  <c:v>27.198832478999975</c:v>
                </c:pt>
                <c:pt idx="580">
                  <c:v>28.883254846999989</c:v>
                </c:pt>
                <c:pt idx="581">
                  <c:v>32.074948940000013</c:v>
                </c:pt>
                <c:pt idx="582">
                  <c:v>30.061263285999985</c:v>
                </c:pt>
                <c:pt idx="583">
                  <c:v>28.780756868000026</c:v>
                </c:pt>
                <c:pt idx="584">
                  <c:v>31.71594171400011</c:v>
                </c:pt>
                <c:pt idx="585">
                  <c:v>29.806905672999847</c:v>
                </c:pt>
                <c:pt idx="586">
                  <c:v>29.644959337000046</c:v>
                </c:pt>
                <c:pt idx="587">
                  <c:v>30.582604254999978</c:v>
                </c:pt>
                <c:pt idx="588">
                  <c:v>17.202065489000006</c:v>
                </c:pt>
                <c:pt idx="589">
                  <c:v>7.1744787420000193</c:v>
                </c:pt>
                <c:pt idx="590">
                  <c:v>2.0216965719998825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16.368278541800009</c:v>
                </c:pt>
                <c:pt idx="606">
                  <c:v>23.203877804400008</c:v>
                </c:pt>
                <c:pt idx="607">
                  <c:v>29.102783164600169</c:v>
                </c:pt>
                <c:pt idx="608">
                  <c:v>23.970676500800209</c:v>
                </c:pt>
                <c:pt idx="609">
                  <c:v>28.58398970760004</c:v>
                </c:pt>
                <c:pt idx="610">
                  <c:v>26.472288305199982</c:v>
                </c:pt>
                <c:pt idx="611">
                  <c:v>22.055232065599967</c:v>
                </c:pt>
                <c:pt idx="612">
                  <c:v>20.610796225900003</c:v>
                </c:pt>
                <c:pt idx="613">
                  <c:v>25.506718653000007</c:v>
                </c:pt>
                <c:pt idx="614">
                  <c:v>24.018461362300059</c:v>
                </c:pt>
                <c:pt idx="615">
                  <c:v>18.176558333699859</c:v>
                </c:pt>
                <c:pt idx="616">
                  <c:v>22.314968763600064</c:v>
                </c:pt>
                <c:pt idx="617">
                  <c:v>16.654307772100083</c:v>
                </c:pt>
                <c:pt idx="618">
                  <c:v>14.570802180500095</c:v>
                </c:pt>
                <c:pt idx="619">
                  <c:v>2.2816023243001382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'DP-kr'!$AN$2:$AN$638</c:f>
              <c:numCache>
                <c:formatCode>General</c:formatCode>
                <c:ptCount val="637"/>
                <c:pt idx="0">
                  <c:v>0</c:v>
                </c:pt>
                <c:pt idx="1">
                  <c:v>0.66710000000000003</c:v>
                </c:pt>
                <c:pt idx="2">
                  <c:v>1.3342000000000001</c:v>
                </c:pt>
                <c:pt idx="3">
                  <c:v>2.0013000000000001</c:v>
                </c:pt>
                <c:pt idx="4">
                  <c:v>2.6684000000000001</c:v>
                </c:pt>
                <c:pt idx="5">
                  <c:v>3.3355000000000001</c:v>
                </c:pt>
                <c:pt idx="6">
                  <c:v>4.0026000000000002</c:v>
                </c:pt>
                <c:pt idx="7">
                  <c:v>4.6697000000000006</c:v>
                </c:pt>
                <c:pt idx="8">
                  <c:v>5.3368000000000002</c:v>
                </c:pt>
                <c:pt idx="9">
                  <c:v>6.0038999999999998</c:v>
                </c:pt>
                <c:pt idx="10">
                  <c:v>6.6709999999999994</c:v>
                </c:pt>
                <c:pt idx="11">
                  <c:v>7.338099999999999</c:v>
                </c:pt>
                <c:pt idx="12">
                  <c:v>8.0051999999999985</c:v>
                </c:pt>
                <c:pt idx="13">
                  <c:v>8.6722999999999981</c:v>
                </c:pt>
                <c:pt idx="14">
                  <c:v>9.3393999999999977</c:v>
                </c:pt>
                <c:pt idx="15">
                  <c:v>10.006499999999997</c:v>
                </c:pt>
                <c:pt idx="16">
                  <c:v>10.673599999999997</c:v>
                </c:pt>
                <c:pt idx="17">
                  <c:v>11.340699999999996</c:v>
                </c:pt>
                <c:pt idx="18">
                  <c:v>12.007799999999996</c:v>
                </c:pt>
                <c:pt idx="19">
                  <c:v>12.674899999999996</c:v>
                </c:pt>
                <c:pt idx="20">
                  <c:v>13.341999999999995</c:v>
                </c:pt>
                <c:pt idx="21">
                  <c:v>14.009099999999995</c:v>
                </c:pt>
                <c:pt idx="22">
                  <c:v>14.676199999999994</c:v>
                </c:pt>
                <c:pt idx="23">
                  <c:v>15.343299999999994</c:v>
                </c:pt>
                <c:pt idx="24">
                  <c:v>16.010399999999994</c:v>
                </c:pt>
                <c:pt idx="25">
                  <c:v>16.677499999999995</c:v>
                </c:pt>
                <c:pt idx="26">
                  <c:v>17.344599999999996</c:v>
                </c:pt>
                <c:pt idx="27">
                  <c:v>18.011699999999998</c:v>
                </c:pt>
                <c:pt idx="28">
                  <c:v>18.678799999999999</c:v>
                </c:pt>
                <c:pt idx="29">
                  <c:v>19.3459</c:v>
                </c:pt>
                <c:pt idx="30">
                  <c:v>20.013000000000002</c:v>
                </c:pt>
                <c:pt idx="31">
                  <c:v>20.680100000000003</c:v>
                </c:pt>
                <c:pt idx="32">
                  <c:v>21.347200000000004</c:v>
                </c:pt>
                <c:pt idx="33">
                  <c:v>22.014300000000006</c:v>
                </c:pt>
                <c:pt idx="34">
                  <c:v>22.681400000000007</c:v>
                </c:pt>
                <c:pt idx="35">
                  <c:v>23.348500000000008</c:v>
                </c:pt>
                <c:pt idx="36">
                  <c:v>24.01560000000001</c:v>
                </c:pt>
                <c:pt idx="37">
                  <c:v>24.682700000000011</c:v>
                </c:pt>
                <c:pt idx="38">
                  <c:v>25.349800000000013</c:v>
                </c:pt>
                <c:pt idx="39">
                  <c:v>26.016900000000014</c:v>
                </c:pt>
                <c:pt idx="40">
                  <c:v>26.684000000000015</c:v>
                </c:pt>
                <c:pt idx="41">
                  <c:v>27.351100000000017</c:v>
                </c:pt>
                <c:pt idx="42">
                  <c:v>28.018200000000018</c:v>
                </c:pt>
                <c:pt idx="43">
                  <c:v>28.685300000000019</c:v>
                </c:pt>
                <c:pt idx="44">
                  <c:v>29.352400000000021</c:v>
                </c:pt>
                <c:pt idx="45">
                  <c:v>30.019500000000022</c:v>
                </c:pt>
                <c:pt idx="46">
                  <c:v>30.686600000000023</c:v>
                </c:pt>
                <c:pt idx="47">
                  <c:v>31.353700000000025</c:v>
                </c:pt>
                <c:pt idx="48">
                  <c:v>32.020800000000023</c:v>
                </c:pt>
                <c:pt idx="49">
                  <c:v>32.68790000000002</c:v>
                </c:pt>
                <c:pt idx="50">
                  <c:v>33.355000000000018</c:v>
                </c:pt>
                <c:pt idx="51">
                  <c:v>34.022100000000016</c:v>
                </c:pt>
                <c:pt idx="52">
                  <c:v>34.689200000000014</c:v>
                </c:pt>
                <c:pt idx="53">
                  <c:v>35.356300000000012</c:v>
                </c:pt>
                <c:pt idx="54">
                  <c:v>36.023400000000009</c:v>
                </c:pt>
                <c:pt idx="55">
                  <c:v>36.690500000000007</c:v>
                </c:pt>
                <c:pt idx="56">
                  <c:v>37.357600000000005</c:v>
                </c:pt>
                <c:pt idx="57">
                  <c:v>38.024700000000003</c:v>
                </c:pt>
                <c:pt idx="58">
                  <c:v>38.691800000000001</c:v>
                </c:pt>
                <c:pt idx="59">
                  <c:v>39.358899999999998</c:v>
                </c:pt>
                <c:pt idx="60">
                  <c:v>40.025999999999996</c:v>
                </c:pt>
                <c:pt idx="61">
                  <c:v>40.693099999999994</c:v>
                </c:pt>
                <c:pt idx="62">
                  <c:v>41.360199999999992</c:v>
                </c:pt>
                <c:pt idx="63">
                  <c:v>42.02729999999999</c:v>
                </c:pt>
                <c:pt idx="64">
                  <c:v>42.694399999999987</c:v>
                </c:pt>
                <c:pt idx="65">
                  <c:v>43.361499999999985</c:v>
                </c:pt>
                <c:pt idx="66">
                  <c:v>44.028599999999983</c:v>
                </c:pt>
                <c:pt idx="67">
                  <c:v>44.695699999999981</c:v>
                </c:pt>
                <c:pt idx="68">
                  <c:v>45.362799999999979</c:v>
                </c:pt>
                <c:pt idx="69">
                  <c:v>46.029899999999977</c:v>
                </c:pt>
                <c:pt idx="70">
                  <c:v>46.696999999999974</c:v>
                </c:pt>
                <c:pt idx="71">
                  <c:v>47.364099999999972</c:v>
                </c:pt>
                <c:pt idx="72">
                  <c:v>48.03119999999997</c:v>
                </c:pt>
                <c:pt idx="73">
                  <c:v>48.698299999999968</c:v>
                </c:pt>
                <c:pt idx="74">
                  <c:v>49.365399999999966</c:v>
                </c:pt>
                <c:pt idx="75">
                  <c:v>50.032499999999963</c:v>
                </c:pt>
                <c:pt idx="76">
                  <c:v>50.699599999999961</c:v>
                </c:pt>
                <c:pt idx="77">
                  <c:v>51.366699999999959</c:v>
                </c:pt>
                <c:pt idx="78">
                  <c:v>52.033799999999957</c:v>
                </c:pt>
                <c:pt idx="79">
                  <c:v>52.700899999999955</c:v>
                </c:pt>
                <c:pt idx="80">
                  <c:v>53.367999999999952</c:v>
                </c:pt>
                <c:pt idx="81">
                  <c:v>54.03509999999995</c:v>
                </c:pt>
                <c:pt idx="82">
                  <c:v>54.702199999999948</c:v>
                </c:pt>
                <c:pt idx="83">
                  <c:v>55.369299999999946</c:v>
                </c:pt>
                <c:pt idx="84">
                  <c:v>56.036399999999944</c:v>
                </c:pt>
                <c:pt idx="85">
                  <c:v>56.703499999999941</c:v>
                </c:pt>
                <c:pt idx="86">
                  <c:v>57.370599999999939</c:v>
                </c:pt>
                <c:pt idx="87">
                  <c:v>58.037699999999937</c:v>
                </c:pt>
                <c:pt idx="88">
                  <c:v>58.704799999999935</c:v>
                </c:pt>
                <c:pt idx="89">
                  <c:v>59.371899999999933</c:v>
                </c:pt>
                <c:pt idx="90">
                  <c:v>60.03899999999993</c:v>
                </c:pt>
                <c:pt idx="91">
                  <c:v>60.706099999999928</c:v>
                </c:pt>
                <c:pt idx="92">
                  <c:v>61.373199999999926</c:v>
                </c:pt>
                <c:pt idx="93">
                  <c:v>62.040299999999924</c:v>
                </c:pt>
                <c:pt idx="94">
                  <c:v>62.707399999999922</c:v>
                </c:pt>
                <c:pt idx="95">
                  <c:v>63.374499999999919</c:v>
                </c:pt>
                <c:pt idx="96">
                  <c:v>64.041599999999917</c:v>
                </c:pt>
                <c:pt idx="97">
                  <c:v>64.708699999999922</c:v>
                </c:pt>
                <c:pt idx="98">
                  <c:v>65.375799999999927</c:v>
                </c:pt>
                <c:pt idx="99">
                  <c:v>66.042899999999932</c:v>
                </c:pt>
                <c:pt idx="100">
                  <c:v>66.709999999999937</c:v>
                </c:pt>
                <c:pt idx="101">
                  <c:v>67.377099999999942</c:v>
                </c:pt>
                <c:pt idx="102">
                  <c:v>68.044199999999947</c:v>
                </c:pt>
                <c:pt idx="103">
                  <c:v>68.711299999999952</c:v>
                </c:pt>
                <c:pt idx="104">
                  <c:v>69.378399999999957</c:v>
                </c:pt>
                <c:pt idx="105">
                  <c:v>70.045499999999961</c:v>
                </c:pt>
                <c:pt idx="106">
                  <c:v>70.712599999999966</c:v>
                </c:pt>
                <c:pt idx="107">
                  <c:v>71.379699999999971</c:v>
                </c:pt>
                <c:pt idx="108">
                  <c:v>72.046799999999976</c:v>
                </c:pt>
                <c:pt idx="109">
                  <c:v>72.713899999999981</c:v>
                </c:pt>
                <c:pt idx="110">
                  <c:v>73.380999999999986</c:v>
                </c:pt>
                <c:pt idx="111">
                  <c:v>74.048099999999991</c:v>
                </c:pt>
                <c:pt idx="112">
                  <c:v>74.715199999999996</c:v>
                </c:pt>
                <c:pt idx="113">
                  <c:v>75.382300000000001</c:v>
                </c:pt>
                <c:pt idx="114">
                  <c:v>76.049400000000006</c:v>
                </c:pt>
                <c:pt idx="115">
                  <c:v>76.716500000000011</c:v>
                </c:pt>
                <c:pt idx="116">
                  <c:v>77.383600000000015</c:v>
                </c:pt>
                <c:pt idx="117">
                  <c:v>78.05070000000002</c:v>
                </c:pt>
                <c:pt idx="118">
                  <c:v>78.717800000000025</c:v>
                </c:pt>
                <c:pt idx="119">
                  <c:v>79.38490000000003</c:v>
                </c:pt>
                <c:pt idx="120">
                  <c:v>80.052000000000035</c:v>
                </c:pt>
                <c:pt idx="121">
                  <c:v>80.71910000000004</c:v>
                </c:pt>
                <c:pt idx="122">
                  <c:v>81.386200000000045</c:v>
                </c:pt>
                <c:pt idx="123">
                  <c:v>82.05330000000005</c:v>
                </c:pt>
                <c:pt idx="124">
                  <c:v>82.720400000000055</c:v>
                </c:pt>
                <c:pt idx="125">
                  <c:v>83.38750000000006</c:v>
                </c:pt>
                <c:pt idx="126">
                  <c:v>84.054600000000065</c:v>
                </c:pt>
                <c:pt idx="127">
                  <c:v>84.72170000000007</c:v>
                </c:pt>
                <c:pt idx="128">
                  <c:v>85.388800000000074</c:v>
                </c:pt>
                <c:pt idx="129">
                  <c:v>86.055900000000079</c:v>
                </c:pt>
                <c:pt idx="130">
                  <c:v>86.723000000000084</c:v>
                </c:pt>
                <c:pt idx="131">
                  <c:v>87.390100000000089</c:v>
                </c:pt>
                <c:pt idx="132">
                  <c:v>88.057200000000094</c:v>
                </c:pt>
                <c:pt idx="133">
                  <c:v>88.724300000000099</c:v>
                </c:pt>
                <c:pt idx="134">
                  <c:v>89.391400000000104</c:v>
                </c:pt>
                <c:pt idx="135">
                  <c:v>90.058500000000109</c:v>
                </c:pt>
                <c:pt idx="136">
                  <c:v>90.725600000000114</c:v>
                </c:pt>
                <c:pt idx="137">
                  <c:v>91.392700000000119</c:v>
                </c:pt>
                <c:pt idx="138">
                  <c:v>92.059800000000124</c:v>
                </c:pt>
                <c:pt idx="139">
                  <c:v>92.726900000000128</c:v>
                </c:pt>
                <c:pt idx="140">
                  <c:v>93.394000000000133</c:v>
                </c:pt>
                <c:pt idx="141">
                  <c:v>94.061100000000138</c:v>
                </c:pt>
                <c:pt idx="142">
                  <c:v>94.728200000000143</c:v>
                </c:pt>
                <c:pt idx="143">
                  <c:v>95.395300000000148</c:v>
                </c:pt>
                <c:pt idx="144">
                  <c:v>96.062400000000153</c:v>
                </c:pt>
                <c:pt idx="145">
                  <c:v>96.729500000000158</c:v>
                </c:pt>
                <c:pt idx="146">
                  <c:v>97.396600000000163</c:v>
                </c:pt>
                <c:pt idx="147">
                  <c:v>98.063700000000168</c:v>
                </c:pt>
                <c:pt idx="148">
                  <c:v>98.730800000000173</c:v>
                </c:pt>
                <c:pt idx="149">
                  <c:v>99.397900000000178</c:v>
                </c:pt>
                <c:pt idx="150">
                  <c:v>100.06500000000018</c:v>
                </c:pt>
                <c:pt idx="151">
                  <c:v>100.73210000000019</c:v>
                </c:pt>
                <c:pt idx="152">
                  <c:v>101.39920000000019</c:v>
                </c:pt>
                <c:pt idx="153">
                  <c:v>102.0663000000002</c:v>
                </c:pt>
                <c:pt idx="154">
                  <c:v>102.7334000000002</c:v>
                </c:pt>
                <c:pt idx="155">
                  <c:v>103.40050000000021</c:v>
                </c:pt>
                <c:pt idx="156">
                  <c:v>104.06760000000021</c:v>
                </c:pt>
                <c:pt idx="157">
                  <c:v>104.73470000000022</c:v>
                </c:pt>
                <c:pt idx="158">
                  <c:v>105.40180000000022</c:v>
                </c:pt>
                <c:pt idx="159">
                  <c:v>106.06890000000023</c:v>
                </c:pt>
                <c:pt idx="160">
                  <c:v>106.73600000000023</c:v>
                </c:pt>
                <c:pt idx="161">
                  <c:v>107.40310000000024</c:v>
                </c:pt>
                <c:pt idx="162">
                  <c:v>108.07020000000024</c:v>
                </c:pt>
                <c:pt idx="163">
                  <c:v>108.73730000000025</c:v>
                </c:pt>
                <c:pt idx="164">
                  <c:v>109.40440000000025</c:v>
                </c:pt>
                <c:pt idx="165">
                  <c:v>110.07150000000026</c:v>
                </c:pt>
                <c:pt idx="166">
                  <c:v>110.73860000000026</c:v>
                </c:pt>
                <c:pt idx="167">
                  <c:v>111.40570000000027</c:v>
                </c:pt>
                <c:pt idx="168">
                  <c:v>112.07280000000027</c:v>
                </c:pt>
                <c:pt idx="169">
                  <c:v>112.73990000000028</c:v>
                </c:pt>
                <c:pt idx="170">
                  <c:v>113.40700000000028</c:v>
                </c:pt>
                <c:pt idx="171">
                  <c:v>114.07410000000029</c:v>
                </c:pt>
                <c:pt idx="172">
                  <c:v>114.74120000000029</c:v>
                </c:pt>
                <c:pt idx="173">
                  <c:v>115.4083000000003</c:v>
                </c:pt>
                <c:pt idx="174">
                  <c:v>116.0754000000003</c:v>
                </c:pt>
                <c:pt idx="175">
                  <c:v>116.74250000000031</c:v>
                </c:pt>
                <c:pt idx="176">
                  <c:v>117.40960000000031</c:v>
                </c:pt>
                <c:pt idx="177">
                  <c:v>118.07670000000032</c:v>
                </c:pt>
                <c:pt idx="178">
                  <c:v>118.74380000000032</c:v>
                </c:pt>
                <c:pt idx="179">
                  <c:v>119.41090000000032</c:v>
                </c:pt>
                <c:pt idx="180">
                  <c:v>120.07800000000033</c:v>
                </c:pt>
                <c:pt idx="181">
                  <c:v>120.74510000000033</c:v>
                </c:pt>
                <c:pt idx="182">
                  <c:v>121.41220000000034</c:v>
                </c:pt>
                <c:pt idx="183">
                  <c:v>122.07930000000034</c:v>
                </c:pt>
                <c:pt idx="184">
                  <c:v>122.74640000000035</c:v>
                </c:pt>
                <c:pt idx="185">
                  <c:v>123.41350000000035</c:v>
                </c:pt>
                <c:pt idx="186">
                  <c:v>124.08060000000036</c:v>
                </c:pt>
                <c:pt idx="187">
                  <c:v>124.74770000000036</c:v>
                </c:pt>
                <c:pt idx="188">
                  <c:v>125.41480000000037</c:v>
                </c:pt>
                <c:pt idx="189">
                  <c:v>126.08190000000037</c:v>
                </c:pt>
                <c:pt idx="190">
                  <c:v>126.74900000000038</c:v>
                </c:pt>
                <c:pt idx="191">
                  <c:v>127.41610000000038</c:v>
                </c:pt>
                <c:pt idx="192">
                  <c:v>128.08320000000037</c:v>
                </c:pt>
                <c:pt idx="193">
                  <c:v>128.75030000000038</c:v>
                </c:pt>
                <c:pt idx="194">
                  <c:v>129.41740000000038</c:v>
                </c:pt>
                <c:pt idx="195">
                  <c:v>130.08450000000039</c:v>
                </c:pt>
                <c:pt idx="196">
                  <c:v>130.75160000000039</c:v>
                </c:pt>
                <c:pt idx="197">
                  <c:v>131.4187000000004</c:v>
                </c:pt>
                <c:pt idx="198">
                  <c:v>132.0858000000004</c:v>
                </c:pt>
                <c:pt idx="199">
                  <c:v>132.75290000000041</c:v>
                </c:pt>
                <c:pt idx="200">
                  <c:v>133.42000000000041</c:v>
                </c:pt>
                <c:pt idx="201">
                  <c:v>134.08710000000042</c:v>
                </c:pt>
                <c:pt idx="202">
                  <c:v>134.75420000000042</c:v>
                </c:pt>
                <c:pt idx="203">
                  <c:v>135.42130000000043</c:v>
                </c:pt>
                <c:pt idx="204">
                  <c:v>136.08840000000043</c:v>
                </c:pt>
                <c:pt idx="205">
                  <c:v>136.75550000000044</c:v>
                </c:pt>
                <c:pt idx="206">
                  <c:v>137.42260000000044</c:v>
                </c:pt>
                <c:pt idx="207">
                  <c:v>138.08970000000045</c:v>
                </c:pt>
                <c:pt idx="208">
                  <c:v>138.75680000000045</c:v>
                </c:pt>
                <c:pt idx="209">
                  <c:v>139.42390000000046</c:v>
                </c:pt>
                <c:pt idx="210">
                  <c:v>140.09100000000046</c:v>
                </c:pt>
                <c:pt idx="211">
                  <c:v>140.75810000000047</c:v>
                </c:pt>
                <c:pt idx="212">
                  <c:v>141.42520000000047</c:v>
                </c:pt>
                <c:pt idx="213">
                  <c:v>142.09230000000048</c:v>
                </c:pt>
                <c:pt idx="214">
                  <c:v>142.75940000000048</c:v>
                </c:pt>
                <c:pt idx="215">
                  <c:v>143.42650000000049</c:v>
                </c:pt>
                <c:pt idx="216">
                  <c:v>144.09360000000049</c:v>
                </c:pt>
                <c:pt idx="217">
                  <c:v>144.7607000000005</c:v>
                </c:pt>
                <c:pt idx="218">
                  <c:v>145.4278000000005</c:v>
                </c:pt>
                <c:pt idx="219">
                  <c:v>146.09490000000051</c:v>
                </c:pt>
                <c:pt idx="220">
                  <c:v>146.76200000000051</c:v>
                </c:pt>
                <c:pt idx="221">
                  <c:v>147.42910000000052</c:v>
                </c:pt>
                <c:pt idx="222">
                  <c:v>148.09620000000052</c:v>
                </c:pt>
                <c:pt idx="223">
                  <c:v>148.76330000000053</c:v>
                </c:pt>
                <c:pt idx="224">
                  <c:v>149.43040000000053</c:v>
                </c:pt>
                <c:pt idx="225">
                  <c:v>150.09750000000054</c:v>
                </c:pt>
                <c:pt idx="226">
                  <c:v>150.76460000000054</c:v>
                </c:pt>
                <c:pt idx="227">
                  <c:v>151.43170000000055</c:v>
                </c:pt>
                <c:pt idx="228">
                  <c:v>152.09880000000055</c:v>
                </c:pt>
                <c:pt idx="229">
                  <c:v>152.76590000000056</c:v>
                </c:pt>
                <c:pt idx="230">
                  <c:v>153.43300000000056</c:v>
                </c:pt>
                <c:pt idx="231">
                  <c:v>154.10010000000057</c:v>
                </c:pt>
                <c:pt idx="232">
                  <c:v>154.76720000000057</c:v>
                </c:pt>
                <c:pt idx="233">
                  <c:v>155.43430000000058</c:v>
                </c:pt>
                <c:pt idx="234">
                  <c:v>156.10140000000058</c:v>
                </c:pt>
                <c:pt idx="235">
                  <c:v>156.76850000000059</c:v>
                </c:pt>
                <c:pt idx="236">
                  <c:v>157.43560000000059</c:v>
                </c:pt>
                <c:pt idx="237">
                  <c:v>158.1027000000006</c:v>
                </c:pt>
                <c:pt idx="238">
                  <c:v>158.7698000000006</c:v>
                </c:pt>
                <c:pt idx="239">
                  <c:v>159.43690000000061</c:v>
                </c:pt>
                <c:pt idx="240">
                  <c:v>160.10400000000061</c:v>
                </c:pt>
                <c:pt idx="241">
                  <c:v>160.77110000000062</c:v>
                </c:pt>
                <c:pt idx="242">
                  <c:v>161.43820000000062</c:v>
                </c:pt>
                <c:pt idx="243">
                  <c:v>162.10530000000063</c:v>
                </c:pt>
                <c:pt idx="244">
                  <c:v>162.77240000000063</c:v>
                </c:pt>
                <c:pt idx="245">
                  <c:v>163.43950000000063</c:v>
                </c:pt>
                <c:pt idx="246">
                  <c:v>164.10660000000064</c:v>
                </c:pt>
                <c:pt idx="247">
                  <c:v>164.77370000000064</c:v>
                </c:pt>
                <c:pt idx="248">
                  <c:v>165.44080000000065</c:v>
                </c:pt>
                <c:pt idx="249">
                  <c:v>166.10790000000065</c:v>
                </c:pt>
                <c:pt idx="250">
                  <c:v>166.77500000000066</c:v>
                </c:pt>
                <c:pt idx="251">
                  <c:v>167.44210000000066</c:v>
                </c:pt>
                <c:pt idx="252">
                  <c:v>168.10920000000067</c:v>
                </c:pt>
                <c:pt idx="253">
                  <c:v>168.77630000000067</c:v>
                </c:pt>
                <c:pt idx="254">
                  <c:v>169.44340000000068</c:v>
                </c:pt>
                <c:pt idx="255">
                  <c:v>170.11050000000068</c:v>
                </c:pt>
                <c:pt idx="256">
                  <c:v>170.77760000000069</c:v>
                </c:pt>
                <c:pt idx="257">
                  <c:v>171.44470000000069</c:v>
                </c:pt>
                <c:pt idx="258">
                  <c:v>172.1118000000007</c:v>
                </c:pt>
                <c:pt idx="259">
                  <c:v>172.7789000000007</c:v>
                </c:pt>
                <c:pt idx="260">
                  <c:v>173.44600000000071</c:v>
                </c:pt>
                <c:pt idx="261">
                  <c:v>174.11310000000071</c:v>
                </c:pt>
                <c:pt idx="262">
                  <c:v>174.78020000000072</c:v>
                </c:pt>
                <c:pt idx="263">
                  <c:v>175.44730000000072</c:v>
                </c:pt>
                <c:pt idx="264">
                  <c:v>176.11440000000073</c:v>
                </c:pt>
                <c:pt idx="265">
                  <c:v>176.78150000000073</c:v>
                </c:pt>
                <c:pt idx="266">
                  <c:v>177.44860000000074</c:v>
                </c:pt>
                <c:pt idx="267">
                  <c:v>178.11570000000074</c:v>
                </c:pt>
                <c:pt idx="268">
                  <c:v>178.78280000000075</c:v>
                </c:pt>
                <c:pt idx="269">
                  <c:v>179.44990000000075</c:v>
                </c:pt>
                <c:pt idx="270">
                  <c:v>180.11700000000076</c:v>
                </c:pt>
                <c:pt idx="271">
                  <c:v>180.78410000000076</c:v>
                </c:pt>
                <c:pt idx="272">
                  <c:v>181.45120000000077</c:v>
                </c:pt>
                <c:pt idx="273">
                  <c:v>182.11830000000077</c:v>
                </c:pt>
                <c:pt idx="274">
                  <c:v>182.78540000000078</c:v>
                </c:pt>
                <c:pt idx="275">
                  <c:v>183.45250000000078</c:v>
                </c:pt>
                <c:pt idx="276">
                  <c:v>184.11960000000079</c:v>
                </c:pt>
                <c:pt idx="277">
                  <c:v>184.78670000000079</c:v>
                </c:pt>
                <c:pt idx="278">
                  <c:v>185.4538000000008</c:v>
                </c:pt>
                <c:pt idx="279">
                  <c:v>186.1209000000008</c:v>
                </c:pt>
                <c:pt idx="280">
                  <c:v>186.78800000000081</c:v>
                </c:pt>
                <c:pt idx="281">
                  <c:v>187.45510000000081</c:v>
                </c:pt>
                <c:pt idx="282">
                  <c:v>188.12220000000082</c:v>
                </c:pt>
                <c:pt idx="283">
                  <c:v>188.78930000000082</c:v>
                </c:pt>
                <c:pt idx="284">
                  <c:v>189.45640000000083</c:v>
                </c:pt>
                <c:pt idx="285">
                  <c:v>190.12350000000083</c:v>
                </c:pt>
                <c:pt idx="286">
                  <c:v>190.79060000000084</c:v>
                </c:pt>
                <c:pt idx="287">
                  <c:v>191.45770000000084</c:v>
                </c:pt>
                <c:pt idx="288">
                  <c:v>192.12480000000085</c:v>
                </c:pt>
                <c:pt idx="289">
                  <c:v>192.79190000000085</c:v>
                </c:pt>
                <c:pt idx="290">
                  <c:v>193.45900000000086</c:v>
                </c:pt>
                <c:pt idx="291">
                  <c:v>194.12610000000086</c:v>
                </c:pt>
                <c:pt idx="292">
                  <c:v>194.79320000000087</c:v>
                </c:pt>
                <c:pt idx="293">
                  <c:v>195.46030000000087</c:v>
                </c:pt>
                <c:pt idx="294">
                  <c:v>196.12740000000088</c:v>
                </c:pt>
                <c:pt idx="295">
                  <c:v>196.79450000000088</c:v>
                </c:pt>
                <c:pt idx="296">
                  <c:v>197.46160000000089</c:v>
                </c:pt>
                <c:pt idx="297">
                  <c:v>198.12870000000089</c:v>
                </c:pt>
                <c:pt idx="298">
                  <c:v>198.7958000000009</c:v>
                </c:pt>
                <c:pt idx="299">
                  <c:v>199.4629000000009</c:v>
                </c:pt>
                <c:pt idx="300">
                  <c:v>200.1300000000009</c:v>
                </c:pt>
                <c:pt idx="301">
                  <c:v>200.79710000000091</c:v>
                </c:pt>
                <c:pt idx="302">
                  <c:v>201.46420000000091</c:v>
                </c:pt>
                <c:pt idx="303">
                  <c:v>202.13130000000092</c:v>
                </c:pt>
                <c:pt idx="304">
                  <c:v>202.79840000000092</c:v>
                </c:pt>
                <c:pt idx="305">
                  <c:v>203.46550000000093</c:v>
                </c:pt>
                <c:pt idx="306">
                  <c:v>204.13260000000093</c:v>
                </c:pt>
                <c:pt idx="307">
                  <c:v>204.79970000000094</c:v>
                </c:pt>
                <c:pt idx="308">
                  <c:v>205.46680000000094</c:v>
                </c:pt>
                <c:pt idx="309">
                  <c:v>206.13390000000095</c:v>
                </c:pt>
                <c:pt idx="310">
                  <c:v>206.80100000000095</c:v>
                </c:pt>
                <c:pt idx="311">
                  <c:v>207.46810000000096</c:v>
                </c:pt>
                <c:pt idx="312">
                  <c:v>208.13520000000096</c:v>
                </c:pt>
                <c:pt idx="313">
                  <c:v>208.80230000000097</c:v>
                </c:pt>
                <c:pt idx="314">
                  <c:v>209.46940000000097</c:v>
                </c:pt>
                <c:pt idx="315">
                  <c:v>210.13650000000098</c:v>
                </c:pt>
                <c:pt idx="316">
                  <c:v>210.80360000000098</c:v>
                </c:pt>
                <c:pt idx="317">
                  <c:v>211.47070000000099</c:v>
                </c:pt>
                <c:pt idx="318">
                  <c:v>212.13780000000099</c:v>
                </c:pt>
                <c:pt idx="319">
                  <c:v>212.804900000001</c:v>
                </c:pt>
                <c:pt idx="320">
                  <c:v>213.472000000001</c:v>
                </c:pt>
                <c:pt idx="321">
                  <c:v>214.13910000000101</c:v>
                </c:pt>
                <c:pt idx="322">
                  <c:v>214.80620000000101</c:v>
                </c:pt>
                <c:pt idx="323">
                  <c:v>215.47330000000102</c:v>
                </c:pt>
                <c:pt idx="324">
                  <c:v>216.14040000000102</c:v>
                </c:pt>
                <c:pt idx="325">
                  <c:v>216.80750000000103</c:v>
                </c:pt>
                <c:pt idx="326">
                  <c:v>217.47460000000103</c:v>
                </c:pt>
                <c:pt idx="327">
                  <c:v>218.14170000000104</c:v>
                </c:pt>
                <c:pt idx="328">
                  <c:v>218.80880000000104</c:v>
                </c:pt>
                <c:pt idx="329">
                  <c:v>219.47590000000105</c:v>
                </c:pt>
                <c:pt idx="330">
                  <c:v>220.14300000000105</c:v>
                </c:pt>
                <c:pt idx="331">
                  <c:v>220.81010000000106</c:v>
                </c:pt>
                <c:pt idx="332">
                  <c:v>221.47720000000106</c:v>
                </c:pt>
                <c:pt idx="333">
                  <c:v>222.14430000000107</c:v>
                </c:pt>
                <c:pt idx="334">
                  <c:v>222.81140000000107</c:v>
                </c:pt>
                <c:pt idx="335">
                  <c:v>223.47850000000108</c:v>
                </c:pt>
                <c:pt idx="336">
                  <c:v>224.14560000000108</c:v>
                </c:pt>
                <c:pt idx="337">
                  <c:v>224.81270000000109</c:v>
                </c:pt>
                <c:pt idx="338">
                  <c:v>225.47980000000109</c:v>
                </c:pt>
                <c:pt idx="339">
                  <c:v>226.1469000000011</c:v>
                </c:pt>
                <c:pt idx="340">
                  <c:v>226.8140000000011</c:v>
                </c:pt>
                <c:pt idx="341">
                  <c:v>227.48110000000111</c:v>
                </c:pt>
                <c:pt idx="342">
                  <c:v>228.14820000000111</c:v>
                </c:pt>
                <c:pt idx="343">
                  <c:v>228.81530000000112</c:v>
                </c:pt>
                <c:pt idx="344">
                  <c:v>229.48240000000112</c:v>
                </c:pt>
                <c:pt idx="345">
                  <c:v>230.14950000000113</c:v>
                </c:pt>
                <c:pt idx="346">
                  <c:v>230.81660000000113</c:v>
                </c:pt>
                <c:pt idx="347">
                  <c:v>231.48370000000114</c:v>
                </c:pt>
                <c:pt idx="348">
                  <c:v>232.15080000000114</c:v>
                </c:pt>
                <c:pt idx="349">
                  <c:v>232.81790000000115</c:v>
                </c:pt>
                <c:pt idx="350">
                  <c:v>233.48500000000115</c:v>
                </c:pt>
                <c:pt idx="351">
                  <c:v>234.15210000000116</c:v>
                </c:pt>
                <c:pt idx="352">
                  <c:v>234.81920000000116</c:v>
                </c:pt>
                <c:pt idx="353">
                  <c:v>235.48630000000117</c:v>
                </c:pt>
                <c:pt idx="354">
                  <c:v>236.15340000000117</c:v>
                </c:pt>
                <c:pt idx="355">
                  <c:v>236.82050000000118</c:v>
                </c:pt>
                <c:pt idx="356">
                  <c:v>237.48760000000118</c:v>
                </c:pt>
                <c:pt idx="357">
                  <c:v>238.15470000000118</c:v>
                </c:pt>
                <c:pt idx="358">
                  <c:v>238.82180000000119</c:v>
                </c:pt>
                <c:pt idx="359">
                  <c:v>239.48890000000119</c:v>
                </c:pt>
                <c:pt idx="360">
                  <c:v>240.1560000000012</c:v>
                </c:pt>
                <c:pt idx="361">
                  <c:v>240.8231000000012</c:v>
                </c:pt>
                <c:pt idx="362">
                  <c:v>241.49020000000121</c:v>
                </c:pt>
                <c:pt idx="363">
                  <c:v>242.15730000000121</c:v>
                </c:pt>
                <c:pt idx="364">
                  <c:v>242.82440000000122</c:v>
                </c:pt>
                <c:pt idx="365">
                  <c:v>243.49150000000122</c:v>
                </c:pt>
                <c:pt idx="366">
                  <c:v>244.15860000000123</c:v>
                </c:pt>
                <c:pt idx="367">
                  <c:v>244.82570000000123</c:v>
                </c:pt>
                <c:pt idx="368">
                  <c:v>245.49280000000124</c:v>
                </c:pt>
                <c:pt idx="369">
                  <c:v>246.15990000000124</c:v>
                </c:pt>
                <c:pt idx="370">
                  <c:v>246.82700000000125</c:v>
                </c:pt>
                <c:pt idx="371">
                  <c:v>247.49410000000125</c:v>
                </c:pt>
                <c:pt idx="372">
                  <c:v>248.16120000000126</c:v>
                </c:pt>
                <c:pt idx="373">
                  <c:v>248.82830000000126</c:v>
                </c:pt>
                <c:pt idx="374">
                  <c:v>249.49540000000127</c:v>
                </c:pt>
                <c:pt idx="375">
                  <c:v>250.16250000000127</c:v>
                </c:pt>
                <c:pt idx="376">
                  <c:v>250.82960000000128</c:v>
                </c:pt>
                <c:pt idx="377">
                  <c:v>251.49670000000128</c:v>
                </c:pt>
                <c:pt idx="378">
                  <c:v>252.16380000000129</c:v>
                </c:pt>
                <c:pt idx="379">
                  <c:v>252.83090000000129</c:v>
                </c:pt>
                <c:pt idx="380">
                  <c:v>253.4980000000013</c:v>
                </c:pt>
                <c:pt idx="381">
                  <c:v>254.1651000000013</c:v>
                </c:pt>
                <c:pt idx="382">
                  <c:v>254.83220000000131</c:v>
                </c:pt>
                <c:pt idx="383">
                  <c:v>255.49930000000131</c:v>
                </c:pt>
                <c:pt idx="384">
                  <c:v>256.16640000000132</c:v>
                </c:pt>
                <c:pt idx="385">
                  <c:v>256.83350000000132</c:v>
                </c:pt>
                <c:pt idx="386">
                  <c:v>257.50060000000133</c:v>
                </c:pt>
                <c:pt idx="387">
                  <c:v>258.16770000000133</c:v>
                </c:pt>
                <c:pt idx="388">
                  <c:v>258.83480000000134</c:v>
                </c:pt>
                <c:pt idx="389">
                  <c:v>259.50190000000134</c:v>
                </c:pt>
                <c:pt idx="390">
                  <c:v>260.16900000000135</c:v>
                </c:pt>
                <c:pt idx="391">
                  <c:v>260.83610000000135</c:v>
                </c:pt>
                <c:pt idx="392">
                  <c:v>261.50320000000136</c:v>
                </c:pt>
                <c:pt idx="393">
                  <c:v>262.17030000000136</c:v>
                </c:pt>
                <c:pt idx="394">
                  <c:v>262.83740000000137</c:v>
                </c:pt>
                <c:pt idx="395">
                  <c:v>263.50450000000137</c:v>
                </c:pt>
                <c:pt idx="396">
                  <c:v>264.17160000000138</c:v>
                </c:pt>
                <c:pt idx="397">
                  <c:v>264.83870000000138</c:v>
                </c:pt>
                <c:pt idx="398">
                  <c:v>265.50580000000139</c:v>
                </c:pt>
                <c:pt idx="399">
                  <c:v>266.17290000000139</c:v>
                </c:pt>
                <c:pt idx="400">
                  <c:v>266.8400000000014</c:v>
                </c:pt>
                <c:pt idx="401">
                  <c:v>267.5071000000014</c:v>
                </c:pt>
                <c:pt idx="402">
                  <c:v>268.17420000000141</c:v>
                </c:pt>
                <c:pt idx="403">
                  <c:v>268.84130000000141</c:v>
                </c:pt>
                <c:pt idx="404">
                  <c:v>269.50840000000142</c:v>
                </c:pt>
                <c:pt idx="405">
                  <c:v>270.17550000000142</c:v>
                </c:pt>
                <c:pt idx="406">
                  <c:v>270.84260000000143</c:v>
                </c:pt>
                <c:pt idx="407">
                  <c:v>271.50970000000143</c:v>
                </c:pt>
                <c:pt idx="408">
                  <c:v>272.17680000000144</c:v>
                </c:pt>
                <c:pt idx="409">
                  <c:v>272.84390000000144</c:v>
                </c:pt>
                <c:pt idx="410">
                  <c:v>273.51100000000145</c:v>
                </c:pt>
                <c:pt idx="411">
                  <c:v>274.17810000000145</c:v>
                </c:pt>
                <c:pt idx="412">
                  <c:v>274.84520000000146</c:v>
                </c:pt>
                <c:pt idx="413">
                  <c:v>275.51230000000146</c:v>
                </c:pt>
                <c:pt idx="414">
                  <c:v>276.17940000000146</c:v>
                </c:pt>
                <c:pt idx="415">
                  <c:v>276.84650000000147</c:v>
                </c:pt>
                <c:pt idx="416">
                  <c:v>277.51360000000147</c:v>
                </c:pt>
                <c:pt idx="417">
                  <c:v>278.18070000000148</c:v>
                </c:pt>
                <c:pt idx="418">
                  <c:v>278.84780000000148</c:v>
                </c:pt>
                <c:pt idx="419">
                  <c:v>279.51490000000149</c:v>
                </c:pt>
                <c:pt idx="420">
                  <c:v>280.18200000000149</c:v>
                </c:pt>
                <c:pt idx="421">
                  <c:v>280.8491000000015</c:v>
                </c:pt>
                <c:pt idx="422">
                  <c:v>281.5162000000015</c:v>
                </c:pt>
                <c:pt idx="423">
                  <c:v>282.18330000000151</c:v>
                </c:pt>
                <c:pt idx="424">
                  <c:v>282.85040000000151</c:v>
                </c:pt>
                <c:pt idx="425">
                  <c:v>283.51750000000152</c:v>
                </c:pt>
                <c:pt idx="426">
                  <c:v>284.18460000000152</c:v>
                </c:pt>
                <c:pt idx="427">
                  <c:v>284.85170000000153</c:v>
                </c:pt>
                <c:pt idx="428">
                  <c:v>285.51880000000153</c:v>
                </c:pt>
                <c:pt idx="429">
                  <c:v>286.18590000000154</c:v>
                </c:pt>
                <c:pt idx="430">
                  <c:v>286.85300000000154</c:v>
                </c:pt>
                <c:pt idx="431">
                  <c:v>287.52010000000155</c:v>
                </c:pt>
                <c:pt idx="432">
                  <c:v>288.18720000000155</c:v>
                </c:pt>
                <c:pt idx="433">
                  <c:v>288.85430000000156</c:v>
                </c:pt>
                <c:pt idx="434">
                  <c:v>289.52140000000156</c:v>
                </c:pt>
                <c:pt idx="435">
                  <c:v>290.18850000000157</c:v>
                </c:pt>
                <c:pt idx="436">
                  <c:v>290.85560000000157</c:v>
                </c:pt>
                <c:pt idx="437">
                  <c:v>291.52270000000158</c:v>
                </c:pt>
                <c:pt idx="438">
                  <c:v>292.18980000000158</c:v>
                </c:pt>
                <c:pt idx="439">
                  <c:v>292.85690000000159</c:v>
                </c:pt>
                <c:pt idx="440">
                  <c:v>293.52400000000159</c:v>
                </c:pt>
                <c:pt idx="441">
                  <c:v>294.1911000000016</c:v>
                </c:pt>
                <c:pt idx="442">
                  <c:v>294.8582000000016</c:v>
                </c:pt>
                <c:pt idx="443">
                  <c:v>295.52530000000161</c:v>
                </c:pt>
                <c:pt idx="444">
                  <c:v>296.19240000000161</c:v>
                </c:pt>
                <c:pt idx="445">
                  <c:v>296.85950000000162</c:v>
                </c:pt>
                <c:pt idx="446">
                  <c:v>297.52660000000162</c:v>
                </c:pt>
                <c:pt idx="447">
                  <c:v>298.19370000000163</c:v>
                </c:pt>
                <c:pt idx="448">
                  <c:v>298.86080000000163</c:v>
                </c:pt>
                <c:pt idx="449">
                  <c:v>299.52790000000164</c:v>
                </c:pt>
                <c:pt idx="450">
                  <c:v>300.19500000000164</c:v>
                </c:pt>
                <c:pt idx="451">
                  <c:v>300.86210000000165</c:v>
                </c:pt>
                <c:pt idx="452">
                  <c:v>301.52920000000165</c:v>
                </c:pt>
                <c:pt idx="453">
                  <c:v>302.19630000000166</c:v>
                </c:pt>
                <c:pt idx="454">
                  <c:v>302.86340000000166</c:v>
                </c:pt>
                <c:pt idx="455">
                  <c:v>303.53050000000167</c:v>
                </c:pt>
                <c:pt idx="456">
                  <c:v>304.19760000000167</c:v>
                </c:pt>
                <c:pt idx="457">
                  <c:v>304.86470000000168</c:v>
                </c:pt>
                <c:pt idx="458">
                  <c:v>305.53180000000168</c:v>
                </c:pt>
                <c:pt idx="459">
                  <c:v>306.19890000000169</c:v>
                </c:pt>
                <c:pt idx="460">
                  <c:v>306.86600000000169</c:v>
                </c:pt>
                <c:pt idx="461">
                  <c:v>307.5331000000017</c:v>
                </c:pt>
                <c:pt idx="462">
                  <c:v>308.2002000000017</c:v>
                </c:pt>
                <c:pt idx="463">
                  <c:v>308.86730000000171</c:v>
                </c:pt>
                <c:pt idx="464">
                  <c:v>309.53440000000171</c:v>
                </c:pt>
                <c:pt idx="465">
                  <c:v>310.20150000000172</c:v>
                </c:pt>
                <c:pt idx="466">
                  <c:v>310.86860000000172</c:v>
                </c:pt>
                <c:pt idx="467">
                  <c:v>311.53570000000173</c:v>
                </c:pt>
                <c:pt idx="468">
                  <c:v>312.20280000000173</c:v>
                </c:pt>
                <c:pt idx="469">
                  <c:v>312.86990000000173</c:v>
                </c:pt>
                <c:pt idx="470">
                  <c:v>313.53700000000174</c:v>
                </c:pt>
                <c:pt idx="471">
                  <c:v>314.20410000000174</c:v>
                </c:pt>
                <c:pt idx="472">
                  <c:v>314.87120000000175</c:v>
                </c:pt>
                <c:pt idx="473">
                  <c:v>315.53830000000175</c:v>
                </c:pt>
                <c:pt idx="474">
                  <c:v>316.20540000000176</c:v>
                </c:pt>
                <c:pt idx="475">
                  <c:v>316.87250000000176</c:v>
                </c:pt>
                <c:pt idx="476">
                  <c:v>317.53960000000177</c:v>
                </c:pt>
                <c:pt idx="477">
                  <c:v>318.20670000000177</c:v>
                </c:pt>
                <c:pt idx="478">
                  <c:v>318.87380000000178</c:v>
                </c:pt>
                <c:pt idx="479">
                  <c:v>319.54090000000178</c:v>
                </c:pt>
                <c:pt idx="480">
                  <c:v>320.20800000000179</c:v>
                </c:pt>
                <c:pt idx="481">
                  <c:v>320.87510000000179</c:v>
                </c:pt>
                <c:pt idx="482">
                  <c:v>321.5422000000018</c:v>
                </c:pt>
                <c:pt idx="483">
                  <c:v>322.2093000000018</c:v>
                </c:pt>
                <c:pt idx="484">
                  <c:v>322.87640000000181</c:v>
                </c:pt>
                <c:pt idx="485">
                  <c:v>323.54350000000181</c:v>
                </c:pt>
                <c:pt idx="486">
                  <c:v>324.21060000000182</c:v>
                </c:pt>
                <c:pt idx="487">
                  <c:v>324.87770000000182</c:v>
                </c:pt>
                <c:pt idx="488">
                  <c:v>325.54480000000183</c:v>
                </c:pt>
                <c:pt idx="489">
                  <c:v>326.21190000000183</c:v>
                </c:pt>
                <c:pt idx="490">
                  <c:v>326.87900000000184</c:v>
                </c:pt>
                <c:pt idx="491">
                  <c:v>327.54610000000184</c:v>
                </c:pt>
                <c:pt idx="492">
                  <c:v>328.21320000000185</c:v>
                </c:pt>
                <c:pt idx="493">
                  <c:v>328.88030000000185</c:v>
                </c:pt>
                <c:pt idx="494">
                  <c:v>329.54740000000186</c:v>
                </c:pt>
                <c:pt idx="495">
                  <c:v>330.21450000000186</c:v>
                </c:pt>
                <c:pt idx="496">
                  <c:v>330.88160000000187</c:v>
                </c:pt>
                <c:pt idx="497">
                  <c:v>331.54870000000187</c:v>
                </c:pt>
                <c:pt idx="498">
                  <c:v>332.21580000000188</c:v>
                </c:pt>
                <c:pt idx="499">
                  <c:v>332.88290000000188</c:v>
                </c:pt>
                <c:pt idx="500">
                  <c:v>333.55000000000189</c:v>
                </c:pt>
                <c:pt idx="501">
                  <c:v>334.21710000000189</c:v>
                </c:pt>
                <c:pt idx="502">
                  <c:v>334.8842000000019</c:v>
                </c:pt>
                <c:pt idx="503">
                  <c:v>335.5513000000019</c:v>
                </c:pt>
                <c:pt idx="504">
                  <c:v>336.21840000000191</c:v>
                </c:pt>
                <c:pt idx="505">
                  <c:v>336.88550000000191</c:v>
                </c:pt>
                <c:pt idx="506">
                  <c:v>337.55260000000192</c:v>
                </c:pt>
                <c:pt idx="507">
                  <c:v>338.21970000000192</c:v>
                </c:pt>
                <c:pt idx="508">
                  <c:v>338.88680000000193</c:v>
                </c:pt>
                <c:pt idx="509">
                  <c:v>339.55390000000193</c:v>
                </c:pt>
                <c:pt idx="510">
                  <c:v>340.22100000000194</c:v>
                </c:pt>
                <c:pt idx="511">
                  <c:v>340.88810000000194</c:v>
                </c:pt>
                <c:pt idx="512">
                  <c:v>341.55520000000195</c:v>
                </c:pt>
                <c:pt idx="513">
                  <c:v>342.22230000000195</c:v>
                </c:pt>
                <c:pt idx="514">
                  <c:v>342.88940000000196</c:v>
                </c:pt>
                <c:pt idx="515">
                  <c:v>343.55650000000196</c:v>
                </c:pt>
                <c:pt idx="516">
                  <c:v>344.22360000000197</c:v>
                </c:pt>
                <c:pt idx="517">
                  <c:v>344.89070000000197</c:v>
                </c:pt>
                <c:pt idx="518">
                  <c:v>345.55780000000198</c:v>
                </c:pt>
                <c:pt idx="519">
                  <c:v>346.22490000000198</c:v>
                </c:pt>
                <c:pt idx="520">
                  <c:v>346.89200000000199</c:v>
                </c:pt>
                <c:pt idx="521">
                  <c:v>347.55910000000199</c:v>
                </c:pt>
                <c:pt idx="522">
                  <c:v>348.226200000002</c:v>
                </c:pt>
                <c:pt idx="523">
                  <c:v>348.893300000002</c:v>
                </c:pt>
                <c:pt idx="524">
                  <c:v>349.56040000000201</c:v>
                </c:pt>
                <c:pt idx="525">
                  <c:v>350.22750000000201</c:v>
                </c:pt>
                <c:pt idx="526">
                  <c:v>350.89460000000201</c:v>
                </c:pt>
                <c:pt idx="527">
                  <c:v>351.56170000000202</c:v>
                </c:pt>
                <c:pt idx="528">
                  <c:v>352.22880000000202</c:v>
                </c:pt>
                <c:pt idx="529">
                  <c:v>352.89590000000203</c:v>
                </c:pt>
                <c:pt idx="530">
                  <c:v>353.56300000000203</c:v>
                </c:pt>
                <c:pt idx="531">
                  <c:v>354.23010000000204</c:v>
                </c:pt>
                <c:pt idx="532">
                  <c:v>354.89720000000204</c:v>
                </c:pt>
                <c:pt idx="533">
                  <c:v>355.56430000000205</c:v>
                </c:pt>
                <c:pt idx="534">
                  <c:v>356.23140000000205</c:v>
                </c:pt>
                <c:pt idx="535">
                  <c:v>356.89850000000206</c:v>
                </c:pt>
                <c:pt idx="536">
                  <c:v>357.56560000000206</c:v>
                </c:pt>
                <c:pt idx="537">
                  <c:v>358.23270000000207</c:v>
                </c:pt>
                <c:pt idx="538">
                  <c:v>358.89980000000207</c:v>
                </c:pt>
                <c:pt idx="539">
                  <c:v>359.56690000000208</c:v>
                </c:pt>
                <c:pt idx="540">
                  <c:v>360.23400000000208</c:v>
                </c:pt>
                <c:pt idx="541">
                  <c:v>360.90110000000209</c:v>
                </c:pt>
                <c:pt idx="542">
                  <c:v>361.56820000000209</c:v>
                </c:pt>
                <c:pt idx="543">
                  <c:v>362.2353000000021</c:v>
                </c:pt>
                <c:pt idx="544">
                  <c:v>362.9024000000021</c:v>
                </c:pt>
                <c:pt idx="545">
                  <c:v>363.56950000000211</c:v>
                </c:pt>
                <c:pt idx="546">
                  <c:v>364.23660000000211</c:v>
                </c:pt>
                <c:pt idx="547">
                  <c:v>364.90370000000212</c:v>
                </c:pt>
                <c:pt idx="548">
                  <c:v>365.57080000000212</c:v>
                </c:pt>
                <c:pt idx="549">
                  <c:v>366.23790000000213</c:v>
                </c:pt>
                <c:pt idx="550">
                  <c:v>366.90500000000213</c:v>
                </c:pt>
                <c:pt idx="551">
                  <c:v>367.57210000000214</c:v>
                </c:pt>
                <c:pt idx="552">
                  <c:v>368.23920000000214</c:v>
                </c:pt>
                <c:pt idx="553">
                  <c:v>368.90630000000215</c:v>
                </c:pt>
                <c:pt idx="554">
                  <c:v>369.57340000000215</c:v>
                </c:pt>
                <c:pt idx="555">
                  <c:v>370.24050000000216</c:v>
                </c:pt>
                <c:pt idx="556">
                  <c:v>370.90760000000216</c:v>
                </c:pt>
                <c:pt idx="557">
                  <c:v>371.57470000000217</c:v>
                </c:pt>
                <c:pt idx="558">
                  <c:v>372.24180000000217</c:v>
                </c:pt>
                <c:pt idx="559">
                  <c:v>372.90890000000218</c:v>
                </c:pt>
                <c:pt idx="560">
                  <c:v>373.57600000000218</c:v>
                </c:pt>
                <c:pt idx="561">
                  <c:v>374.24310000000219</c:v>
                </c:pt>
                <c:pt idx="562">
                  <c:v>374.91020000000219</c:v>
                </c:pt>
                <c:pt idx="563">
                  <c:v>375.5773000000022</c:v>
                </c:pt>
                <c:pt idx="564">
                  <c:v>376.2444000000022</c:v>
                </c:pt>
                <c:pt idx="565">
                  <c:v>376.91150000000221</c:v>
                </c:pt>
                <c:pt idx="566">
                  <c:v>377.57860000000221</c:v>
                </c:pt>
                <c:pt idx="567">
                  <c:v>378.24570000000222</c:v>
                </c:pt>
                <c:pt idx="568">
                  <c:v>378.91280000000222</c:v>
                </c:pt>
                <c:pt idx="569">
                  <c:v>379.57990000000223</c:v>
                </c:pt>
                <c:pt idx="570">
                  <c:v>380.24700000000223</c:v>
                </c:pt>
                <c:pt idx="571">
                  <c:v>380.91410000000224</c:v>
                </c:pt>
                <c:pt idx="572">
                  <c:v>381.58120000000224</c:v>
                </c:pt>
                <c:pt idx="573">
                  <c:v>382.24830000000225</c:v>
                </c:pt>
                <c:pt idx="574">
                  <c:v>382.91540000000225</c:v>
                </c:pt>
                <c:pt idx="575">
                  <c:v>383.58250000000226</c:v>
                </c:pt>
                <c:pt idx="576">
                  <c:v>384.24960000000226</c:v>
                </c:pt>
                <c:pt idx="577">
                  <c:v>384.91670000000227</c:v>
                </c:pt>
                <c:pt idx="578">
                  <c:v>385.58380000000227</c:v>
                </c:pt>
                <c:pt idx="579">
                  <c:v>386.25090000000228</c:v>
                </c:pt>
                <c:pt idx="580">
                  <c:v>386.91800000000228</c:v>
                </c:pt>
                <c:pt idx="581">
                  <c:v>387.58510000000229</c:v>
                </c:pt>
                <c:pt idx="582">
                  <c:v>388.25220000000229</c:v>
                </c:pt>
                <c:pt idx="583">
                  <c:v>388.91930000000229</c:v>
                </c:pt>
                <c:pt idx="584">
                  <c:v>389.5864000000023</c:v>
                </c:pt>
                <c:pt idx="585">
                  <c:v>390.2535000000023</c:v>
                </c:pt>
                <c:pt idx="586">
                  <c:v>390.92060000000231</c:v>
                </c:pt>
                <c:pt idx="587">
                  <c:v>391.58770000000231</c:v>
                </c:pt>
                <c:pt idx="588">
                  <c:v>392.25480000000232</c:v>
                </c:pt>
                <c:pt idx="589">
                  <c:v>392.92190000000232</c:v>
                </c:pt>
                <c:pt idx="590">
                  <c:v>393.58900000000233</c:v>
                </c:pt>
                <c:pt idx="591">
                  <c:v>394.25610000000233</c:v>
                </c:pt>
                <c:pt idx="592">
                  <c:v>394.92320000000234</c:v>
                </c:pt>
                <c:pt idx="593">
                  <c:v>395.59030000000234</c:v>
                </c:pt>
                <c:pt idx="594">
                  <c:v>396.25740000000235</c:v>
                </c:pt>
                <c:pt idx="595">
                  <c:v>396.92450000000235</c:v>
                </c:pt>
                <c:pt idx="596">
                  <c:v>397.59160000000236</c:v>
                </c:pt>
                <c:pt idx="597">
                  <c:v>398.25870000000236</c:v>
                </c:pt>
                <c:pt idx="598">
                  <c:v>398.92580000000237</c:v>
                </c:pt>
                <c:pt idx="599">
                  <c:v>399.59290000000237</c:v>
                </c:pt>
                <c:pt idx="600">
                  <c:v>400.26000000000238</c:v>
                </c:pt>
                <c:pt idx="601">
                  <c:v>400.92710000000238</c:v>
                </c:pt>
                <c:pt idx="602">
                  <c:v>401.59420000000239</c:v>
                </c:pt>
                <c:pt idx="603">
                  <c:v>402.26130000000239</c:v>
                </c:pt>
                <c:pt idx="604">
                  <c:v>402.9284000000024</c:v>
                </c:pt>
                <c:pt idx="605">
                  <c:v>403.5955000000024</c:v>
                </c:pt>
                <c:pt idx="606">
                  <c:v>404.26260000000241</c:v>
                </c:pt>
                <c:pt idx="607">
                  <c:v>404.92970000000241</c:v>
                </c:pt>
                <c:pt idx="608">
                  <c:v>405.59680000000242</c:v>
                </c:pt>
                <c:pt idx="609">
                  <c:v>406.26390000000242</c:v>
                </c:pt>
                <c:pt idx="610">
                  <c:v>406.93100000000243</c:v>
                </c:pt>
                <c:pt idx="611">
                  <c:v>407.59810000000243</c:v>
                </c:pt>
                <c:pt idx="612">
                  <c:v>408.26520000000244</c:v>
                </c:pt>
                <c:pt idx="613">
                  <c:v>408.93230000000244</c:v>
                </c:pt>
                <c:pt idx="614">
                  <c:v>409.59940000000245</c:v>
                </c:pt>
                <c:pt idx="615">
                  <c:v>410.26650000000245</c:v>
                </c:pt>
                <c:pt idx="616">
                  <c:v>410.93360000000246</c:v>
                </c:pt>
                <c:pt idx="617">
                  <c:v>411.60070000000246</c:v>
                </c:pt>
                <c:pt idx="618">
                  <c:v>412.26780000000247</c:v>
                </c:pt>
                <c:pt idx="619">
                  <c:v>412.93490000000247</c:v>
                </c:pt>
                <c:pt idx="620">
                  <c:v>413.60200000000248</c:v>
                </c:pt>
                <c:pt idx="621">
                  <c:v>414.26910000000248</c:v>
                </c:pt>
                <c:pt idx="622">
                  <c:v>414.93620000000249</c:v>
                </c:pt>
                <c:pt idx="623">
                  <c:v>415.60330000000249</c:v>
                </c:pt>
                <c:pt idx="624">
                  <c:v>416.2704000000025</c:v>
                </c:pt>
                <c:pt idx="625">
                  <c:v>416.9375000000025</c:v>
                </c:pt>
                <c:pt idx="626">
                  <c:v>417.60460000000251</c:v>
                </c:pt>
                <c:pt idx="627">
                  <c:v>418.27170000000251</c:v>
                </c:pt>
                <c:pt idx="628">
                  <c:v>418.93880000000252</c:v>
                </c:pt>
                <c:pt idx="629">
                  <c:v>419.60590000000252</c:v>
                </c:pt>
                <c:pt idx="630">
                  <c:v>420.27300000000253</c:v>
                </c:pt>
                <c:pt idx="631">
                  <c:v>420.94010000000253</c:v>
                </c:pt>
                <c:pt idx="632">
                  <c:v>421.60720000000254</c:v>
                </c:pt>
                <c:pt idx="633">
                  <c:v>422.27430000000254</c:v>
                </c:pt>
                <c:pt idx="634">
                  <c:v>422.94140000000255</c:v>
                </c:pt>
                <c:pt idx="635">
                  <c:v>423.60850000000255</c:v>
                </c:pt>
                <c:pt idx="636">
                  <c:v>424.27560000000256</c:v>
                </c:pt>
              </c:numCache>
            </c:numRef>
          </c:xVal>
          <c:yVal>
            <c:numRef>
              <c:f>'DP-kr'!$AR$2:$AR$638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12.469181180000078</c:v>
                </c:pt>
                <c:pt idx="30">
                  <c:v>27.432720152000002</c:v>
                </c:pt>
                <c:pt idx="31">
                  <c:v>40.461395003999996</c:v>
                </c:pt>
                <c:pt idx="32">
                  <c:v>56.639244602999952</c:v>
                </c:pt>
                <c:pt idx="33">
                  <c:v>72.720663718000196</c:v>
                </c:pt>
                <c:pt idx="34">
                  <c:v>85.771939197999927</c:v>
                </c:pt>
                <c:pt idx="35">
                  <c:v>99.162160316999916</c:v>
                </c:pt>
                <c:pt idx="36">
                  <c:v>116.53024821999998</c:v>
                </c:pt>
                <c:pt idx="37">
                  <c:v>128.36476890699987</c:v>
                </c:pt>
                <c:pt idx="38">
                  <c:v>143.82597240300015</c:v>
                </c:pt>
                <c:pt idx="39">
                  <c:v>155.99220054199986</c:v>
                </c:pt>
                <c:pt idx="40">
                  <c:v>168.94312967699989</c:v>
                </c:pt>
                <c:pt idx="41">
                  <c:v>184.23310036200019</c:v>
                </c:pt>
                <c:pt idx="42">
                  <c:v>198.63547619399992</c:v>
                </c:pt>
                <c:pt idx="43">
                  <c:v>209.50074892099997</c:v>
                </c:pt>
                <c:pt idx="44">
                  <c:v>222.69928823499981</c:v>
                </c:pt>
                <c:pt idx="45">
                  <c:v>234.34241117800002</c:v>
                </c:pt>
                <c:pt idx="46">
                  <c:v>245.79277649899996</c:v>
                </c:pt>
                <c:pt idx="47">
                  <c:v>257.68165051899996</c:v>
                </c:pt>
                <c:pt idx="48">
                  <c:v>270.51325601000008</c:v>
                </c:pt>
                <c:pt idx="49">
                  <c:v>280.06749509399992</c:v>
                </c:pt>
                <c:pt idx="50">
                  <c:v>292.74576925600013</c:v>
                </c:pt>
                <c:pt idx="51">
                  <c:v>302.17667396000002</c:v>
                </c:pt>
                <c:pt idx="52">
                  <c:v>313.18881464299989</c:v>
                </c:pt>
                <c:pt idx="53">
                  <c:v>324.45679310499986</c:v>
                </c:pt>
                <c:pt idx="54">
                  <c:v>334.60464491499988</c:v>
                </c:pt>
                <c:pt idx="55">
                  <c:v>343.60202412700005</c:v>
                </c:pt>
                <c:pt idx="56">
                  <c:v>355.01109558199983</c:v>
                </c:pt>
                <c:pt idx="57">
                  <c:v>363.43777217000002</c:v>
                </c:pt>
                <c:pt idx="58">
                  <c:v>369.64576714600003</c:v>
                </c:pt>
                <c:pt idx="59">
                  <c:v>379.32603778499993</c:v>
                </c:pt>
                <c:pt idx="60">
                  <c:v>386.85514463499999</c:v>
                </c:pt>
                <c:pt idx="61">
                  <c:v>395.67013698799997</c:v>
                </c:pt>
                <c:pt idx="62">
                  <c:v>405.34434013200007</c:v>
                </c:pt>
                <c:pt idx="63">
                  <c:v>412.00414948899993</c:v>
                </c:pt>
                <c:pt idx="64">
                  <c:v>417.50841663699998</c:v>
                </c:pt>
                <c:pt idx="65">
                  <c:v>425.19368638899982</c:v>
                </c:pt>
                <c:pt idx="66">
                  <c:v>430.61091287400018</c:v>
                </c:pt>
                <c:pt idx="67">
                  <c:v>436.19184145099985</c:v>
                </c:pt>
                <c:pt idx="68">
                  <c:v>440.74016632100006</c:v>
                </c:pt>
                <c:pt idx="69">
                  <c:v>445.12440169199999</c:v>
                </c:pt>
                <c:pt idx="70">
                  <c:v>450.97514519800006</c:v>
                </c:pt>
                <c:pt idx="71">
                  <c:v>454.19883821099984</c:v>
                </c:pt>
                <c:pt idx="72">
                  <c:v>457.52962500300009</c:v>
                </c:pt>
                <c:pt idx="73">
                  <c:v>464.93216155100004</c:v>
                </c:pt>
                <c:pt idx="74">
                  <c:v>465.29801955700009</c:v>
                </c:pt>
                <c:pt idx="75">
                  <c:v>471.13047417400003</c:v>
                </c:pt>
                <c:pt idx="76">
                  <c:v>473.23158789800004</c:v>
                </c:pt>
                <c:pt idx="77">
                  <c:v>475.08441150399995</c:v>
                </c:pt>
                <c:pt idx="78">
                  <c:v>479.26580255099998</c:v>
                </c:pt>
                <c:pt idx="79">
                  <c:v>481.1014046140001</c:v>
                </c:pt>
                <c:pt idx="80">
                  <c:v>482.00005016899991</c:v>
                </c:pt>
                <c:pt idx="81">
                  <c:v>486.42757970000002</c:v>
                </c:pt>
                <c:pt idx="82">
                  <c:v>488.26210594600002</c:v>
                </c:pt>
                <c:pt idx="83">
                  <c:v>491.57714289</c:v>
                </c:pt>
                <c:pt idx="84">
                  <c:v>494.62235643400004</c:v>
                </c:pt>
                <c:pt idx="85">
                  <c:v>494.21818747500015</c:v>
                </c:pt>
                <c:pt idx="86">
                  <c:v>494.64603287900013</c:v>
                </c:pt>
                <c:pt idx="87">
                  <c:v>497.08032574999993</c:v>
                </c:pt>
                <c:pt idx="88">
                  <c:v>497.35014915000011</c:v>
                </c:pt>
                <c:pt idx="89">
                  <c:v>500.56336805399997</c:v>
                </c:pt>
                <c:pt idx="90">
                  <c:v>501.00843500099995</c:v>
                </c:pt>
                <c:pt idx="91">
                  <c:v>502.23096475700004</c:v>
                </c:pt>
                <c:pt idx="92">
                  <c:v>501.81065007199982</c:v>
                </c:pt>
                <c:pt idx="93">
                  <c:v>507.10170213299989</c:v>
                </c:pt>
                <c:pt idx="94">
                  <c:v>506.67248838</c:v>
                </c:pt>
                <c:pt idx="95">
                  <c:v>505.8168924470001</c:v>
                </c:pt>
                <c:pt idx="96">
                  <c:v>507.20957919700004</c:v>
                </c:pt>
                <c:pt idx="97">
                  <c:v>508.26155608099998</c:v>
                </c:pt>
                <c:pt idx="98">
                  <c:v>509.98928108000018</c:v>
                </c:pt>
                <c:pt idx="99">
                  <c:v>509.73130013800005</c:v>
                </c:pt>
                <c:pt idx="100">
                  <c:v>512.08286408499998</c:v>
                </c:pt>
                <c:pt idx="101">
                  <c:v>511.90194044999998</c:v>
                </c:pt>
                <c:pt idx="102">
                  <c:v>513.37667618499995</c:v>
                </c:pt>
                <c:pt idx="103">
                  <c:v>511.79836665400012</c:v>
                </c:pt>
                <c:pt idx="104">
                  <c:v>514.25418433599998</c:v>
                </c:pt>
                <c:pt idx="105">
                  <c:v>514.59421426300014</c:v>
                </c:pt>
                <c:pt idx="106">
                  <c:v>513.12515014500013</c:v>
                </c:pt>
                <c:pt idx="107">
                  <c:v>512.950689883</c:v>
                </c:pt>
                <c:pt idx="108">
                  <c:v>514.09117065400005</c:v>
                </c:pt>
                <c:pt idx="109">
                  <c:v>513.90447205600003</c:v>
                </c:pt>
                <c:pt idx="110">
                  <c:v>515.22627234000015</c:v>
                </c:pt>
                <c:pt idx="111">
                  <c:v>515.15282989100001</c:v>
                </c:pt>
                <c:pt idx="112">
                  <c:v>518.94830981600012</c:v>
                </c:pt>
                <c:pt idx="113">
                  <c:v>517.65772516699985</c:v>
                </c:pt>
                <c:pt idx="114">
                  <c:v>517.93575922500008</c:v>
                </c:pt>
                <c:pt idx="115">
                  <c:v>521.23142299200003</c:v>
                </c:pt>
                <c:pt idx="116">
                  <c:v>521.05979430299999</c:v>
                </c:pt>
                <c:pt idx="117">
                  <c:v>516.17682706200003</c:v>
                </c:pt>
                <c:pt idx="118">
                  <c:v>509.47131043099989</c:v>
                </c:pt>
                <c:pt idx="119">
                  <c:v>400.03921935800008</c:v>
                </c:pt>
                <c:pt idx="120">
                  <c:v>248.61045602400009</c:v>
                </c:pt>
                <c:pt idx="121">
                  <c:v>73.014905377000105</c:v>
                </c:pt>
                <c:pt idx="122">
                  <c:v>66.576393048</c:v>
                </c:pt>
                <c:pt idx="123">
                  <c:v>65.781089225999949</c:v>
                </c:pt>
                <c:pt idx="124">
                  <c:v>30.418568160000177</c:v>
                </c:pt>
                <c:pt idx="125">
                  <c:v>8.0821264399999109</c:v>
                </c:pt>
                <c:pt idx="126">
                  <c:v>1.4263758130000497</c:v>
                </c:pt>
                <c:pt idx="127">
                  <c:v>7.8721472750000885</c:v>
                </c:pt>
                <c:pt idx="128">
                  <c:v>4.0626817289999053</c:v>
                </c:pt>
                <c:pt idx="129">
                  <c:v>1.5624855990001834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11.104086735999999</c:v>
                </c:pt>
                <c:pt idx="182">
                  <c:v>27.207030662000079</c:v>
                </c:pt>
                <c:pt idx="183">
                  <c:v>49.842929582000124</c:v>
                </c:pt>
                <c:pt idx="184">
                  <c:v>70.21038935699994</c:v>
                </c:pt>
                <c:pt idx="185">
                  <c:v>90.704419434000101</c:v>
                </c:pt>
                <c:pt idx="186">
                  <c:v>114.04727363300003</c:v>
                </c:pt>
                <c:pt idx="187">
                  <c:v>136.78459471499991</c:v>
                </c:pt>
                <c:pt idx="188">
                  <c:v>160.60079657699998</c:v>
                </c:pt>
                <c:pt idx="189">
                  <c:v>183.76126391699995</c:v>
                </c:pt>
                <c:pt idx="190">
                  <c:v>202.43476183999996</c:v>
                </c:pt>
                <c:pt idx="191">
                  <c:v>227.51571180099995</c:v>
                </c:pt>
                <c:pt idx="192">
                  <c:v>253.379219595</c:v>
                </c:pt>
                <c:pt idx="193">
                  <c:v>276.64218491399993</c:v>
                </c:pt>
                <c:pt idx="194">
                  <c:v>300.26131741499989</c:v>
                </c:pt>
                <c:pt idx="195">
                  <c:v>323.73025963400005</c:v>
                </c:pt>
                <c:pt idx="196">
                  <c:v>348.62129201700009</c:v>
                </c:pt>
                <c:pt idx="197">
                  <c:v>370.85958022600016</c:v>
                </c:pt>
                <c:pt idx="198">
                  <c:v>393.45609237600002</c:v>
                </c:pt>
                <c:pt idx="199">
                  <c:v>417.84701606900012</c:v>
                </c:pt>
                <c:pt idx="200">
                  <c:v>442.59655111000006</c:v>
                </c:pt>
                <c:pt idx="201">
                  <c:v>464.64197835100003</c:v>
                </c:pt>
                <c:pt idx="202">
                  <c:v>489.64235949299996</c:v>
                </c:pt>
                <c:pt idx="203">
                  <c:v>513.08448421999992</c:v>
                </c:pt>
                <c:pt idx="204">
                  <c:v>535.98374316700006</c:v>
                </c:pt>
                <c:pt idx="205">
                  <c:v>557.15204966399983</c:v>
                </c:pt>
                <c:pt idx="206">
                  <c:v>579.94558318099985</c:v>
                </c:pt>
                <c:pt idx="207">
                  <c:v>600.40624598900013</c:v>
                </c:pt>
                <c:pt idx="208">
                  <c:v>604.87378855399993</c:v>
                </c:pt>
                <c:pt idx="209">
                  <c:v>636.19914581900002</c:v>
                </c:pt>
                <c:pt idx="210">
                  <c:v>662.40898710200008</c:v>
                </c:pt>
                <c:pt idx="211">
                  <c:v>675.92685434000009</c:v>
                </c:pt>
                <c:pt idx="212">
                  <c:v>689.94091440700004</c:v>
                </c:pt>
                <c:pt idx="213">
                  <c:v>705.49453765099997</c:v>
                </c:pt>
                <c:pt idx="214">
                  <c:v>719.99334396699987</c:v>
                </c:pt>
                <c:pt idx="215">
                  <c:v>733.10553102800009</c:v>
                </c:pt>
                <c:pt idx="216">
                  <c:v>747.60247824199996</c:v>
                </c:pt>
                <c:pt idx="217">
                  <c:v>757.22839554799998</c:v>
                </c:pt>
                <c:pt idx="218">
                  <c:v>769.2079250889999</c:v>
                </c:pt>
                <c:pt idx="219">
                  <c:v>778.91011641699993</c:v>
                </c:pt>
                <c:pt idx="220">
                  <c:v>790.09134674799998</c:v>
                </c:pt>
                <c:pt idx="221">
                  <c:v>799.07835519699984</c:v>
                </c:pt>
                <c:pt idx="222">
                  <c:v>805.45475141099996</c:v>
                </c:pt>
                <c:pt idx="223">
                  <c:v>810.71287160399993</c:v>
                </c:pt>
                <c:pt idx="224">
                  <c:v>817.50918662499998</c:v>
                </c:pt>
                <c:pt idx="225">
                  <c:v>820.58884325500003</c:v>
                </c:pt>
                <c:pt idx="226">
                  <c:v>826.76239514500003</c:v>
                </c:pt>
                <c:pt idx="227">
                  <c:v>830.87035221400015</c:v>
                </c:pt>
                <c:pt idx="228">
                  <c:v>832.17814993499996</c:v>
                </c:pt>
                <c:pt idx="229">
                  <c:v>834.61176286699992</c:v>
                </c:pt>
                <c:pt idx="230">
                  <c:v>834.19359981599996</c:v>
                </c:pt>
                <c:pt idx="231">
                  <c:v>835.0614256140002</c:v>
                </c:pt>
                <c:pt idx="232">
                  <c:v>804.83207747400002</c:v>
                </c:pt>
                <c:pt idx="233">
                  <c:v>825.73600180200015</c:v>
                </c:pt>
                <c:pt idx="234">
                  <c:v>842.32918120199997</c:v>
                </c:pt>
                <c:pt idx="235">
                  <c:v>841.38077811400012</c:v>
                </c:pt>
                <c:pt idx="236">
                  <c:v>800.0227887489998</c:v>
                </c:pt>
                <c:pt idx="237">
                  <c:v>647.39402166600007</c:v>
                </c:pt>
                <c:pt idx="238">
                  <c:v>678.30930629199997</c:v>
                </c:pt>
                <c:pt idx="239">
                  <c:v>720.4945696740001</c:v>
                </c:pt>
                <c:pt idx="240">
                  <c:v>717.67407147200015</c:v>
                </c:pt>
                <c:pt idx="241">
                  <c:v>712.77868350299991</c:v>
                </c:pt>
                <c:pt idx="242">
                  <c:v>709.38787008400004</c:v>
                </c:pt>
                <c:pt idx="243">
                  <c:v>700.97278294500006</c:v>
                </c:pt>
                <c:pt idx="244">
                  <c:v>704.20684672099992</c:v>
                </c:pt>
                <c:pt idx="245">
                  <c:v>707.21844845800001</c:v>
                </c:pt>
                <c:pt idx="246">
                  <c:v>716.51173215800009</c:v>
                </c:pt>
                <c:pt idx="247">
                  <c:v>715.81230759799996</c:v>
                </c:pt>
                <c:pt idx="248">
                  <c:v>716.06812843499984</c:v>
                </c:pt>
                <c:pt idx="249">
                  <c:v>713.64567802200008</c:v>
                </c:pt>
                <c:pt idx="250">
                  <c:v>714.15263749199994</c:v>
                </c:pt>
                <c:pt idx="251">
                  <c:v>714.51957131499989</c:v>
                </c:pt>
                <c:pt idx="252">
                  <c:v>715.6496813230001</c:v>
                </c:pt>
                <c:pt idx="253">
                  <c:v>720.709268931</c:v>
                </c:pt>
                <c:pt idx="254">
                  <c:v>721.4269908509998</c:v>
                </c:pt>
                <c:pt idx="255">
                  <c:v>721.53594373199985</c:v>
                </c:pt>
                <c:pt idx="256">
                  <c:v>724.93263378300003</c:v>
                </c:pt>
                <c:pt idx="257">
                  <c:v>728.58554054899992</c:v>
                </c:pt>
                <c:pt idx="258">
                  <c:v>730.15885840200008</c:v>
                </c:pt>
                <c:pt idx="259">
                  <c:v>730.25812892999988</c:v>
                </c:pt>
                <c:pt idx="260">
                  <c:v>733.02168508699992</c:v>
                </c:pt>
                <c:pt idx="261">
                  <c:v>733.03783081300003</c:v>
                </c:pt>
                <c:pt idx="262">
                  <c:v>723.20588293200012</c:v>
                </c:pt>
                <c:pt idx="263">
                  <c:v>755.40846261000002</c:v>
                </c:pt>
                <c:pt idx="264">
                  <c:v>733.38298681600008</c:v>
                </c:pt>
                <c:pt idx="265">
                  <c:v>739.587998879</c:v>
                </c:pt>
                <c:pt idx="266">
                  <c:v>402.97869499700005</c:v>
                </c:pt>
                <c:pt idx="267">
                  <c:v>105.28353118300015</c:v>
                </c:pt>
                <c:pt idx="268">
                  <c:v>44.002774058000114</c:v>
                </c:pt>
                <c:pt idx="269">
                  <c:v>9.5440952400001606</c:v>
                </c:pt>
                <c:pt idx="270">
                  <c:v>5.1337787810000464</c:v>
                </c:pt>
                <c:pt idx="271">
                  <c:v>1.5639968170000884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43.14538754199998</c:v>
                </c:pt>
                <c:pt idx="305">
                  <c:v>57.501629169999887</c:v>
                </c:pt>
                <c:pt idx="306">
                  <c:v>70.203579776999959</c:v>
                </c:pt>
                <c:pt idx="307">
                  <c:v>79.469706572000177</c:v>
                </c:pt>
                <c:pt idx="308">
                  <c:v>95.675148476999993</c:v>
                </c:pt>
                <c:pt idx="309">
                  <c:v>113.68322105400011</c:v>
                </c:pt>
                <c:pt idx="310">
                  <c:v>133.09973022899999</c:v>
                </c:pt>
                <c:pt idx="311">
                  <c:v>151.73986088299989</c:v>
                </c:pt>
                <c:pt idx="312">
                  <c:v>172.01812836099998</c:v>
                </c:pt>
                <c:pt idx="313">
                  <c:v>193.78297403200008</c:v>
                </c:pt>
                <c:pt idx="314">
                  <c:v>213.88678124800003</c:v>
                </c:pt>
                <c:pt idx="315">
                  <c:v>233.38533940799994</c:v>
                </c:pt>
                <c:pt idx="316">
                  <c:v>254.28314256600015</c:v>
                </c:pt>
                <c:pt idx="317">
                  <c:v>271.79854229700004</c:v>
                </c:pt>
                <c:pt idx="318">
                  <c:v>291.12302760200009</c:v>
                </c:pt>
                <c:pt idx="319">
                  <c:v>313.75922752500014</c:v>
                </c:pt>
                <c:pt idx="320">
                  <c:v>334.82396022600005</c:v>
                </c:pt>
                <c:pt idx="321">
                  <c:v>355.10506774800001</c:v>
                </c:pt>
                <c:pt idx="322">
                  <c:v>376.09460224400004</c:v>
                </c:pt>
                <c:pt idx="323">
                  <c:v>394.39147552000009</c:v>
                </c:pt>
                <c:pt idx="324">
                  <c:v>414.32864572500011</c:v>
                </c:pt>
                <c:pt idx="325">
                  <c:v>437.38945512999999</c:v>
                </c:pt>
                <c:pt idx="326">
                  <c:v>453.95468754600006</c:v>
                </c:pt>
                <c:pt idx="327">
                  <c:v>476.14522698700011</c:v>
                </c:pt>
                <c:pt idx="328">
                  <c:v>499.28700956000012</c:v>
                </c:pt>
                <c:pt idx="329">
                  <c:v>518.11989783600006</c:v>
                </c:pt>
                <c:pt idx="330">
                  <c:v>537.17563555800007</c:v>
                </c:pt>
                <c:pt idx="331">
                  <c:v>556.07912623900006</c:v>
                </c:pt>
                <c:pt idx="332">
                  <c:v>579.1184108330001</c:v>
                </c:pt>
                <c:pt idx="333">
                  <c:v>596.36976212700006</c:v>
                </c:pt>
                <c:pt idx="334">
                  <c:v>616.21627681099994</c:v>
                </c:pt>
                <c:pt idx="335">
                  <c:v>635.77789818600013</c:v>
                </c:pt>
                <c:pt idx="336">
                  <c:v>652.66123984000001</c:v>
                </c:pt>
                <c:pt idx="337">
                  <c:v>670.23755115200015</c:v>
                </c:pt>
                <c:pt idx="338">
                  <c:v>689.71458450099999</c:v>
                </c:pt>
                <c:pt idx="339">
                  <c:v>710.54888904299992</c:v>
                </c:pt>
                <c:pt idx="340">
                  <c:v>723.79762129099981</c:v>
                </c:pt>
                <c:pt idx="341">
                  <c:v>741.983381581</c:v>
                </c:pt>
                <c:pt idx="342">
                  <c:v>755.80106069700014</c:v>
                </c:pt>
                <c:pt idx="343">
                  <c:v>773.43427285400003</c:v>
                </c:pt>
                <c:pt idx="344">
                  <c:v>786.91769700600003</c:v>
                </c:pt>
                <c:pt idx="345">
                  <c:v>801.3286878450001</c:v>
                </c:pt>
                <c:pt idx="346">
                  <c:v>813.48777267199989</c:v>
                </c:pt>
                <c:pt idx="347">
                  <c:v>828.66409133000002</c:v>
                </c:pt>
                <c:pt idx="348">
                  <c:v>840.12198737000017</c:v>
                </c:pt>
                <c:pt idx="349">
                  <c:v>851.65077834699991</c:v>
                </c:pt>
                <c:pt idx="350">
                  <c:v>861.25800241499996</c:v>
                </c:pt>
                <c:pt idx="351">
                  <c:v>870.01139477699985</c:v>
                </c:pt>
                <c:pt idx="352">
                  <c:v>880.29652706499996</c:v>
                </c:pt>
                <c:pt idx="353">
                  <c:v>890.0760682319999</c:v>
                </c:pt>
                <c:pt idx="354">
                  <c:v>896.98094025599994</c:v>
                </c:pt>
                <c:pt idx="355">
                  <c:v>907.00593996799989</c:v>
                </c:pt>
                <c:pt idx="356">
                  <c:v>910.09811899500028</c:v>
                </c:pt>
                <c:pt idx="357">
                  <c:v>916.81561248199978</c:v>
                </c:pt>
                <c:pt idx="358">
                  <c:v>853.54746190800006</c:v>
                </c:pt>
                <c:pt idx="359">
                  <c:v>476.71183318499993</c:v>
                </c:pt>
                <c:pt idx="360">
                  <c:v>587.87664493900002</c:v>
                </c:pt>
                <c:pt idx="361">
                  <c:v>685.01521643199999</c:v>
                </c:pt>
                <c:pt idx="362">
                  <c:v>599.30227047299991</c:v>
                </c:pt>
                <c:pt idx="363">
                  <c:v>597.62695218800013</c:v>
                </c:pt>
                <c:pt idx="364">
                  <c:v>622.90875865399994</c:v>
                </c:pt>
                <c:pt idx="365">
                  <c:v>639.35771080800009</c:v>
                </c:pt>
                <c:pt idx="366">
                  <c:v>644.97274873900005</c:v>
                </c:pt>
                <c:pt idx="367">
                  <c:v>643.84352368500004</c:v>
                </c:pt>
                <c:pt idx="368">
                  <c:v>643.32160444600004</c:v>
                </c:pt>
                <c:pt idx="369">
                  <c:v>643.16485480300003</c:v>
                </c:pt>
                <c:pt idx="370">
                  <c:v>641.10082487499994</c:v>
                </c:pt>
                <c:pt idx="371">
                  <c:v>653.09548647099996</c:v>
                </c:pt>
                <c:pt idx="372">
                  <c:v>663.96541714399996</c:v>
                </c:pt>
                <c:pt idx="373">
                  <c:v>669.05925697499993</c:v>
                </c:pt>
                <c:pt idx="374">
                  <c:v>670.56002580399991</c:v>
                </c:pt>
                <c:pt idx="375">
                  <c:v>671.98765318699998</c:v>
                </c:pt>
                <c:pt idx="376">
                  <c:v>659.51476238999999</c:v>
                </c:pt>
                <c:pt idx="377">
                  <c:v>658.24878713399994</c:v>
                </c:pt>
                <c:pt idx="378">
                  <c:v>660.28508188700016</c:v>
                </c:pt>
                <c:pt idx="379">
                  <c:v>656.09013214900006</c:v>
                </c:pt>
                <c:pt idx="380">
                  <c:v>666.39488215200004</c:v>
                </c:pt>
                <c:pt idx="381">
                  <c:v>658.4083288270001</c:v>
                </c:pt>
                <c:pt idx="382">
                  <c:v>659.23633245399992</c:v>
                </c:pt>
                <c:pt idx="383">
                  <c:v>655.76043346200004</c:v>
                </c:pt>
                <c:pt idx="384">
                  <c:v>659.48315934800007</c:v>
                </c:pt>
                <c:pt idx="385">
                  <c:v>657.85254477199987</c:v>
                </c:pt>
                <c:pt idx="386">
                  <c:v>663.88823112</c:v>
                </c:pt>
                <c:pt idx="387">
                  <c:v>667.62817007800004</c:v>
                </c:pt>
                <c:pt idx="388">
                  <c:v>669.10115005700004</c:v>
                </c:pt>
                <c:pt idx="389">
                  <c:v>667.43932831699999</c:v>
                </c:pt>
                <c:pt idx="390">
                  <c:v>622.16106710400004</c:v>
                </c:pt>
                <c:pt idx="391">
                  <c:v>331.77303996699993</c:v>
                </c:pt>
                <c:pt idx="392">
                  <c:v>93.786200378999865</c:v>
                </c:pt>
                <c:pt idx="393">
                  <c:v>28.835547008000049</c:v>
                </c:pt>
                <c:pt idx="394">
                  <c:v>10.996018538000044</c:v>
                </c:pt>
                <c:pt idx="395">
                  <c:v>6.0191598540000086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50.413783546000104</c:v>
                </c:pt>
                <c:pt idx="429">
                  <c:v>44.29835118699998</c:v>
                </c:pt>
                <c:pt idx="430">
                  <c:v>53.554787157999954</c:v>
                </c:pt>
                <c:pt idx="431">
                  <c:v>65.879725710999992</c:v>
                </c:pt>
                <c:pt idx="432">
                  <c:v>82.558467285000006</c:v>
                </c:pt>
                <c:pt idx="433">
                  <c:v>96.223890889000131</c:v>
                </c:pt>
                <c:pt idx="434">
                  <c:v>110.00820273600016</c:v>
                </c:pt>
                <c:pt idx="435">
                  <c:v>125.24586837599986</c:v>
                </c:pt>
                <c:pt idx="436">
                  <c:v>143.58496846599996</c:v>
                </c:pt>
                <c:pt idx="437">
                  <c:v>163.67937739000013</c:v>
                </c:pt>
                <c:pt idx="438">
                  <c:v>179.3724807399999</c:v>
                </c:pt>
                <c:pt idx="439">
                  <c:v>197.90688596399991</c:v>
                </c:pt>
                <c:pt idx="440">
                  <c:v>216.71325775100013</c:v>
                </c:pt>
                <c:pt idx="441">
                  <c:v>237.68518329699987</c:v>
                </c:pt>
                <c:pt idx="442">
                  <c:v>256.7642100569999</c:v>
                </c:pt>
                <c:pt idx="443">
                  <c:v>275.90846013700002</c:v>
                </c:pt>
                <c:pt idx="444">
                  <c:v>295.934814168</c:v>
                </c:pt>
                <c:pt idx="445">
                  <c:v>316.05790815699993</c:v>
                </c:pt>
                <c:pt idx="446">
                  <c:v>333.67619327400007</c:v>
                </c:pt>
                <c:pt idx="447">
                  <c:v>357.23290297599988</c:v>
                </c:pt>
                <c:pt idx="448">
                  <c:v>377.26572037999995</c:v>
                </c:pt>
                <c:pt idx="449">
                  <c:v>397.64756165400013</c:v>
                </c:pt>
                <c:pt idx="450">
                  <c:v>416.3854911410001</c:v>
                </c:pt>
                <c:pt idx="451">
                  <c:v>440.41593591300011</c:v>
                </c:pt>
                <c:pt idx="452">
                  <c:v>458.70918585999993</c:v>
                </c:pt>
                <c:pt idx="453">
                  <c:v>477.08741971099994</c:v>
                </c:pt>
                <c:pt idx="454">
                  <c:v>497.55522583099992</c:v>
                </c:pt>
                <c:pt idx="455">
                  <c:v>521.39144128600014</c:v>
                </c:pt>
                <c:pt idx="456">
                  <c:v>538.55282546900003</c:v>
                </c:pt>
                <c:pt idx="457">
                  <c:v>555.20724171100005</c:v>
                </c:pt>
                <c:pt idx="458">
                  <c:v>578.00723860099993</c:v>
                </c:pt>
                <c:pt idx="459">
                  <c:v>599.76709259399991</c:v>
                </c:pt>
                <c:pt idx="460">
                  <c:v>622.92218084899991</c:v>
                </c:pt>
                <c:pt idx="461">
                  <c:v>644.75076967400014</c:v>
                </c:pt>
                <c:pt idx="462">
                  <c:v>656.23533354300002</c:v>
                </c:pt>
                <c:pt idx="463">
                  <c:v>683.76951415100007</c:v>
                </c:pt>
                <c:pt idx="464">
                  <c:v>700.07217661900017</c:v>
                </c:pt>
                <c:pt idx="465">
                  <c:v>514.87379436600008</c:v>
                </c:pt>
                <c:pt idx="466">
                  <c:v>653.03753075500003</c:v>
                </c:pt>
                <c:pt idx="467">
                  <c:v>496.691274002</c:v>
                </c:pt>
                <c:pt idx="468">
                  <c:v>370.80031635899991</c:v>
                </c:pt>
                <c:pt idx="469">
                  <c:v>394.32690718900017</c:v>
                </c:pt>
                <c:pt idx="470">
                  <c:v>482.85049060899996</c:v>
                </c:pt>
                <c:pt idx="471">
                  <c:v>505.21110632099999</c:v>
                </c:pt>
                <c:pt idx="472">
                  <c:v>476.49396511899999</c:v>
                </c:pt>
                <c:pt idx="473">
                  <c:v>486.25272356000005</c:v>
                </c:pt>
                <c:pt idx="474">
                  <c:v>437.04766944700009</c:v>
                </c:pt>
                <c:pt idx="475">
                  <c:v>473.14117691499996</c:v>
                </c:pt>
                <c:pt idx="476">
                  <c:v>444.75761073800004</c:v>
                </c:pt>
                <c:pt idx="477">
                  <c:v>442.80551660399988</c:v>
                </c:pt>
                <c:pt idx="478">
                  <c:v>453.57378057699998</c:v>
                </c:pt>
                <c:pt idx="479">
                  <c:v>441.46287991899999</c:v>
                </c:pt>
                <c:pt idx="480">
                  <c:v>448.18076928400001</c:v>
                </c:pt>
                <c:pt idx="481">
                  <c:v>455.60336741900005</c:v>
                </c:pt>
                <c:pt idx="482">
                  <c:v>461.56453550099991</c:v>
                </c:pt>
                <c:pt idx="483">
                  <c:v>473.58629185600012</c:v>
                </c:pt>
                <c:pt idx="484">
                  <c:v>476.25678784900015</c:v>
                </c:pt>
                <c:pt idx="485">
                  <c:v>484.93953828299982</c:v>
                </c:pt>
                <c:pt idx="486">
                  <c:v>483.32507790399995</c:v>
                </c:pt>
                <c:pt idx="487">
                  <c:v>484.4261239110001</c:v>
                </c:pt>
                <c:pt idx="488">
                  <c:v>481.203506715</c:v>
                </c:pt>
                <c:pt idx="489">
                  <c:v>475.18651360499985</c:v>
                </c:pt>
                <c:pt idx="490">
                  <c:v>474.53400653400013</c:v>
                </c:pt>
                <c:pt idx="491">
                  <c:v>468.77176691500017</c:v>
                </c:pt>
                <c:pt idx="492">
                  <c:v>470.82983101700006</c:v>
                </c:pt>
                <c:pt idx="493">
                  <c:v>467.19629742799998</c:v>
                </c:pt>
                <c:pt idx="494">
                  <c:v>467.19952487899991</c:v>
                </c:pt>
                <c:pt idx="495">
                  <c:v>468.83982180800012</c:v>
                </c:pt>
                <c:pt idx="496">
                  <c:v>470.14508048800008</c:v>
                </c:pt>
                <c:pt idx="497">
                  <c:v>370.26877481500014</c:v>
                </c:pt>
                <c:pt idx="498">
                  <c:v>230.21077766400003</c:v>
                </c:pt>
                <c:pt idx="499">
                  <c:v>130.14318438700002</c:v>
                </c:pt>
                <c:pt idx="500">
                  <c:v>87.68329068800017</c:v>
                </c:pt>
                <c:pt idx="501">
                  <c:v>43.644780774000083</c:v>
                </c:pt>
                <c:pt idx="502">
                  <c:v>16.327430110999785</c:v>
                </c:pt>
                <c:pt idx="503">
                  <c:v>12.37926774399989</c:v>
                </c:pt>
                <c:pt idx="504">
                  <c:v>15.345912762999887</c:v>
                </c:pt>
                <c:pt idx="505">
                  <c:v>9.0666354429999956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4.970458686000029</c:v>
                </c:pt>
                <c:pt idx="520">
                  <c:v>13.703797932000043</c:v>
                </c:pt>
                <c:pt idx="521">
                  <c:v>27.784837075000041</c:v>
                </c:pt>
                <c:pt idx="522">
                  <c:v>41.945377690999976</c:v>
                </c:pt>
                <c:pt idx="523">
                  <c:v>51.594584035000025</c:v>
                </c:pt>
                <c:pt idx="524">
                  <c:v>63.215106350000042</c:v>
                </c:pt>
                <c:pt idx="525">
                  <c:v>70.308828606000134</c:v>
                </c:pt>
                <c:pt idx="526">
                  <c:v>73.894756295999969</c:v>
                </c:pt>
                <c:pt idx="527">
                  <c:v>77.11375016299985</c:v>
                </c:pt>
                <c:pt idx="528">
                  <c:v>78.161423778999961</c:v>
                </c:pt>
                <c:pt idx="529">
                  <c:v>77.468849998999985</c:v>
                </c:pt>
                <c:pt idx="530">
                  <c:v>78.130604021999943</c:v>
                </c:pt>
                <c:pt idx="531">
                  <c:v>76.281007866999971</c:v>
                </c:pt>
                <c:pt idx="532">
                  <c:v>74.781812402000014</c:v>
                </c:pt>
                <c:pt idx="533">
                  <c:v>72.591506381000045</c:v>
                </c:pt>
                <c:pt idx="534">
                  <c:v>69.699624165999921</c:v>
                </c:pt>
                <c:pt idx="535">
                  <c:v>68.184670382000149</c:v>
                </c:pt>
                <c:pt idx="536">
                  <c:v>66.682247466000035</c:v>
                </c:pt>
                <c:pt idx="537">
                  <c:v>66.758228956000039</c:v>
                </c:pt>
                <c:pt idx="538">
                  <c:v>64.038655368999798</c:v>
                </c:pt>
                <c:pt idx="539">
                  <c:v>63.587916805000077</c:v>
                </c:pt>
                <c:pt idx="540">
                  <c:v>62.358932146999905</c:v>
                </c:pt>
                <c:pt idx="541">
                  <c:v>59.996601559000055</c:v>
                </c:pt>
                <c:pt idx="542">
                  <c:v>60.148857070999838</c:v>
                </c:pt>
                <c:pt idx="543">
                  <c:v>59.883345409999947</c:v>
                </c:pt>
                <c:pt idx="544">
                  <c:v>58.572311766999974</c:v>
                </c:pt>
                <c:pt idx="545">
                  <c:v>57.956399416000068</c:v>
                </c:pt>
                <c:pt idx="546">
                  <c:v>57.331484650999982</c:v>
                </c:pt>
                <c:pt idx="547">
                  <c:v>43.247116387999995</c:v>
                </c:pt>
                <c:pt idx="548">
                  <c:v>56.318942530999948</c:v>
                </c:pt>
                <c:pt idx="549">
                  <c:v>49.175209732999974</c:v>
                </c:pt>
                <c:pt idx="550">
                  <c:v>68.956563242999891</c:v>
                </c:pt>
                <c:pt idx="551">
                  <c:v>62.593085303999942</c:v>
                </c:pt>
                <c:pt idx="552">
                  <c:v>52.884581943000057</c:v>
                </c:pt>
                <c:pt idx="553">
                  <c:v>56.503734033000001</c:v>
                </c:pt>
                <c:pt idx="554">
                  <c:v>53.639831531000027</c:v>
                </c:pt>
                <c:pt idx="555">
                  <c:v>55.447453881000001</c:v>
                </c:pt>
                <c:pt idx="556">
                  <c:v>53.972322268000198</c:v>
                </c:pt>
                <c:pt idx="557">
                  <c:v>53.438458902000093</c:v>
                </c:pt>
                <c:pt idx="558">
                  <c:v>53.260375310999962</c:v>
                </c:pt>
                <c:pt idx="559">
                  <c:v>51.960788248000199</c:v>
                </c:pt>
                <c:pt idx="560">
                  <c:v>59.049771835000001</c:v>
                </c:pt>
                <c:pt idx="561">
                  <c:v>51.005930258000035</c:v>
                </c:pt>
                <c:pt idx="562">
                  <c:v>51.942490888000066</c:v>
                </c:pt>
                <c:pt idx="563">
                  <c:v>50.913114631999861</c:v>
                </c:pt>
                <c:pt idx="564">
                  <c:v>52.374252153000043</c:v>
                </c:pt>
                <c:pt idx="565">
                  <c:v>51.429076515999895</c:v>
                </c:pt>
                <c:pt idx="566">
                  <c:v>52.36280557300006</c:v>
                </c:pt>
                <c:pt idx="567">
                  <c:v>52.269602540000051</c:v>
                </c:pt>
                <c:pt idx="568">
                  <c:v>50.707051328000034</c:v>
                </c:pt>
                <c:pt idx="569">
                  <c:v>50.61785903100008</c:v>
                </c:pt>
                <c:pt idx="570">
                  <c:v>49.407171733000041</c:v>
                </c:pt>
                <c:pt idx="571">
                  <c:v>51.228392297000028</c:v>
                </c:pt>
                <c:pt idx="572">
                  <c:v>49.755412318000026</c:v>
                </c:pt>
                <c:pt idx="573">
                  <c:v>48.713126258000102</c:v>
                </c:pt>
                <c:pt idx="574">
                  <c:v>37.841002751000133</c:v>
                </c:pt>
                <c:pt idx="575">
                  <c:v>21.363981689999946</c:v>
                </c:pt>
                <c:pt idx="576">
                  <c:v>9.059096253000007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10.896939144000044</c:v>
                </c:pt>
                <c:pt idx="606">
                  <c:v>39.678157231999876</c:v>
                </c:pt>
                <c:pt idx="607">
                  <c:v>61.917813789999855</c:v>
                </c:pt>
                <c:pt idx="608">
                  <c:v>78.208532130999856</c:v>
                </c:pt>
                <c:pt idx="609">
                  <c:v>91.01190489999999</c:v>
                </c:pt>
                <c:pt idx="610">
                  <c:v>101.74132084999997</c:v>
                </c:pt>
                <c:pt idx="611">
                  <c:v>107.84789366399991</c:v>
                </c:pt>
                <c:pt idx="612">
                  <c:v>110.59637991199997</c:v>
                </c:pt>
                <c:pt idx="613">
                  <c:v>110.04529500300009</c:v>
                </c:pt>
                <c:pt idx="614">
                  <c:v>106.17555829200001</c:v>
                </c:pt>
                <c:pt idx="615">
                  <c:v>103.16072063299998</c:v>
                </c:pt>
                <c:pt idx="616">
                  <c:v>99.389566039999863</c:v>
                </c:pt>
                <c:pt idx="617">
                  <c:v>96.648467642000014</c:v>
                </c:pt>
                <c:pt idx="618">
                  <c:v>94.529056558000093</c:v>
                </c:pt>
                <c:pt idx="619">
                  <c:v>92.842869963000112</c:v>
                </c:pt>
                <c:pt idx="620">
                  <c:v>91.343674497999928</c:v>
                </c:pt>
                <c:pt idx="621">
                  <c:v>88.61157851400003</c:v>
                </c:pt>
                <c:pt idx="622">
                  <c:v>87.212040984000168</c:v>
                </c:pt>
                <c:pt idx="623">
                  <c:v>83.99950201899992</c:v>
                </c:pt>
                <c:pt idx="624">
                  <c:v>86.050035402000049</c:v>
                </c:pt>
                <c:pt idx="625">
                  <c:v>83.885557459999973</c:v>
                </c:pt>
                <c:pt idx="626">
                  <c:v>84.904167075000032</c:v>
                </c:pt>
                <c:pt idx="627">
                  <c:v>81.521083709000095</c:v>
                </c:pt>
                <c:pt idx="628">
                  <c:v>82.563369769000019</c:v>
                </c:pt>
                <c:pt idx="629">
                  <c:v>82.884026518999917</c:v>
                </c:pt>
                <c:pt idx="630">
                  <c:v>66.902557870999999</c:v>
                </c:pt>
                <c:pt idx="631">
                  <c:v>35.593653016000189</c:v>
                </c:pt>
                <c:pt idx="632">
                  <c:v>12.484161894999943</c:v>
                </c:pt>
                <c:pt idx="633">
                  <c:v>2.581721749000053</c:v>
                </c:pt>
                <c:pt idx="634">
                  <c:v>0.78349769099986588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'DP-kr'!$AN$2:$AN$638</c:f>
              <c:numCache>
                <c:formatCode>General</c:formatCode>
                <c:ptCount val="637"/>
                <c:pt idx="0">
                  <c:v>0</c:v>
                </c:pt>
                <c:pt idx="1">
                  <c:v>0.66710000000000003</c:v>
                </c:pt>
                <c:pt idx="2">
                  <c:v>1.3342000000000001</c:v>
                </c:pt>
                <c:pt idx="3">
                  <c:v>2.0013000000000001</c:v>
                </c:pt>
                <c:pt idx="4">
                  <c:v>2.6684000000000001</c:v>
                </c:pt>
                <c:pt idx="5">
                  <c:v>3.3355000000000001</c:v>
                </c:pt>
                <c:pt idx="6">
                  <c:v>4.0026000000000002</c:v>
                </c:pt>
                <c:pt idx="7">
                  <c:v>4.6697000000000006</c:v>
                </c:pt>
                <c:pt idx="8">
                  <c:v>5.3368000000000002</c:v>
                </c:pt>
                <c:pt idx="9">
                  <c:v>6.0038999999999998</c:v>
                </c:pt>
                <c:pt idx="10">
                  <c:v>6.6709999999999994</c:v>
                </c:pt>
                <c:pt idx="11">
                  <c:v>7.338099999999999</c:v>
                </c:pt>
                <c:pt idx="12">
                  <c:v>8.0051999999999985</c:v>
                </c:pt>
                <c:pt idx="13">
                  <c:v>8.6722999999999981</c:v>
                </c:pt>
                <c:pt idx="14">
                  <c:v>9.3393999999999977</c:v>
                </c:pt>
                <c:pt idx="15">
                  <c:v>10.006499999999997</c:v>
                </c:pt>
                <c:pt idx="16">
                  <c:v>10.673599999999997</c:v>
                </c:pt>
                <c:pt idx="17">
                  <c:v>11.340699999999996</c:v>
                </c:pt>
                <c:pt idx="18">
                  <c:v>12.007799999999996</c:v>
                </c:pt>
                <c:pt idx="19">
                  <c:v>12.674899999999996</c:v>
                </c:pt>
                <c:pt idx="20">
                  <c:v>13.341999999999995</c:v>
                </c:pt>
                <c:pt idx="21">
                  <c:v>14.009099999999995</c:v>
                </c:pt>
                <c:pt idx="22">
                  <c:v>14.676199999999994</c:v>
                </c:pt>
                <c:pt idx="23">
                  <c:v>15.343299999999994</c:v>
                </c:pt>
                <c:pt idx="24">
                  <c:v>16.010399999999994</c:v>
                </c:pt>
                <c:pt idx="25">
                  <c:v>16.677499999999995</c:v>
                </c:pt>
                <c:pt idx="26">
                  <c:v>17.344599999999996</c:v>
                </c:pt>
                <c:pt idx="27">
                  <c:v>18.011699999999998</c:v>
                </c:pt>
                <c:pt idx="28">
                  <c:v>18.678799999999999</c:v>
                </c:pt>
                <c:pt idx="29">
                  <c:v>19.3459</c:v>
                </c:pt>
                <c:pt idx="30">
                  <c:v>20.013000000000002</c:v>
                </c:pt>
                <c:pt idx="31">
                  <c:v>20.680100000000003</c:v>
                </c:pt>
                <c:pt idx="32">
                  <c:v>21.347200000000004</c:v>
                </c:pt>
                <c:pt idx="33">
                  <c:v>22.014300000000006</c:v>
                </c:pt>
                <c:pt idx="34">
                  <c:v>22.681400000000007</c:v>
                </c:pt>
                <c:pt idx="35">
                  <c:v>23.348500000000008</c:v>
                </c:pt>
                <c:pt idx="36">
                  <c:v>24.01560000000001</c:v>
                </c:pt>
                <c:pt idx="37">
                  <c:v>24.682700000000011</c:v>
                </c:pt>
                <c:pt idx="38">
                  <c:v>25.349800000000013</c:v>
                </c:pt>
                <c:pt idx="39">
                  <c:v>26.016900000000014</c:v>
                </c:pt>
                <c:pt idx="40">
                  <c:v>26.684000000000015</c:v>
                </c:pt>
                <c:pt idx="41">
                  <c:v>27.351100000000017</c:v>
                </c:pt>
                <c:pt idx="42">
                  <c:v>28.018200000000018</c:v>
                </c:pt>
                <c:pt idx="43">
                  <c:v>28.685300000000019</c:v>
                </c:pt>
                <c:pt idx="44">
                  <c:v>29.352400000000021</c:v>
                </c:pt>
                <c:pt idx="45">
                  <c:v>30.019500000000022</c:v>
                </c:pt>
                <c:pt idx="46">
                  <c:v>30.686600000000023</c:v>
                </c:pt>
                <c:pt idx="47">
                  <c:v>31.353700000000025</c:v>
                </c:pt>
                <c:pt idx="48">
                  <c:v>32.020800000000023</c:v>
                </c:pt>
                <c:pt idx="49">
                  <c:v>32.68790000000002</c:v>
                </c:pt>
                <c:pt idx="50">
                  <c:v>33.355000000000018</c:v>
                </c:pt>
                <c:pt idx="51">
                  <c:v>34.022100000000016</c:v>
                </c:pt>
                <c:pt idx="52">
                  <c:v>34.689200000000014</c:v>
                </c:pt>
                <c:pt idx="53">
                  <c:v>35.356300000000012</c:v>
                </c:pt>
                <c:pt idx="54">
                  <c:v>36.023400000000009</c:v>
                </c:pt>
                <c:pt idx="55">
                  <c:v>36.690500000000007</c:v>
                </c:pt>
                <c:pt idx="56">
                  <c:v>37.357600000000005</c:v>
                </c:pt>
                <c:pt idx="57">
                  <c:v>38.024700000000003</c:v>
                </c:pt>
                <c:pt idx="58">
                  <c:v>38.691800000000001</c:v>
                </c:pt>
                <c:pt idx="59">
                  <c:v>39.358899999999998</c:v>
                </c:pt>
                <c:pt idx="60">
                  <c:v>40.025999999999996</c:v>
                </c:pt>
                <c:pt idx="61">
                  <c:v>40.693099999999994</c:v>
                </c:pt>
                <c:pt idx="62">
                  <c:v>41.360199999999992</c:v>
                </c:pt>
                <c:pt idx="63">
                  <c:v>42.02729999999999</c:v>
                </c:pt>
                <c:pt idx="64">
                  <c:v>42.694399999999987</c:v>
                </c:pt>
                <c:pt idx="65">
                  <c:v>43.361499999999985</c:v>
                </c:pt>
                <c:pt idx="66">
                  <c:v>44.028599999999983</c:v>
                </c:pt>
                <c:pt idx="67">
                  <c:v>44.695699999999981</c:v>
                </c:pt>
                <c:pt idx="68">
                  <c:v>45.362799999999979</c:v>
                </c:pt>
                <c:pt idx="69">
                  <c:v>46.029899999999977</c:v>
                </c:pt>
                <c:pt idx="70">
                  <c:v>46.696999999999974</c:v>
                </c:pt>
                <c:pt idx="71">
                  <c:v>47.364099999999972</c:v>
                </c:pt>
                <c:pt idx="72">
                  <c:v>48.03119999999997</c:v>
                </c:pt>
                <c:pt idx="73">
                  <c:v>48.698299999999968</c:v>
                </c:pt>
                <c:pt idx="74">
                  <c:v>49.365399999999966</c:v>
                </c:pt>
                <c:pt idx="75">
                  <c:v>50.032499999999963</c:v>
                </c:pt>
                <c:pt idx="76">
                  <c:v>50.699599999999961</c:v>
                </c:pt>
                <c:pt idx="77">
                  <c:v>51.366699999999959</c:v>
                </c:pt>
                <c:pt idx="78">
                  <c:v>52.033799999999957</c:v>
                </c:pt>
                <c:pt idx="79">
                  <c:v>52.700899999999955</c:v>
                </c:pt>
                <c:pt idx="80">
                  <c:v>53.367999999999952</c:v>
                </c:pt>
                <c:pt idx="81">
                  <c:v>54.03509999999995</c:v>
                </c:pt>
                <c:pt idx="82">
                  <c:v>54.702199999999948</c:v>
                </c:pt>
                <c:pt idx="83">
                  <c:v>55.369299999999946</c:v>
                </c:pt>
                <c:pt idx="84">
                  <c:v>56.036399999999944</c:v>
                </c:pt>
                <c:pt idx="85">
                  <c:v>56.703499999999941</c:v>
                </c:pt>
                <c:pt idx="86">
                  <c:v>57.370599999999939</c:v>
                </c:pt>
                <c:pt idx="87">
                  <c:v>58.037699999999937</c:v>
                </c:pt>
                <c:pt idx="88">
                  <c:v>58.704799999999935</c:v>
                </c:pt>
                <c:pt idx="89">
                  <c:v>59.371899999999933</c:v>
                </c:pt>
                <c:pt idx="90">
                  <c:v>60.03899999999993</c:v>
                </c:pt>
                <c:pt idx="91">
                  <c:v>60.706099999999928</c:v>
                </c:pt>
                <c:pt idx="92">
                  <c:v>61.373199999999926</c:v>
                </c:pt>
                <c:pt idx="93">
                  <c:v>62.040299999999924</c:v>
                </c:pt>
                <c:pt idx="94">
                  <c:v>62.707399999999922</c:v>
                </c:pt>
                <c:pt idx="95">
                  <c:v>63.374499999999919</c:v>
                </c:pt>
                <c:pt idx="96">
                  <c:v>64.041599999999917</c:v>
                </c:pt>
                <c:pt idx="97">
                  <c:v>64.708699999999922</c:v>
                </c:pt>
                <c:pt idx="98">
                  <c:v>65.375799999999927</c:v>
                </c:pt>
                <c:pt idx="99">
                  <c:v>66.042899999999932</c:v>
                </c:pt>
                <c:pt idx="100">
                  <c:v>66.709999999999937</c:v>
                </c:pt>
                <c:pt idx="101">
                  <c:v>67.377099999999942</c:v>
                </c:pt>
                <c:pt idx="102">
                  <c:v>68.044199999999947</c:v>
                </c:pt>
                <c:pt idx="103">
                  <c:v>68.711299999999952</c:v>
                </c:pt>
                <c:pt idx="104">
                  <c:v>69.378399999999957</c:v>
                </c:pt>
                <c:pt idx="105">
                  <c:v>70.045499999999961</c:v>
                </c:pt>
                <c:pt idx="106">
                  <c:v>70.712599999999966</c:v>
                </c:pt>
                <c:pt idx="107">
                  <c:v>71.379699999999971</c:v>
                </c:pt>
                <c:pt idx="108">
                  <c:v>72.046799999999976</c:v>
                </c:pt>
                <c:pt idx="109">
                  <c:v>72.713899999999981</c:v>
                </c:pt>
                <c:pt idx="110">
                  <c:v>73.380999999999986</c:v>
                </c:pt>
                <c:pt idx="111">
                  <c:v>74.048099999999991</c:v>
                </c:pt>
                <c:pt idx="112">
                  <c:v>74.715199999999996</c:v>
                </c:pt>
                <c:pt idx="113">
                  <c:v>75.382300000000001</c:v>
                </c:pt>
                <c:pt idx="114">
                  <c:v>76.049400000000006</c:v>
                </c:pt>
                <c:pt idx="115">
                  <c:v>76.716500000000011</c:v>
                </c:pt>
                <c:pt idx="116">
                  <c:v>77.383600000000015</c:v>
                </c:pt>
                <c:pt idx="117">
                  <c:v>78.05070000000002</c:v>
                </c:pt>
                <c:pt idx="118">
                  <c:v>78.717800000000025</c:v>
                </c:pt>
                <c:pt idx="119">
                  <c:v>79.38490000000003</c:v>
                </c:pt>
                <c:pt idx="120">
                  <c:v>80.052000000000035</c:v>
                </c:pt>
                <c:pt idx="121">
                  <c:v>80.71910000000004</c:v>
                </c:pt>
                <c:pt idx="122">
                  <c:v>81.386200000000045</c:v>
                </c:pt>
                <c:pt idx="123">
                  <c:v>82.05330000000005</c:v>
                </c:pt>
                <c:pt idx="124">
                  <c:v>82.720400000000055</c:v>
                </c:pt>
                <c:pt idx="125">
                  <c:v>83.38750000000006</c:v>
                </c:pt>
                <c:pt idx="126">
                  <c:v>84.054600000000065</c:v>
                </c:pt>
                <c:pt idx="127">
                  <c:v>84.72170000000007</c:v>
                </c:pt>
                <c:pt idx="128">
                  <c:v>85.388800000000074</c:v>
                </c:pt>
                <c:pt idx="129">
                  <c:v>86.055900000000079</c:v>
                </c:pt>
                <c:pt idx="130">
                  <c:v>86.723000000000084</c:v>
                </c:pt>
                <c:pt idx="131">
                  <c:v>87.390100000000089</c:v>
                </c:pt>
                <c:pt idx="132">
                  <c:v>88.057200000000094</c:v>
                </c:pt>
                <c:pt idx="133">
                  <c:v>88.724300000000099</c:v>
                </c:pt>
                <c:pt idx="134">
                  <c:v>89.391400000000104</c:v>
                </c:pt>
                <c:pt idx="135">
                  <c:v>90.058500000000109</c:v>
                </c:pt>
                <c:pt idx="136">
                  <c:v>90.725600000000114</c:v>
                </c:pt>
                <c:pt idx="137">
                  <c:v>91.392700000000119</c:v>
                </c:pt>
                <c:pt idx="138">
                  <c:v>92.059800000000124</c:v>
                </c:pt>
                <c:pt idx="139">
                  <c:v>92.726900000000128</c:v>
                </c:pt>
                <c:pt idx="140">
                  <c:v>93.394000000000133</c:v>
                </c:pt>
                <c:pt idx="141">
                  <c:v>94.061100000000138</c:v>
                </c:pt>
                <c:pt idx="142">
                  <c:v>94.728200000000143</c:v>
                </c:pt>
                <c:pt idx="143">
                  <c:v>95.395300000000148</c:v>
                </c:pt>
                <c:pt idx="144">
                  <c:v>96.062400000000153</c:v>
                </c:pt>
                <c:pt idx="145">
                  <c:v>96.729500000000158</c:v>
                </c:pt>
                <c:pt idx="146">
                  <c:v>97.396600000000163</c:v>
                </c:pt>
                <c:pt idx="147">
                  <c:v>98.063700000000168</c:v>
                </c:pt>
                <c:pt idx="148">
                  <c:v>98.730800000000173</c:v>
                </c:pt>
                <c:pt idx="149">
                  <c:v>99.397900000000178</c:v>
                </c:pt>
                <c:pt idx="150">
                  <c:v>100.06500000000018</c:v>
                </c:pt>
                <c:pt idx="151">
                  <c:v>100.73210000000019</c:v>
                </c:pt>
                <c:pt idx="152">
                  <c:v>101.39920000000019</c:v>
                </c:pt>
                <c:pt idx="153">
                  <c:v>102.0663000000002</c:v>
                </c:pt>
                <c:pt idx="154">
                  <c:v>102.7334000000002</c:v>
                </c:pt>
                <c:pt idx="155">
                  <c:v>103.40050000000021</c:v>
                </c:pt>
                <c:pt idx="156">
                  <c:v>104.06760000000021</c:v>
                </c:pt>
                <c:pt idx="157">
                  <c:v>104.73470000000022</c:v>
                </c:pt>
                <c:pt idx="158">
                  <c:v>105.40180000000022</c:v>
                </c:pt>
                <c:pt idx="159">
                  <c:v>106.06890000000023</c:v>
                </c:pt>
                <c:pt idx="160">
                  <c:v>106.73600000000023</c:v>
                </c:pt>
                <c:pt idx="161">
                  <c:v>107.40310000000024</c:v>
                </c:pt>
                <c:pt idx="162">
                  <c:v>108.07020000000024</c:v>
                </c:pt>
                <c:pt idx="163">
                  <c:v>108.73730000000025</c:v>
                </c:pt>
                <c:pt idx="164">
                  <c:v>109.40440000000025</c:v>
                </c:pt>
                <c:pt idx="165">
                  <c:v>110.07150000000026</c:v>
                </c:pt>
                <c:pt idx="166">
                  <c:v>110.73860000000026</c:v>
                </c:pt>
                <c:pt idx="167">
                  <c:v>111.40570000000027</c:v>
                </c:pt>
                <c:pt idx="168">
                  <c:v>112.07280000000027</c:v>
                </c:pt>
                <c:pt idx="169">
                  <c:v>112.73990000000028</c:v>
                </c:pt>
                <c:pt idx="170">
                  <c:v>113.40700000000028</c:v>
                </c:pt>
                <c:pt idx="171">
                  <c:v>114.07410000000029</c:v>
                </c:pt>
                <c:pt idx="172">
                  <c:v>114.74120000000029</c:v>
                </c:pt>
                <c:pt idx="173">
                  <c:v>115.4083000000003</c:v>
                </c:pt>
                <c:pt idx="174">
                  <c:v>116.0754000000003</c:v>
                </c:pt>
                <c:pt idx="175">
                  <c:v>116.74250000000031</c:v>
                </c:pt>
                <c:pt idx="176">
                  <c:v>117.40960000000031</c:v>
                </c:pt>
                <c:pt idx="177">
                  <c:v>118.07670000000032</c:v>
                </c:pt>
                <c:pt idx="178">
                  <c:v>118.74380000000032</c:v>
                </c:pt>
                <c:pt idx="179">
                  <c:v>119.41090000000032</c:v>
                </c:pt>
                <c:pt idx="180">
                  <c:v>120.07800000000033</c:v>
                </c:pt>
                <c:pt idx="181">
                  <c:v>120.74510000000033</c:v>
                </c:pt>
                <c:pt idx="182">
                  <c:v>121.41220000000034</c:v>
                </c:pt>
                <c:pt idx="183">
                  <c:v>122.07930000000034</c:v>
                </c:pt>
                <c:pt idx="184">
                  <c:v>122.74640000000035</c:v>
                </c:pt>
                <c:pt idx="185">
                  <c:v>123.41350000000035</c:v>
                </c:pt>
                <c:pt idx="186">
                  <c:v>124.08060000000036</c:v>
                </c:pt>
                <c:pt idx="187">
                  <c:v>124.74770000000036</c:v>
                </c:pt>
                <c:pt idx="188">
                  <c:v>125.41480000000037</c:v>
                </c:pt>
                <c:pt idx="189">
                  <c:v>126.08190000000037</c:v>
                </c:pt>
                <c:pt idx="190">
                  <c:v>126.74900000000038</c:v>
                </c:pt>
                <c:pt idx="191">
                  <c:v>127.41610000000038</c:v>
                </c:pt>
                <c:pt idx="192">
                  <c:v>128.08320000000037</c:v>
                </c:pt>
                <c:pt idx="193">
                  <c:v>128.75030000000038</c:v>
                </c:pt>
                <c:pt idx="194">
                  <c:v>129.41740000000038</c:v>
                </c:pt>
                <c:pt idx="195">
                  <c:v>130.08450000000039</c:v>
                </c:pt>
                <c:pt idx="196">
                  <c:v>130.75160000000039</c:v>
                </c:pt>
                <c:pt idx="197">
                  <c:v>131.4187000000004</c:v>
                </c:pt>
                <c:pt idx="198">
                  <c:v>132.0858000000004</c:v>
                </c:pt>
                <c:pt idx="199">
                  <c:v>132.75290000000041</c:v>
                </c:pt>
                <c:pt idx="200">
                  <c:v>133.42000000000041</c:v>
                </c:pt>
                <c:pt idx="201">
                  <c:v>134.08710000000042</c:v>
                </c:pt>
                <c:pt idx="202">
                  <c:v>134.75420000000042</c:v>
                </c:pt>
                <c:pt idx="203">
                  <c:v>135.42130000000043</c:v>
                </c:pt>
                <c:pt idx="204">
                  <c:v>136.08840000000043</c:v>
                </c:pt>
                <c:pt idx="205">
                  <c:v>136.75550000000044</c:v>
                </c:pt>
                <c:pt idx="206">
                  <c:v>137.42260000000044</c:v>
                </c:pt>
                <c:pt idx="207">
                  <c:v>138.08970000000045</c:v>
                </c:pt>
                <c:pt idx="208">
                  <c:v>138.75680000000045</c:v>
                </c:pt>
                <c:pt idx="209">
                  <c:v>139.42390000000046</c:v>
                </c:pt>
                <c:pt idx="210">
                  <c:v>140.09100000000046</c:v>
                </c:pt>
                <c:pt idx="211">
                  <c:v>140.75810000000047</c:v>
                </c:pt>
                <c:pt idx="212">
                  <c:v>141.42520000000047</c:v>
                </c:pt>
                <c:pt idx="213">
                  <c:v>142.09230000000048</c:v>
                </c:pt>
                <c:pt idx="214">
                  <c:v>142.75940000000048</c:v>
                </c:pt>
                <c:pt idx="215">
                  <c:v>143.42650000000049</c:v>
                </c:pt>
                <c:pt idx="216">
                  <c:v>144.09360000000049</c:v>
                </c:pt>
                <c:pt idx="217">
                  <c:v>144.7607000000005</c:v>
                </c:pt>
                <c:pt idx="218">
                  <c:v>145.4278000000005</c:v>
                </c:pt>
                <c:pt idx="219">
                  <c:v>146.09490000000051</c:v>
                </c:pt>
                <c:pt idx="220">
                  <c:v>146.76200000000051</c:v>
                </c:pt>
                <c:pt idx="221">
                  <c:v>147.42910000000052</c:v>
                </c:pt>
                <c:pt idx="222">
                  <c:v>148.09620000000052</c:v>
                </c:pt>
                <c:pt idx="223">
                  <c:v>148.76330000000053</c:v>
                </c:pt>
                <c:pt idx="224">
                  <c:v>149.43040000000053</c:v>
                </c:pt>
                <c:pt idx="225">
                  <c:v>150.09750000000054</c:v>
                </c:pt>
                <c:pt idx="226">
                  <c:v>150.76460000000054</c:v>
                </c:pt>
                <c:pt idx="227">
                  <c:v>151.43170000000055</c:v>
                </c:pt>
                <c:pt idx="228">
                  <c:v>152.09880000000055</c:v>
                </c:pt>
                <c:pt idx="229">
                  <c:v>152.76590000000056</c:v>
                </c:pt>
                <c:pt idx="230">
                  <c:v>153.43300000000056</c:v>
                </c:pt>
                <c:pt idx="231">
                  <c:v>154.10010000000057</c:v>
                </c:pt>
                <c:pt idx="232">
                  <c:v>154.76720000000057</c:v>
                </c:pt>
                <c:pt idx="233">
                  <c:v>155.43430000000058</c:v>
                </c:pt>
                <c:pt idx="234">
                  <c:v>156.10140000000058</c:v>
                </c:pt>
                <c:pt idx="235">
                  <c:v>156.76850000000059</c:v>
                </c:pt>
                <c:pt idx="236">
                  <c:v>157.43560000000059</c:v>
                </c:pt>
                <c:pt idx="237">
                  <c:v>158.1027000000006</c:v>
                </c:pt>
                <c:pt idx="238">
                  <c:v>158.7698000000006</c:v>
                </c:pt>
                <c:pt idx="239">
                  <c:v>159.43690000000061</c:v>
                </c:pt>
                <c:pt idx="240">
                  <c:v>160.10400000000061</c:v>
                </c:pt>
                <c:pt idx="241">
                  <c:v>160.77110000000062</c:v>
                </c:pt>
                <c:pt idx="242">
                  <c:v>161.43820000000062</c:v>
                </c:pt>
                <c:pt idx="243">
                  <c:v>162.10530000000063</c:v>
                </c:pt>
                <c:pt idx="244">
                  <c:v>162.77240000000063</c:v>
                </c:pt>
                <c:pt idx="245">
                  <c:v>163.43950000000063</c:v>
                </c:pt>
                <c:pt idx="246">
                  <c:v>164.10660000000064</c:v>
                </c:pt>
                <c:pt idx="247">
                  <c:v>164.77370000000064</c:v>
                </c:pt>
                <c:pt idx="248">
                  <c:v>165.44080000000065</c:v>
                </c:pt>
                <c:pt idx="249">
                  <c:v>166.10790000000065</c:v>
                </c:pt>
                <c:pt idx="250">
                  <c:v>166.77500000000066</c:v>
                </c:pt>
                <c:pt idx="251">
                  <c:v>167.44210000000066</c:v>
                </c:pt>
                <c:pt idx="252">
                  <c:v>168.10920000000067</c:v>
                </c:pt>
                <c:pt idx="253">
                  <c:v>168.77630000000067</c:v>
                </c:pt>
                <c:pt idx="254">
                  <c:v>169.44340000000068</c:v>
                </c:pt>
                <c:pt idx="255">
                  <c:v>170.11050000000068</c:v>
                </c:pt>
                <c:pt idx="256">
                  <c:v>170.77760000000069</c:v>
                </c:pt>
                <c:pt idx="257">
                  <c:v>171.44470000000069</c:v>
                </c:pt>
                <c:pt idx="258">
                  <c:v>172.1118000000007</c:v>
                </c:pt>
                <c:pt idx="259">
                  <c:v>172.7789000000007</c:v>
                </c:pt>
                <c:pt idx="260">
                  <c:v>173.44600000000071</c:v>
                </c:pt>
                <c:pt idx="261">
                  <c:v>174.11310000000071</c:v>
                </c:pt>
                <c:pt idx="262">
                  <c:v>174.78020000000072</c:v>
                </c:pt>
                <c:pt idx="263">
                  <c:v>175.44730000000072</c:v>
                </c:pt>
                <c:pt idx="264">
                  <c:v>176.11440000000073</c:v>
                </c:pt>
                <c:pt idx="265">
                  <c:v>176.78150000000073</c:v>
                </c:pt>
                <c:pt idx="266">
                  <c:v>177.44860000000074</c:v>
                </c:pt>
                <c:pt idx="267">
                  <c:v>178.11570000000074</c:v>
                </c:pt>
                <c:pt idx="268">
                  <c:v>178.78280000000075</c:v>
                </c:pt>
                <c:pt idx="269">
                  <c:v>179.44990000000075</c:v>
                </c:pt>
                <c:pt idx="270">
                  <c:v>180.11700000000076</c:v>
                </c:pt>
                <c:pt idx="271">
                  <c:v>180.78410000000076</c:v>
                </c:pt>
                <c:pt idx="272">
                  <c:v>181.45120000000077</c:v>
                </c:pt>
                <c:pt idx="273">
                  <c:v>182.11830000000077</c:v>
                </c:pt>
                <c:pt idx="274">
                  <c:v>182.78540000000078</c:v>
                </c:pt>
                <c:pt idx="275">
                  <c:v>183.45250000000078</c:v>
                </c:pt>
                <c:pt idx="276">
                  <c:v>184.11960000000079</c:v>
                </c:pt>
                <c:pt idx="277">
                  <c:v>184.78670000000079</c:v>
                </c:pt>
                <c:pt idx="278">
                  <c:v>185.4538000000008</c:v>
                </c:pt>
                <c:pt idx="279">
                  <c:v>186.1209000000008</c:v>
                </c:pt>
                <c:pt idx="280">
                  <c:v>186.78800000000081</c:v>
                </c:pt>
                <c:pt idx="281">
                  <c:v>187.45510000000081</c:v>
                </c:pt>
                <c:pt idx="282">
                  <c:v>188.12220000000082</c:v>
                </c:pt>
                <c:pt idx="283">
                  <c:v>188.78930000000082</c:v>
                </c:pt>
                <c:pt idx="284">
                  <c:v>189.45640000000083</c:v>
                </c:pt>
                <c:pt idx="285">
                  <c:v>190.12350000000083</c:v>
                </c:pt>
                <c:pt idx="286">
                  <c:v>190.79060000000084</c:v>
                </c:pt>
                <c:pt idx="287">
                  <c:v>191.45770000000084</c:v>
                </c:pt>
                <c:pt idx="288">
                  <c:v>192.12480000000085</c:v>
                </c:pt>
                <c:pt idx="289">
                  <c:v>192.79190000000085</c:v>
                </c:pt>
                <c:pt idx="290">
                  <c:v>193.45900000000086</c:v>
                </c:pt>
                <c:pt idx="291">
                  <c:v>194.12610000000086</c:v>
                </c:pt>
                <c:pt idx="292">
                  <c:v>194.79320000000087</c:v>
                </c:pt>
                <c:pt idx="293">
                  <c:v>195.46030000000087</c:v>
                </c:pt>
                <c:pt idx="294">
                  <c:v>196.12740000000088</c:v>
                </c:pt>
                <c:pt idx="295">
                  <c:v>196.79450000000088</c:v>
                </c:pt>
                <c:pt idx="296">
                  <c:v>197.46160000000089</c:v>
                </c:pt>
                <c:pt idx="297">
                  <c:v>198.12870000000089</c:v>
                </c:pt>
                <c:pt idx="298">
                  <c:v>198.7958000000009</c:v>
                </c:pt>
                <c:pt idx="299">
                  <c:v>199.4629000000009</c:v>
                </c:pt>
                <c:pt idx="300">
                  <c:v>200.1300000000009</c:v>
                </c:pt>
                <c:pt idx="301">
                  <c:v>200.79710000000091</c:v>
                </c:pt>
                <c:pt idx="302">
                  <c:v>201.46420000000091</c:v>
                </c:pt>
                <c:pt idx="303">
                  <c:v>202.13130000000092</c:v>
                </c:pt>
                <c:pt idx="304">
                  <c:v>202.79840000000092</c:v>
                </c:pt>
                <c:pt idx="305">
                  <c:v>203.46550000000093</c:v>
                </c:pt>
                <c:pt idx="306">
                  <c:v>204.13260000000093</c:v>
                </c:pt>
                <c:pt idx="307">
                  <c:v>204.79970000000094</c:v>
                </c:pt>
                <c:pt idx="308">
                  <c:v>205.46680000000094</c:v>
                </c:pt>
                <c:pt idx="309">
                  <c:v>206.13390000000095</c:v>
                </c:pt>
                <c:pt idx="310">
                  <c:v>206.80100000000095</c:v>
                </c:pt>
                <c:pt idx="311">
                  <c:v>207.46810000000096</c:v>
                </c:pt>
                <c:pt idx="312">
                  <c:v>208.13520000000096</c:v>
                </c:pt>
                <c:pt idx="313">
                  <c:v>208.80230000000097</c:v>
                </c:pt>
                <c:pt idx="314">
                  <c:v>209.46940000000097</c:v>
                </c:pt>
                <c:pt idx="315">
                  <c:v>210.13650000000098</c:v>
                </c:pt>
                <c:pt idx="316">
                  <c:v>210.80360000000098</c:v>
                </c:pt>
                <c:pt idx="317">
                  <c:v>211.47070000000099</c:v>
                </c:pt>
                <c:pt idx="318">
                  <c:v>212.13780000000099</c:v>
                </c:pt>
                <c:pt idx="319">
                  <c:v>212.804900000001</c:v>
                </c:pt>
                <c:pt idx="320">
                  <c:v>213.472000000001</c:v>
                </c:pt>
                <c:pt idx="321">
                  <c:v>214.13910000000101</c:v>
                </c:pt>
                <c:pt idx="322">
                  <c:v>214.80620000000101</c:v>
                </c:pt>
                <c:pt idx="323">
                  <c:v>215.47330000000102</c:v>
                </c:pt>
                <c:pt idx="324">
                  <c:v>216.14040000000102</c:v>
                </c:pt>
                <c:pt idx="325">
                  <c:v>216.80750000000103</c:v>
                </c:pt>
                <c:pt idx="326">
                  <c:v>217.47460000000103</c:v>
                </c:pt>
                <c:pt idx="327">
                  <c:v>218.14170000000104</c:v>
                </c:pt>
                <c:pt idx="328">
                  <c:v>218.80880000000104</c:v>
                </c:pt>
                <c:pt idx="329">
                  <c:v>219.47590000000105</c:v>
                </c:pt>
                <c:pt idx="330">
                  <c:v>220.14300000000105</c:v>
                </c:pt>
                <c:pt idx="331">
                  <c:v>220.81010000000106</c:v>
                </c:pt>
                <c:pt idx="332">
                  <c:v>221.47720000000106</c:v>
                </c:pt>
                <c:pt idx="333">
                  <c:v>222.14430000000107</c:v>
                </c:pt>
                <c:pt idx="334">
                  <c:v>222.81140000000107</c:v>
                </c:pt>
                <c:pt idx="335">
                  <c:v>223.47850000000108</c:v>
                </c:pt>
                <c:pt idx="336">
                  <c:v>224.14560000000108</c:v>
                </c:pt>
                <c:pt idx="337">
                  <c:v>224.81270000000109</c:v>
                </c:pt>
                <c:pt idx="338">
                  <c:v>225.47980000000109</c:v>
                </c:pt>
                <c:pt idx="339">
                  <c:v>226.1469000000011</c:v>
                </c:pt>
                <c:pt idx="340">
                  <c:v>226.8140000000011</c:v>
                </c:pt>
                <c:pt idx="341">
                  <c:v>227.48110000000111</c:v>
                </c:pt>
                <c:pt idx="342">
                  <c:v>228.14820000000111</c:v>
                </c:pt>
                <c:pt idx="343">
                  <c:v>228.81530000000112</c:v>
                </c:pt>
                <c:pt idx="344">
                  <c:v>229.48240000000112</c:v>
                </c:pt>
                <c:pt idx="345">
                  <c:v>230.14950000000113</c:v>
                </c:pt>
                <c:pt idx="346">
                  <c:v>230.81660000000113</c:v>
                </c:pt>
                <c:pt idx="347">
                  <c:v>231.48370000000114</c:v>
                </c:pt>
                <c:pt idx="348">
                  <c:v>232.15080000000114</c:v>
                </c:pt>
                <c:pt idx="349">
                  <c:v>232.81790000000115</c:v>
                </c:pt>
                <c:pt idx="350">
                  <c:v>233.48500000000115</c:v>
                </c:pt>
                <c:pt idx="351">
                  <c:v>234.15210000000116</c:v>
                </c:pt>
                <c:pt idx="352">
                  <c:v>234.81920000000116</c:v>
                </c:pt>
                <c:pt idx="353">
                  <c:v>235.48630000000117</c:v>
                </c:pt>
                <c:pt idx="354">
                  <c:v>236.15340000000117</c:v>
                </c:pt>
                <c:pt idx="355">
                  <c:v>236.82050000000118</c:v>
                </c:pt>
                <c:pt idx="356">
                  <c:v>237.48760000000118</c:v>
                </c:pt>
                <c:pt idx="357">
                  <c:v>238.15470000000118</c:v>
                </c:pt>
                <c:pt idx="358">
                  <c:v>238.82180000000119</c:v>
                </c:pt>
                <c:pt idx="359">
                  <c:v>239.48890000000119</c:v>
                </c:pt>
                <c:pt idx="360">
                  <c:v>240.1560000000012</c:v>
                </c:pt>
                <c:pt idx="361">
                  <c:v>240.8231000000012</c:v>
                </c:pt>
                <c:pt idx="362">
                  <c:v>241.49020000000121</c:v>
                </c:pt>
                <c:pt idx="363">
                  <c:v>242.15730000000121</c:v>
                </c:pt>
                <c:pt idx="364">
                  <c:v>242.82440000000122</c:v>
                </c:pt>
                <c:pt idx="365">
                  <c:v>243.49150000000122</c:v>
                </c:pt>
                <c:pt idx="366">
                  <c:v>244.15860000000123</c:v>
                </c:pt>
                <c:pt idx="367">
                  <c:v>244.82570000000123</c:v>
                </c:pt>
                <c:pt idx="368">
                  <c:v>245.49280000000124</c:v>
                </c:pt>
                <c:pt idx="369">
                  <c:v>246.15990000000124</c:v>
                </c:pt>
                <c:pt idx="370">
                  <c:v>246.82700000000125</c:v>
                </c:pt>
                <c:pt idx="371">
                  <c:v>247.49410000000125</c:v>
                </c:pt>
                <c:pt idx="372">
                  <c:v>248.16120000000126</c:v>
                </c:pt>
                <c:pt idx="373">
                  <c:v>248.82830000000126</c:v>
                </c:pt>
                <c:pt idx="374">
                  <c:v>249.49540000000127</c:v>
                </c:pt>
                <c:pt idx="375">
                  <c:v>250.16250000000127</c:v>
                </c:pt>
                <c:pt idx="376">
                  <c:v>250.82960000000128</c:v>
                </c:pt>
                <c:pt idx="377">
                  <c:v>251.49670000000128</c:v>
                </c:pt>
                <c:pt idx="378">
                  <c:v>252.16380000000129</c:v>
                </c:pt>
                <c:pt idx="379">
                  <c:v>252.83090000000129</c:v>
                </c:pt>
                <c:pt idx="380">
                  <c:v>253.4980000000013</c:v>
                </c:pt>
                <c:pt idx="381">
                  <c:v>254.1651000000013</c:v>
                </c:pt>
                <c:pt idx="382">
                  <c:v>254.83220000000131</c:v>
                </c:pt>
                <c:pt idx="383">
                  <c:v>255.49930000000131</c:v>
                </c:pt>
                <c:pt idx="384">
                  <c:v>256.16640000000132</c:v>
                </c:pt>
                <c:pt idx="385">
                  <c:v>256.83350000000132</c:v>
                </c:pt>
                <c:pt idx="386">
                  <c:v>257.50060000000133</c:v>
                </c:pt>
                <c:pt idx="387">
                  <c:v>258.16770000000133</c:v>
                </c:pt>
                <c:pt idx="388">
                  <c:v>258.83480000000134</c:v>
                </c:pt>
                <c:pt idx="389">
                  <c:v>259.50190000000134</c:v>
                </c:pt>
                <c:pt idx="390">
                  <c:v>260.16900000000135</c:v>
                </c:pt>
                <c:pt idx="391">
                  <c:v>260.83610000000135</c:v>
                </c:pt>
                <c:pt idx="392">
                  <c:v>261.50320000000136</c:v>
                </c:pt>
                <c:pt idx="393">
                  <c:v>262.17030000000136</c:v>
                </c:pt>
                <c:pt idx="394">
                  <c:v>262.83740000000137</c:v>
                </c:pt>
                <c:pt idx="395">
                  <c:v>263.50450000000137</c:v>
                </c:pt>
                <c:pt idx="396">
                  <c:v>264.17160000000138</c:v>
                </c:pt>
                <c:pt idx="397">
                  <c:v>264.83870000000138</c:v>
                </c:pt>
                <c:pt idx="398">
                  <c:v>265.50580000000139</c:v>
                </c:pt>
                <c:pt idx="399">
                  <c:v>266.17290000000139</c:v>
                </c:pt>
                <c:pt idx="400">
                  <c:v>266.8400000000014</c:v>
                </c:pt>
                <c:pt idx="401">
                  <c:v>267.5071000000014</c:v>
                </c:pt>
                <c:pt idx="402">
                  <c:v>268.17420000000141</c:v>
                </c:pt>
                <c:pt idx="403">
                  <c:v>268.84130000000141</c:v>
                </c:pt>
                <c:pt idx="404">
                  <c:v>269.50840000000142</c:v>
                </c:pt>
                <c:pt idx="405">
                  <c:v>270.17550000000142</c:v>
                </c:pt>
                <c:pt idx="406">
                  <c:v>270.84260000000143</c:v>
                </c:pt>
                <c:pt idx="407">
                  <c:v>271.50970000000143</c:v>
                </c:pt>
                <c:pt idx="408">
                  <c:v>272.17680000000144</c:v>
                </c:pt>
                <c:pt idx="409">
                  <c:v>272.84390000000144</c:v>
                </c:pt>
                <c:pt idx="410">
                  <c:v>273.51100000000145</c:v>
                </c:pt>
                <c:pt idx="411">
                  <c:v>274.17810000000145</c:v>
                </c:pt>
                <c:pt idx="412">
                  <c:v>274.84520000000146</c:v>
                </c:pt>
                <c:pt idx="413">
                  <c:v>275.51230000000146</c:v>
                </c:pt>
                <c:pt idx="414">
                  <c:v>276.17940000000146</c:v>
                </c:pt>
                <c:pt idx="415">
                  <c:v>276.84650000000147</c:v>
                </c:pt>
                <c:pt idx="416">
                  <c:v>277.51360000000147</c:v>
                </c:pt>
                <c:pt idx="417">
                  <c:v>278.18070000000148</c:v>
                </c:pt>
                <c:pt idx="418">
                  <c:v>278.84780000000148</c:v>
                </c:pt>
                <c:pt idx="419">
                  <c:v>279.51490000000149</c:v>
                </c:pt>
                <c:pt idx="420">
                  <c:v>280.18200000000149</c:v>
                </c:pt>
                <c:pt idx="421">
                  <c:v>280.8491000000015</c:v>
                </c:pt>
                <c:pt idx="422">
                  <c:v>281.5162000000015</c:v>
                </c:pt>
                <c:pt idx="423">
                  <c:v>282.18330000000151</c:v>
                </c:pt>
                <c:pt idx="424">
                  <c:v>282.85040000000151</c:v>
                </c:pt>
                <c:pt idx="425">
                  <c:v>283.51750000000152</c:v>
                </c:pt>
                <c:pt idx="426">
                  <c:v>284.18460000000152</c:v>
                </c:pt>
                <c:pt idx="427">
                  <c:v>284.85170000000153</c:v>
                </c:pt>
                <c:pt idx="428">
                  <c:v>285.51880000000153</c:v>
                </c:pt>
                <c:pt idx="429">
                  <c:v>286.18590000000154</c:v>
                </c:pt>
                <c:pt idx="430">
                  <c:v>286.85300000000154</c:v>
                </c:pt>
                <c:pt idx="431">
                  <c:v>287.52010000000155</c:v>
                </c:pt>
                <c:pt idx="432">
                  <c:v>288.18720000000155</c:v>
                </c:pt>
                <c:pt idx="433">
                  <c:v>288.85430000000156</c:v>
                </c:pt>
                <c:pt idx="434">
                  <c:v>289.52140000000156</c:v>
                </c:pt>
                <c:pt idx="435">
                  <c:v>290.18850000000157</c:v>
                </c:pt>
                <c:pt idx="436">
                  <c:v>290.85560000000157</c:v>
                </c:pt>
                <c:pt idx="437">
                  <c:v>291.52270000000158</c:v>
                </c:pt>
                <c:pt idx="438">
                  <c:v>292.18980000000158</c:v>
                </c:pt>
                <c:pt idx="439">
                  <c:v>292.85690000000159</c:v>
                </c:pt>
                <c:pt idx="440">
                  <c:v>293.52400000000159</c:v>
                </c:pt>
                <c:pt idx="441">
                  <c:v>294.1911000000016</c:v>
                </c:pt>
                <c:pt idx="442">
                  <c:v>294.8582000000016</c:v>
                </c:pt>
                <c:pt idx="443">
                  <c:v>295.52530000000161</c:v>
                </c:pt>
                <c:pt idx="444">
                  <c:v>296.19240000000161</c:v>
                </c:pt>
                <c:pt idx="445">
                  <c:v>296.85950000000162</c:v>
                </c:pt>
                <c:pt idx="446">
                  <c:v>297.52660000000162</c:v>
                </c:pt>
                <c:pt idx="447">
                  <c:v>298.19370000000163</c:v>
                </c:pt>
                <c:pt idx="448">
                  <c:v>298.86080000000163</c:v>
                </c:pt>
                <c:pt idx="449">
                  <c:v>299.52790000000164</c:v>
                </c:pt>
                <c:pt idx="450">
                  <c:v>300.19500000000164</c:v>
                </c:pt>
                <c:pt idx="451">
                  <c:v>300.86210000000165</c:v>
                </c:pt>
                <c:pt idx="452">
                  <c:v>301.52920000000165</c:v>
                </c:pt>
                <c:pt idx="453">
                  <c:v>302.19630000000166</c:v>
                </c:pt>
                <c:pt idx="454">
                  <c:v>302.86340000000166</c:v>
                </c:pt>
                <c:pt idx="455">
                  <c:v>303.53050000000167</c:v>
                </c:pt>
                <c:pt idx="456">
                  <c:v>304.19760000000167</c:v>
                </c:pt>
                <c:pt idx="457">
                  <c:v>304.86470000000168</c:v>
                </c:pt>
                <c:pt idx="458">
                  <c:v>305.53180000000168</c:v>
                </c:pt>
                <c:pt idx="459">
                  <c:v>306.19890000000169</c:v>
                </c:pt>
                <c:pt idx="460">
                  <c:v>306.86600000000169</c:v>
                </c:pt>
                <c:pt idx="461">
                  <c:v>307.5331000000017</c:v>
                </c:pt>
                <c:pt idx="462">
                  <c:v>308.2002000000017</c:v>
                </c:pt>
                <c:pt idx="463">
                  <c:v>308.86730000000171</c:v>
                </c:pt>
                <c:pt idx="464">
                  <c:v>309.53440000000171</c:v>
                </c:pt>
                <c:pt idx="465">
                  <c:v>310.20150000000172</c:v>
                </c:pt>
                <c:pt idx="466">
                  <c:v>310.86860000000172</c:v>
                </c:pt>
                <c:pt idx="467">
                  <c:v>311.53570000000173</c:v>
                </c:pt>
                <c:pt idx="468">
                  <c:v>312.20280000000173</c:v>
                </c:pt>
                <c:pt idx="469">
                  <c:v>312.86990000000173</c:v>
                </c:pt>
                <c:pt idx="470">
                  <c:v>313.53700000000174</c:v>
                </c:pt>
                <c:pt idx="471">
                  <c:v>314.20410000000174</c:v>
                </c:pt>
                <c:pt idx="472">
                  <c:v>314.87120000000175</c:v>
                </c:pt>
                <c:pt idx="473">
                  <c:v>315.53830000000175</c:v>
                </c:pt>
                <c:pt idx="474">
                  <c:v>316.20540000000176</c:v>
                </c:pt>
                <c:pt idx="475">
                  <c:v>316.87250000000176</c:v>
                </c:pt>
                <c:pt idx="476">
                  <c:v>317.53960000000177</c:v>
                </c:pt>
                <c:pt idx="477">
                  <c:v>318.20670000000177</c:v>
                </c:pt>
                <c:pt idx="478">
                  <c:v>318.87380000000178</c:v>
                </c:pt>
                <c:pt idx="479">
                  <c:v>319.54090000000178</c:v>
                </c:pt>
                <c:pt idx="480">
                  <c:v>320.20800000000179</c:v>
                </c:pt>
                <c:pt idx="481">
                  <c:v>320.87510000000179</c:v>
                </c:pt>
                <c:pt idx="482">
                  <c:v>321.5422000000018</c:v>
                </c:pt>
                <c:pt idx="483">
                  <c:v>322.2093000000018</c:v>
                </c:pt>
                <c:pt idx="484">
                  <c:v>322.87640000000181</c:v>
                </c:pt>
                <c:pt idx="485">
                  <c:v>323.54350000000181</c:v>
                </c:pt>
                <c:pt idx="486">
                  <c:v>324.21060000000182</c:v>
                </c:pt>
                <c:pt idx="487">
                  <c:v>324.87770000000182</c:v>
                </c:pt>
                <c:pt idx="488">
                  <c:v>325.54480000000183</c:v>
                </c:pt>
                <c:pt idx="489">
                  <c:v>326.21190000000183</c:v>
                </c:pt>
                <c:pt idx="490">
                  <c:v>326.87900000000184</c:v>
                </c:pt>
                <c:pt idx="491">
                  <c:v>327.54610000000184</c:v>
                </c:pt>
                <c:pt idx="492">
                  <c:v>328.21320000000185</c:v>
                </c:pt>
                <c:pt idx="493">
                  <c:v>328.88030000000185</c:v>
                </c:pt>
                <c:pt idx="494">
                  <c:v>329.54740000000186</c:v>
                </c:pt>
                <c:pt idx="495">
                  <c:v>330.21450000000186</c:v>
                </c:pt>
                <c:pt idx="496">
                  <c:v>330.88160000000187</c:v>
                </c:pt>
                <c:pt idx="497">
                  <c:v>331.54870000000187</c:v>
                </c:pt>
                <c:pt idx="498">
                  <c:v>332.21580000000188</c:v>
                </c:pt>
                <c:pt idx="499">
                  <c:v>332.88290000000188</c:v>
                </c:pt>
                <c:pt idx="500">
                  <c:v>333.55000000000189</c:v>
                </c:pt>
                <c:pt idx="501">
                  <c:v>334.21710000000189</c:v>
                </c:pt>
                <c:pt idx="502">
                  <c:v>334.8842000000019</c:v>
                </c:pt>
                <c:pt idx="503">
                  <c:v>335.5513000000019</c:v>
                </c:pt>
                <c:pt idx="504">
                  <c:v>336.21840000000191</c:v>
                </c:pt>
                <c:pt idx="505">
                  <c:v>336.88550000000191</c:v>
                </c:pt>
                <c:pt idx="506">
                  <c:v>337.55260000000192</c:v>
                </c:pt>
                <c:pt idx="507">
                  <c:v>338.21970000000192</c:v>
                </c:pt>
                <c:pt idx="508">
                  <c:v>338.88680000000193</c:v>
                </c:pt>
                <c:pt idx="509">
                  <c:v>339.55390000000193</c:v>
                </c:pt>
                <c:pt idx="510">
                  <c:v>340.22100000000194</c:v>
                </c:pt>
                <c:pt idx="511">
                  <c:v>340.88810000000194</c:v>
                </c:pt>
                <c:pt idx="512">
                  <c:v>341.55520000000195</c:v>
                </c:pt>
                <c:pt idx="513">
                  <c:v>342.22230000000195</c:v>
                </c:pt>
                <c:pt idx="514">
                  <c:v>342.88940000000196</c:v>
                </c:pt>
                <c:pt idx="515">
                  <c:v>343.55650000000196</c:v>
                </c:pt>
                <c:pt idx="516">
                  <c:v>344.22360000000197</c:v>
                </c:pt>
                <c:pt idx="517">
                  <c:v>344.89070000000197</c:v>
                </c:pt>
                <c:pt idx="518">
                  <c:v>345.55780000000198</c:v>
                </c:pt>
                <c:pt idx="519">
                  <c:v>346.22490000000198</c:v>
                </c:pt>
                <c:pt idx="520">
                  <c:v>346.89200000000199</c:v>
                </c:pt>
                <c:pt idx="521">
                  <c:v>347.55910000000199</c:v>
                </c:pt>
                <c:pt idx="522">
                  <c:v>348.226200000002</c:v>
                </c:pt>
                <c:pt idx="523">
                  <c:v>348.893300000002</c:v>
                </c:pt>
                <c:pt idx="524">
                  <c:v>349.56040000000201</c:v>
                </c:pt>
                <c:pt idx="525">
                  <c:v>350.22750000000201</c:v>
                </c:pt>
                <c:pt idx="526">
                  <c:v>350.89460000000201</c:v>
                </c:pt>
                <c:pt idx="527">
                  <c:v>351.56170000000202</c:v>
                </c:pt>
                <c:pt idx="528">
                  <c:v>352.22880000000202</c:v>
                </c:pt>
                <c:pt idx="529">
                  <c:v>352.89590000000203</c:v>
                </c:pt>
                <c:pt idx="530">
                  <c:v>353.56300000000203</c:v>
                </c:pt>
                <c:pt idx="531">
                  <c:v>354.23010000000204</c:v>
                </c:pt>
                <c:pt idx="532">
                  <c:v>354.89720000000204</c:v>
                </c:pt>
                <c:pt idx="533">
                  <c:v>355.56430000000205</c:v>
                </c:pt>
                <c:pt idx="534">
                  <c:v>356.23140000000205</c:v>
                </c:pt>
                <c:pt idx="535">
                  <c:v>356.89850000000206</c:v>
                </c:pt>
                <c:pt idx="536">
                  <c:v>357.56560000000206</c:v>
                </c:pt>
                <c:pt idx="537">
                  <c:v>358.23270000000207</c:v>
                </c:pt>
                <c:pt idx="538">
                  <c:v>358.89980000000207</c:v>
                </c:pt>
                <c:pt idx="539">
                  <c:v>359.56690000000208</c:v>
                </c:pt>
                <c:pt idx="540">
                  <c:v>360.23400000000208</c:v>
                </c:pt>
                <c:pt idx="541">
                  <c:v>360.90110000000209</c:v>
                </c:pt>
                <c:pt idx="542">
                  <c:v>361.56820000000209</c:v>
                </c:pt>
                <c:pt idx="543">
                  <c:v>362.2353000000021</c:v>
                </c:pt>
                <c:pt idx="544">
                  <c:v>362.9024000000021</c:v>
                </c:pt>
                <c:pt idx="545">
                  <c:v>363.56950000000211</c:v>
                </c:pt>
                <c:pt idx="546">
                  <c:v>364.23660000000211</c:v>
                </c:pt>
                <c:pt idx="547">
                  <c:v>364.90370000000212</c:v>
                </c:pt>
                <c:pt idx="548">
                  <c:v>365.57080000000212</c:v>
                </c:pt>
                <c:pt idx="549">
                  <c:v>366.23790000000213</c:v>
                </c:pt>
                <c:pt idx="550">
                  <c:v>366.90500000000213</c:v>
                </c:pt>
                <c:pt idx="551">
                  <c:v>367.57210000000214</c:v>
                </c:pt>
                <c:pt idx="552">
                  <c:v>368.23920000000214</c:v>
                </c:pt>
                <c:pt idx="553">
                  <c:v>368.90630000000215</c:v>
                </c:pt>
                <c:pt idx="554">
                  <c:v>369.57340000000215</c:v>
                </c:pt>
                <c:pt idx="555">
                  <c:v>370.24050000000216</c:v>
                </c:pt>
                <c:pt idx="556">
                  <c:v>370.90760000000216</c:v>
                </c:pt>
                <c:pt idx="557">
                  <c:v>371.57470000000217</c:v>
                </c:pt>
                <c:pt idx="558">
                  <c:v>372.24180000000217</c:v>
                </c:pt>
                <c:pt idx="559">
                  <c:v>372.90890000000218</c:v>
                </c:pt>
                <c:pt idx="560">
                  <c:v>373.57600000000218</c:v>
                </c:pt>
                <c:pt idx="561">
                  <c:v>374.24310000000219</c:v>
                </c:pt>
                <c:pt idx="562">
                  <c:v>374.91020000000219</c:v>
                </c:pt>
                <c:pt idx="563">
                  <c:v>375.5773000000022</c:v>
                </c:pt>
                <c:pt idx="564">
                  <c:v>376.2444000000022</c:v>
                </c:pt>
                <c:pt idx="565">
                  <c:v>376.91150000000221</c:v>
                </c:pt>
                <c:pt idx="566">
                  <c:v>377.57860000000221</c:v>
                </c:pt>
                <c:pt idx="567">
                  <c:v>378.24570000000222</c:v>
                </c:pt>
                <c:pt idx="568">
                  <c:v>378.91280000000222</c:v>
                </c:pt>
                <c:pt idx="569">
                  <c:v>379.57990000000223</c:v>
                </c:pt>
                <c:pt idx="570">
                  <c:v>380.24700000000223</c:v>
                </c:pt>
                <c:pt idx="571">
                  <c:v>380.91410000000224</c:v>
                </c:pt>
                <c:pt idx="572">
                  <c:v>381.58120000000224</c:v>
                </c:pt>
                <c:pt idx="573">
                  <c:v>382.24830000000225</c:v>
                </c:pt>
                <c:pt idx="574">
                  <c:v>382.91540000000225</c:v>
                </c:pt>
                <c:pt idx="575">
                  <c:v>383.58250000000226</c:v>
                </c:pt>
                <c:pt idx="576">
                  <c:v>384.24960000000226</c:v>
                </c:pt>
                <c:pt idx="577">
                  <c:v>384.91670000000227</c:v>
                </c:pt>
                <c:pt idx="578">
                  <c:v>385.58380000000227</c:v>
                </c:pt>
                <c:pt idx="579">
                  <c:v>386.25090000000228</c:v>
                </c:pt>
                <c:pt idx="580">
                  <c:v>386.91800000000228</c:v>
                </c:pt>
                <c:pt idx="581">
                  <c:v>387.58510000000229</c:v>
                </c:pt>
                <c:pt idx="582">
                  <c:v>388.25220000000229</c:v>
                </c:pt>
                <c:pt idx="583">
                  <c:v>388.91930000000229</c:v>
                </c:pt>
                <c:pt idx="584">
                  <c:v>389.5864000000023</c:v>
                </c:pt>
                <c:pt idx="585">
                  <c:v>390.2535000000023</c:v>
                </c:pt>
                <c:pt idx="586">
                  <c:v>390.92060000000231</c:v>
                </c:pt>
                <c:pt idx="587">
                  <c:v>391.58770000000231</c:v>
                </c:pt>
                <c:pt idx="588">
                  <c:v>392.25480000000232</c:v>
                </c:pt>
                <c:pt idx="589">
                  <c:v>392.92190000000232</c:v>
                </c:pt>
                <c:pt idx="590">
                  <c:v>393.58900000000233</c:v>
                </c:pt>
                <c:pt idx="591">
                  <c:v>394.25610000000233</c:v>
                </c:pt>
                <c:pt idx="592">
                  <c:v>394.92320000000234</c:v>
                </c:pt>
                <c:pt idx="593">
                  <c:v>395.59030000000234</c:v>
                </c:pt>
                <c:pt idx="594">
                  <c:v>396.25740000000235</c:v>
                </c:pt>
                <c:pt idx="595">
                  <c:v>396.92450000000235</c:v>
                </c:pt>
                <c:pt idx="596">
                  <c:v>397.59160000000236</c:v>
                </c:pt>
                <c:pt idx="597">
                  <c:v>398.25870000000236</c:v>
                </c:pt>
                <c:pt idx="598">
                  <c:v>398.92580000000237</c:v>
                </c:pt>
                <c:pt idx="599">
                  <c:v>399.59290000000237</c:v>
                </c:pt>
                <c:pt idx="600">
                  <c:v>400.26000000000238</c:v>
                </c:pt>
                <c:pt idx="601">
                  <c:v>400.92710000000238</c:v>
                </c:pt>
                <c:pt idx="602">
                  <c:v>401.59420000000239</c:v>
                </c:pt>
                <c:pt idx="603">
                  <c:v>402.26130000000239</c:v>
                </c:pt>
                <c:pt idx="604">
                  <c:v>402.9284000000024</c:v>
                </c:pt>
                <c:pt idx="605">
                  <c:v>403.5955000000024</c:v>
                </c:pt>
                <c:pt idx="606">
                  <c:v>404.26260000000241</c:v>
                </c:pt>
                <c:pt idx="607">
                  <c:v>404.92970000000241</c:v>
                </c:pt>
                <c:pt idx="608">
                  <c:v>405.59680000000242</c:v>
                </c:pt>
                <c:pt idx="609">
                  <c:v>406.26390000000242</c:v>
                </c:pt>
                <c:pt idx="610">
                  <c:v>406.93100000000243</c:v>
                </c:pt>
                <c:pt idx="611">
                  <c:v>407.59810000000243</c:v>
                </c:pt>
                <c:pt idx="612">
                  <c:v>408.26520000000244</c:v>
                </c:pt>
                <c:pt idx="613">
                  <c:v>408.93230000000244</c:v>
                </c:pt>
                <c:pt idx="614">
                  <c:v>409.59940000000245</c:v>
                </c:pt>
                <c:pt idx="615">
                  <c:v>410.26650000000245</c:v>
                </c:pt>
                <c:pt idx="616">
                  <c:v>410.93360000000246</c:v>
                </c:pt>
                <c:pt idx="617">
                  <c:v>411.60070000000246</c:v>
                </c:pt>
                <c:pt idx="618">
                  <c:v>412.26780000000247</c:v>
                </c:pt>
                <c:pt idx="619">
                  <c:v>412.93490000000247</c:v>
                </c:pt>
                <c:pt idx="620">
                  <c:v>413.60200000000248</c:v>
                </c:pt>
                <c:pt idx="621">
                  <c:v>414.26910000000248</c:v>
                </c:pt>
                <c:pt idx="622">
                  <c:v>414.93620000000249</c:v>
                </c:pt>
                <c:pt idx="623">
                  <c:v>415.60330000000249</c:v>
                </c:pt>
                <c:pt idx="624">
                  <c:v>416.2704000000025</c:v>
                </c:pt>
                <c:pt idx="625">
                  <c:v>416.9375000000025</c:v>
                </c:pt>
                <c:pt idx="626">
                  <c:v>417.60460000000251</c:v>
                </c:pt>
                <c:pt idx="627">
                  <c:v>418.27170000000251</c:v>
                </c:pt>
                <c:pt idx="628">
                  <c:v>418.93880000000252</c:v>
                </c:pt>
                <c:pt idx="629">
                  <c:v>419.60590000000252</c:v>
                </c:pt>
                <c:pt idx="630">
                  <c:v>420.27300000000253</c:v>
                </c:pt>
                <c:pt idx="631">
                  <c:v>420.94010000000253</c:v>
                </c:pt>
                <c:pt idx="632">
                  <c:v>421.60720000000254</c:v>
                </c:pt>
                <c:pt idx="633">
                  <c:v>422.27430000000254</c:v>
                </c:pt>
                <c:pt idx="634">
                  <c:v>422.94140000000255</c:v>
                </c:pt>
                <c:pt idx="635">
                  <c:v>423.60850000000255</c:v>
                </c:pt>
                <c:pt idx="636">
                  <c:v>424.27560000000256</c:v>
                </c:pt>
              </c:numCache>
            </c:numRef>
          </c:xVal>
          <c:yVal>
            <c:numRef>
              <c:f>'DP-kr'!$AT$2:$AT$638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12.757150600000159</c:v>
                </c:pt>
                <c:pt idx="30">
                  <c:v>16.383153470000025</c:v>
                </c:pt>
                <c:pt idx="31">
                  <c:v>30.053956159000109</c:v>
                </c:pt>
                <c:pt idx="32">
                  <c:v>40.474557817000004</c:v>
                </c:pt>
                <c:pt idx="33">
                  <c:v>55.416571978000093</c:v>
                </c:pt>
                <c:pt idx="34">
                  <c:v>67.835789381000041</c:v>
                </c:pt>
                <c:pt idx="35">
                  <c:v>80.450311917999898</c:v>
                </c:pt>
                <c:pt idx="36">
                  <c:v>94.001403556000014</c:v>
                </c:pt>
                <c:pt idx="37">
                  <c:v>107.89681991800012</c:v>
                </c:pt>
                <c:pt idx="38">
                  <c:v>123.54217449999987</c:v>
                </c:pt>
                <c:pt idx="39">
                  <c:v>135.87503964999996</c:v>
                </c:pt>
                <c:pt idx="40">
                  <c:v>146.83028795900009</c:v>
                </c:pt>
                <c:pt idx="41">
                  <c:v>157.94346339699996</c:v>
                </c:pt>
                <c:pt idx="42">
                  <c:v>171.32008630199994</c:v>
                </c:pt>
                <c:pt idx="43">
                  <c:v>182.42357091600002</c:v>
                </c:pt>
                <c:pt idx="44">
                  <c:v>194.1476670269999</c:v>
                </c:pt>
                <c:pt idx="45">
                  <c:v>204.37726681900017</c:v>
                </c:pt>
                <c:pt idx="46">
                  <c:v>216.00571573100001</c:v>
                </c:pt>
                <c:pt idx="47">
                  <c:v>219.08297618899996</c:v>
                </c:pt>
                <c:pt idx="48">
                  <c:v>236.99378700300008</c:v>
                </c:pt>
                <c:pt idx="49">
                  <c:v>246.44660392500009</c:v>
                </c:pt>
                <c:pt idx="50">
                  <c:v>257.81453285399994</c:v>
                </c:pt>
                <c:pt idx="51">
                  <c:v>268.73601801599989</c:v>
                </c:pt>
                <c:pt idx="52">
                  <c:v>278.43067862499993</c:v>
                </c:pt>
                <c:pt idx="53">
                  <c:v>287.7881408799999</c:v>
                </c:pt>
                <c:pt idx="54">
                  <c:v>297.14384737899991</c:v>
                </c:pt>
                <c:pt idx="55">
                  <c:v>305.44757699399997</c:v>
                </c:pt>
                <c:pt idx="56">
                  <c:v>311.58859289399993</c:v>
                </c:pt>
                <c:pt idx="57">
                  <c:v>319.80166698800008</c:v>
                </c:pt>
                <c:pt idx="58">
                  <c:v>328.111851505</c:v>
                </c:pt>
                <c:pt idx="59">
                  <c:v>335.0320944409998</c:v>
                </c:pt>
                <c:pt idx="60">
                  <c:v>343.06668906599998</c:v>
                </c:pt>
                <c:pt idx="61">
                  <c:v>350.13928238899985</c:v>
                </c:pt>
                <c:pt idx="62">
                  <c:v>356.86714663899988</c:v>
                </c:pt>
                <c:pt idx="63">
                  <c:v>364.74772999600009</c:v>
                </c:pt>
                <c:pt idx="64">
                  <c:v>369.81269668899995</c:v>
                </c:pt>
                <c:pt idx="65">
                  <c:v>375.68428506700002</c:v>
                </c:pt>
                <c:pt idx="66">
                  <c:v>381.97755647899999</c:v>
                </c:pt>
                <c:pt idx="67">
                  <c:v>389.54634263100002</c:v>
                </c:pt>
                <c:pt idx="68">
                  <c:v>395.06782285099985</c:v>
                </c:pt>
                <c:pt idx="69">
                  <c:v>399.00522704800005</c:v>
                </c:pt>
                <c:pt idx="70">
                  <c:v>403.21069041800001</c:v>
                </c:pt>
                <c:pt idx="71">
                  <c:v>407.40391545199986</c:v>
                </c:pt>
                <c:pt idx="72">
                  <c:v>413.34424713300018</c:v>
                </c:pt>
                <c:pt idx="73">
                  <c:v>417.19030739899995</c:v>
                </c:pt>
                <c:pt idx="74">
                  <c:v>419.22190300600005</c:v>
                </c:pt>
                <c:pt idx="75">
                  <c:v>422.72900916200001</c:v>
                </c:pt>
                <c:pt idx="76">
                  <c:v>428.31101355600003</c:v>
                </c:pt>
                <c:pt idx="77">
                  <c:v>432.67910320099986</c:v>
                </c:pt>
                <c:pt idx="78">
                  <c:v>435.82182304599996</c:v>
                </c:pt>
                <c:pt idx="79">
                  <c:v>439.49909466700001</c:v>
                </c:pt>
                <c:pt idx="80">
                  <c:v>443.51100865900003</c:v>
                </c:pt>
                <c:pt idx="81">
                  <c:v>448.65842021499998</c:v>
                </c:pt>
                <c:pt idx="82">
                  <c:v>448.25248702900012</c:v>
                </c:pt>
                <c:pt idx="83">
                  <c:v>454.08816909699999</c:v>
                </c:pt>
                <c:pt idx="84">
                  <c:v>457.91700782000021</c:v>
                </c:pt>
                <c:pt idx="85">
                  <c:v>460.63080644399997</c:v>
                </c:pt>
                <c:pt idx="86">
                  <c:v>461.01926507799999</c:v>
                </c:pt>
                <c:pt idx="87">
                  <c:v>467.97497892299998</c:v>
                </c:pt>
                <c:pt idx="88">
                  <c:v>470.43187242199997</c:v>
                </c:pt>
                <c:pt idx="89">
                  <c:v>474.70539068500011</c:v>
                </c:pt>
                <c:pt idx="90">
                  <c:v>475.24463313600017</c:v>
                </c:pt>
                <c:pt idx="91">
                  <c:v>478.92337645199996</c:v>
                </c:pt>
                <c:pt idx="92">
                  <c:v>481.79803712399985</c:v>
                </c:pt>
                <c:pt idx="93">
                  <c:v>485.11845315300002</c:v>
                </c:pt>
                <c:pt idx="94">
                  <c:v>487.39295979300005</c:v>
                </c:pt>
                <c:pt idx="95">
                  <c:v>490.08562101299981</c:v>
                </c:pt>
                <c:pt idx="96">
                  <c:v>493.25270571300007</c:v>
                </c:pt>
                <c:pt idx="97">
                  <c:v>498.49684028500019</c:v>
                </c:pt>
                <c:pt idx="98">
                  <c:v>498.2367077089998</c:v>
                </c:pt>
                <c:pt idx="99">
                  <c:v>499.0310910579999</c:v>
                </c:pt>
                <c:pt idx="100">
                  <c:v>502.86746897100011</c:v>
                </c:pt>
                <c:pt idx="101">
                  <c:v>503.75711211199996</c:v>
                </c:pt>
                <c:pt idx="102">
                  <c:v>507.22586779199992</c:v>
                </c:pt>
                <c:pt idx="103">
                  <c:v>508.46414739600004</c:v>
                </c:pt>
                <c:pt idx="104">
                  <c:v>511.53128162899998</c:v>
                </c:pt>
                <c:pt idx="105">
                  <c:v>512.66315586400015</c:v>
                </c:pt>
                <c:pt idx="106">
                  <c:v>515.18702843900019</c:v>
                </c:pt>
                <c:pt idx="107">
                  <c:v>515.55396226199991</c:v>
                </c:pt>
                <c:pt idx="108">
                  <c:v>520.33335570700001</c:v>
                </c:pt>
                <c:pt idx="109">
                  <c:v>520.97186868600011</c:v>
                </c:pt>
                <c:pt idx="110">
                  <c:v>520.46599350399993</c:v>
                </c:pt>
                <c:pt idx="111">
                  <c:v>525.06045257800019</c:v>
                </c:pt>
                <c:pt idx="112">
                  <c:v>525.93943242399996</c:v>
                </c:pt>
                <c:pt idx="113">
                  <c:v>526.476523241</c:v>
                </c:pt>
                <c:pt idx="114">
                  <c:v>530.13657331900004</c:v>
                </c:pt>
                <c:pt idx="115">
                  <c:v>532.05422436699996</c:v>
                </c:pt>
                <c:pt idx="116">
                  <c:v>531.3741729840001</c:v>
                </c:pt>
                <c:pt idx="117">
                  <c:v>534.50466296400009</c:v>
                </c:pt>
                <c:pt idx="118">
                  <c:v>533.31227302599996</c:v>
                </c:pt>
                <c:pt idx="119">
                  <c:v>537.14218756600008</c:v>
                </c:pt>
                <c:pt idx="120">
                  <c:v>538.024687395</c:v>
                </c:pt>
                <c:pt idx="121">
                  <c:v>539.25729538199994</c:v>
                </c:pt>
                <c:pt idx="122">
                  <c:v>543.51173300000005</c:v>
                </c:pt>
                <c:pt idx="123">
                  <c:v>544.91165793699997</c:v>
                </c:pt>
                <c:pt idx="124">
                  <c:v>547.44629715300016</c:v>
                </c:pt>
                <c:pt idx="125">
                  <c:v>551.02899739200006</c:v>
                </c:pt>
                <c:pt idx="126">
                  <c:v>548.01352778799992</c:v>
                </c:pt>
                <c:pt idx="127">
                  <c:v>554.50704801799998</c:v>
                </c:pt>
                <c:pt idx="128">
                  <c:v>551.22215089199995</c:v>
                </c:pt>
                <c:pt idx="129">
                  <c:v>542.34301950700001</c:v>
                </c:pt>
                <c:pt idx="130">
                  <c:v>544.19261566200021</c:v>
                </c:pt>
                <c:pt idx="131">
                  <c:v>545.68711198100004</c:v>
                </c:pt>
                <c:pt idx="132">
                  <c:v>548.83589932099994</c:v>
                </c:pt>
                <c:pt idx="133">
                  <c:v>555.38137671200002</c:v>
                </c:pt>
                <c:pt idx="134">
                  <c:v>557.05757995099998</c:v>
                </c:pt>
                <c:pt idx="135">
                  <c:v>561.06626649200007</c:v>
                </c:pt>
                <c:pt idx="136">
                  <c:v>556.13676916899999</c:v>
                </c:pt>
                <c:pt idx="137">
                  <c:v>557.37246173800008</c:v>
                </c:pt>
                <c:pt idx="138">
                  <c:v>556.869418129</c:v>
                </c:pt>
                <c:pt idx="139">
                  <c:v>563.10495741699992</c:v>
                </c:pt>
                <c:pt idx="140">
                  <c:v>559.516633555</c:v>
                </c:pt>
                <c:pt idx="141">
                  <c:v>573.09057035900014</c:v>
                </c:pt>
                <c:pt idx="142">
                  <c:v>570.26111094300018</c:v>
                </c:pt>
                <c:pt idx="143">
                  <c:v>573.493023085</c:v>
                </c:pt>
                <c:pt idx="144">
                  <c:v>574.2902464780002</c:v>
                </c:pt>
                <c:pt idx="145">
                  <c:v>578.01120813700004</c:v>
                </c:pt>
                <c:pt idx="146">
                  <c:v>577.41428155600011</c:v>
                </c:pt>
                <c:pt idx="147">
                  <c:v>578.64042616999996</c:v>
                </c:pt>
                <c:pt idx="148">
                  <c:v>577.52323443699993</c:v>
                </c:pt>
                <c:pt idx="149">
                  <c:v>578.58059040600006</c:v>
                </c:pt>
                <c:pt idx="150">
                  <c:v>582.06186848300013</c:v>
                </c:pt>
                <c:pt idx="151">
                  <c:v>584.57106702700003</c:v>
                </c:pt>
                <c:pt idx="152">
                  <c:v>582.16113901099993</c:v>
                </c:pt>
                <c:pt idx="153">
                  <c:v>587.28056238299996</c:v>
                </c:pt>
                <c:pt idx="154">
                  <c:v>584.71730303799995</c:v>
                </c:pt>
                <c:pt idx="155">
                  <c:v>584.47546782199993</c:v>
                </c:pt>
                <c:pt idx="156">
                  <c:v>571.21562272599999</c:v>
                </c:pt>
                <c:pt idx="157">
                  <c:v>593.48292526499995</c:v>
                </c:pt>
                <c:pt idx="158">
                  <c:v>463.40312657900017</c:v>
                </c:pt>
                <c:pt idx="159">
                  <c:v>269.49120755600006</c:v>
                </c:pt>
                <c:pt idx="160">
                  <c:v>177.18814664699994</c:v>
                </c:pt>
                <c:pt idx="161">
                  <c:v>141.68329932899996</c:v>
                </c:pt>
                <c:pt idx="162">
                  <c:v>92.170608409999886</c:v>
                </c:pt>
                <c:pt idx="163">
                  <c:v>27.314070074000028</c:v>
                </c:pt>
                <c:pt idx="164">
                  <c:v>11.93549383300001</c:v>
                </c:pt>
                <c:pt idx="165">
                  <c:v>5.4445211149998158</c:v>
                </c:pt>
                <c:pt idx="166">
                  <c:v>1.9901469339999949</c:v>
                </c:pt>
                <c:pt idx="167">
                  <c:v>2.1671547079999982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45.223322368000026</c:v>
                </c:pt>
                <c:pt idx="182">
                  <c:v>53.84124536000013</c:v>
                </c:pt>
                <c:pt idx="183">
                  <c:v>77.655295587999944</c:v>
                </c:pt>
                <c:pt idx="184">
                  <c:v>94.354921557000125</c:v>
                </c:pt>
                <c:pt idx="185">
                  <c:v>117.09977335799999</c:v>
                </c:pt>
                <c:pt idx="186">
                  <c:v>141.24739861099988</c:v>
                </c:pt>
                <c:pt idx="187">
                  <c:v>166.00055698099982</c:v>
                </c:pt>
                <c:pt idx="188">
                  <c:v>191.27143299099998</c:v>
                </c:pt>
                <c:pt idx="189">
                  <c:v>217.05974258000015</c:v>
                </c:pt>
                <c:pt idx="190">
                  <c:v>243.55099671199991</c:v>
                </c:pt>
                <c:pt idx="191">
                  <c:v>264.91353252600015</c:v>
                </c:pt>
                <c:pt idx="192">
                  <c:v>291.13819918000013</c:v>
                </c:pt>
                <c:pt idx="193">
                  <c:v>317.30626599200014</c:v>
                </c:pt>
                <c:pt idx="194">
                  <c:v>343.36223887599999</c:v>
                </c:pt>
                <c:pt idx="195">
                  <c:v>366.39051229099982</c:v>
                </c:pt>
                <c:pt idx="196">
                  <c:v>394.79080246399985</c:v>
                </c:pt>
                <c:pt idx="197">
                  <c:v>423.02416309400019</c:v>
                </c:pt>
                <c:pt idx="198">
                  <c:v>446.06858223499989</c:v>
                </c:pt>
                <c:pt idx="199">
                  <c:v>473.17545618600002</c:v>
                </c:pt>
                <c:pt idx="200">
                  <c:v>497.4277225809999</c:v>
                </c:pt>
                <c:pt idx="201">
                  <c:v>525.22179122700004</c:v>
                </c:pt>
                <c:pt idx="202">
                  <c:v>554.58595027499996</c:v>
                </c:pt>
                <c:pt idx="203">
                  <c:v>577.8625138079999</c:v>
                </c:pt>
                <c:pt idx="204">
                  <c:v>605.90595686000006</c:v>
                </c:pt>
                <c:pt idx="205">
                  <c:v>630.24565132500015</c:v>
                </c:pt>
                <c:pt idx="206">
                  <c:v>655.07293208299984</c:v>
                </c:pt>
                <c:pt idx="207">
                  <c:v>677.99156420700001</c:v>
                </c:pt>
                <c:pt idx="208">
                  <c:v>704.20908754900006</c:v>
                </c:pt>
                <c:pt idx="209">
                  <c:v>723.21360451400005</c:v>
                </c:pt>
                <c:pt idx="210">
                  <c:v>745.77322941199986</c:v>
                </c:pt>
                <c:pt idx="211">
                  <c:v>767.35499981399994</c:v>
                </c:pt>
                <c:pt idx="212">
                  <c:v>788.69170754900006</c:v>
                </c:pt>
                <c:pt idx="213">
                  <c:v>810.86893283699987</c:v>
                </c:pt>
                <c:pt idx="214">
                  <c:v>829.59971901199992</c:v>
                </c:pt>
                <c:pt idx="215">
                  <c:v>843.26406679899992</c:v>
                </c:pt>
                <c:pt idx="216">
                  <c:v>864.29504482400012</c:v>
                </c:pt>
                <c:pt idx="217">
                  <c:v>879.60223705200019</c:v>
                </c:pt>
                <c:pt idx="218">
                  <c:v>895.16055097100002</c:v>
                </c:pt>
                <c:pt idx="219">
                  <c:v>908.11901929600003</c:v>
                </c:pt>
                <c:pt idx="220">
                  <c:v>897.99655448300018</c:v>
                </c:pt>
                <c:pt idx="221">
                  <c:v>923.63916513100003</c:v>
                </c:pt>
                <c:pt idx="222">
                  <c:v>948.90878293200012</c:v>
                </c:pt>
                <c:pt idx="223">
                  <c:v>961.05778952800006</c:v>
                </c:pt>
                <c:pt idx="224">
                  <c:v>969.29454006699984</c:v>
                </c:pt>
                <c:pt idx="225">
                  <c:v>976.21595369500028</c:v>
                </c:pt>
                <c:pt idx="226">
                  <c:v>985.82709362400033</c:v>
                </c:pt>
                <c:pt idx="227">
                  <c:v>993.60840645300004</c:v>
                </c:pt>
                <c:pt idx="228">
                  <c:v>998.34019399900012</c:v>
                </c:pt>
                <c:pt idx="229">
                  <c:v>1004.9881693689997</c:v>
                </c:pt>
                <c:pt idx="230">
                  <c:v>1011.7747935659997</c:v>
                </c:pt>
                <c:pt idx="231">
                  <c:v>1014.1528740020001</c:v>
                </c:pt>
                <c:pt idx="232">
                  <c:v>1018.4080949050001</c:v>
                </c:pt>
                <c:pt idx="233">
                  <c:v>1020.7872511580001</c:v>
                </c:pt>
                <c:pt idx="234">
                  <c:v>1023.2359255280001</c:v>
                </c:pt>
                <c:pt idx="235">
                  <c:v>1025.2427604020002</c:v>
                </c:pt>
                <c:pt idx="236">
                  <c:v>1043.2434039289999</c:v>
                </c:pt>
                <c:pt idx="237">
                  <c:v>1033.8348553150001</c:v>
                </c:pt>
                <c:pt idx="238">
                  <c:v>1025.5373360639999</c:v>
                </c:pt>
                <c:pt idx="239">
                  <c:v>1026.4889666030001</c:v>
                </c:pt>
                <c:pt idx="240">
                  <c:v>1013.4059864120002</c:v>
                </c:pt>
                <c:pt idx="241">
                  <c:v>912.61924072000011</c:v>
                </c:pt>
                <c:pt idx="242">
                  <c:v>842.70256992700001</c:v>
                </c:pt>
                <c:pt idx="243">
                  <c:v>801.85399835000021</c:v>
                </c:pt>
                <c:pt idx="244">
                  <c:v>802.35317409200002</c:v>
                </c:pt>
                <c:pt idx="245">
                  <c:v>810.77637021999999</c:v>
                </c:pt>
                <c:pt idx="246">
                  <c:v>805.76863810400005</c:v>
                </c:pt>
                <c:pt idx="247">
                  <c:v>848.38384484899984</c:v>
                </c:pt>
                <c:pt idx="248">
                  <c:v>834.04364727799998</c:v>
                </c:pt>
                <c:pt idx="249">
                  <c:v>847.98368662600001</c:v>
                </c:pt>
                <c:pt idx="250">
                  <c:v>840.65326370100001</c:v>
                </c:pt>
                <c:pt idx="251">
                  <c:v>845.42473054900006</c:v>
                </c:pt>
                <c:pt idx="252">
                  <c:v>849.78851692600006</c:v>
                </c:pt>
                <c:pt idx="253">
                  <c:v>847.83656566100012</c:v>
                </c:pt>
                <c:pt idx="254">
                  <c:v>852.07740506499999</c:v>
                </c:pt>
                <c:pt idx="255">
                  <c:v>854.07886085399991</c:v>
                </c:pt>
                <c:pt idx="256">
                  <c:v>855.64933866299998</c:v>
                </c:pt>
                <c:pt idx="257">
                  <c:v>857.94429429699994</c:v>
                </c:pt>
                <c:pt idx="258">
                  <c:v>857.61933427899999</c:v>
                </c:pt>
                <c:pt idx="259">
                  <c:v>592.32283288100007</c:v>
                </c:pt>
                <c:pt idx="260">
                  <c:v>217.46193024299987</c:v>
                </c:pt>
                <c:pt idx="261">
                  <c:v>197.31252547200006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9.2436493189998146</c:v>
                </c:pt>
                <c:pt idx="305">
                  <c:v>8.0060581249999814</c:v>
                </c:pt>
                <c:pt idx="306">
                  <c:v>53.275036866999926</c:v>
                </c:pt>
                <c:pt idx="307">
                  <c:v>53.019207558999824</c:v>
                </c:pt>
                <c:pt idx="308">
                  <c:v>73.848955823999859</c:v>
                </c:pt>
                <c:pt idx="309">
                  <c:v>86.441557672000044</c:v>
                </c:pt>
                <c:pt idx="310">
                  <c:v>103.45885747800003</c:v>
                </c:pt>
                <c:pt idx="311">
                  <c:v>125.30790376799996</c:v>
                </c:pt>
                <c:pt idx="312">
                  <c:v>139.76664337500006</c:v>
                </c:pt>
                <c:pt idx="313">
                  <c:v>160.46874552099985</c:v>
                </c:pt>
                <c:pt idx="314">
                  <c:v>179.51802834099999</c:v>
                </c:pt>
                <c:pt idx="315">
                  <c:v>195.55722911300018</c:v>
                </c:pt>
                <c:pt idx="316">
                  <c:v>213.89779242700001</c:v>
                </c:pt>
                <c:pt idx="317">
                  <c:v>231.93345730999999</c:v>
                </c:pt>
                <c:pt idx="318">
                  <c:v>250.63410366700009</c:v>
                </c:pt>
                <c:pt idx="319">
                  <c:v>270.84177721100014</c:v>
                </c:pt>
                <c:pt idx="320">
                  <c:v>287.65021319200014</c:v>
                </c:pt>
                <c:pt idx="321">
                  <c:v>305.92409843299993</c:v>
                </c:pt>
                <c:pt idx="322">
                  <c:v>325.02397006499996</c:v>
                </c:pt>
                <c:pt idx="323">
                  <c:v>346.75544846699995</c:v>
                </c:pt>
                <c:pt idx="324">
                  <c:v>365.35468113299999</c:v>
                </c:pt>
                <c:pt idx="325">
                  <c:v>381.83531705199994</c:v>
                </c:pt>
                <c:pt idx="326">
                  <c:v>404.46583688700002</c:v>
                </c:pt>
                <c:pt idx="327">
                  <c:v>421.71611236399986</c:v>
                </c:pt>
                <c:pt idx="328">
                  <c:v>441.85035192999999</c:v>
                </c:pt>
                <c:pt idx="329">
                  <c:v>461.9573865970001</c:v>
                </c:pt>
                <c:pt idx="330">
                  <c:v>479.89593258600007</c:v>
                </c:pt>
                <c:pt idx="331">
                  <c:v>499.49953623700003</c:v>
                </c:pt>
                <c:pt idx="332">
                  <c:v>521.23746954100011</c:v>
                </c:pt>
                <c:pt idx="333">
                  <c:v>540.56694652400006</c:v>
                </c:pt>
                <c:pt idx="334">
                  <c:v>561.21107200799997</c:v>
                </c:pt>
                <c:pt idx="335">
                  <c:v>581.75270798400015</c:v>
                </c:pt>
                <c:pt idx="336">
                  <c:v>600.91808699700005</c:v>
                </c:pt>
                <c:pt idx="337">
                  <c:v>623.10177565799995</c:v>
                </c:pt>
                <c:pt idx="338">
                  <c:v>643.12314648200004</c:v>
                </c:pt>
                <c:pt idx="339">
                  <c:v>662.79156910400002</c:v>
                </c:pt>
                <c:pt idx="340">
                  <c:v>680.30197715700001</c:v>
                </c:pt>
                <c:pt idx="341">
                  <c:v>697.298583431</c:v>
                </c:pt>
                <c:pt idx="342">
                  <c:v>717.48042042499992</c:v>
                </c:pt>
                <c:pt idx="343">
                  <c:v>737.3086377489999</c:v>
                </c:pt>
                <c:pt idx="344">
                  <c:v>756.73307352100005</c:v>
                </c:pt>
                <c:pt idx="345">
                  <c:v>774.63757230199985</c:v>
                </c:pt>
                <c:pt idx="346">
                  <c:v>789.27831136100008</c:v>
                </c:pt>
                <c:pt idx="347">
                  <c:v>811.09652942299999</c:v>
                </c:pt>
                <c:pt idx="348">
                  <c:v>825.62439973999994</c:v>
                </c:pt>
                <c:pt idx="349">
                  <c:v>857.26639454799988</c:v>
                </c:pt>
                <c:pt idx="350">
                  <c:v>863.52042205900011</c:v>
                </c:pt>
                <c:pt idx="351">
                  <c:v>873.64443929000004</c:v>
                </c:pt>
                <c:pt idx="352">
                  <c:v>894.14585721699996</c:v>
                </c:pt>
                <c:pt idx="353">
                  <c:v>908.93561586600026</c:v>
                </c:pt>
                <c:pt idx="354">
                  <c:v>921.98082385099997</c:v>
                </c:pt>
                <c:pt idx="355">
                  <c:v>938.82757078500003</c:v>
                </c:pt>
                <c:pt idx="356">
                  <c:v>950.62941261299989</c:v>
                </c:pt>
                <c:pt idx="357">
                  <c:v>966.54135467300011</c:v>
                </c:pt>
                <c:pt idx="358">
                  <c:v>978.41594206899981</c:v>
                </c:pt>
                <c:pt idx="359">
                  <c:v>989.20347755000012</c:v>
                </c:pt>
                <c:pt idx="360">
                  <c:v>1002.6380771170002</c:v>
                </c:pt>
                <c:pt idx="361">
                  <c:v>1014.6892848799998</c:v>
                </c:pt>
                <c:pt idx="362">
                  <c:v>1023.0145393060002</c:v>
                </c:pt>
                <c:pt idx="363">
                  <c:v>1031.9374087230001</c:v>
                </c:pt>
                <c:pt idx="364">
                  <c:v>1041.0293593170002</c:v>
                </c:pt>
                <c:pt idx="365">
                  <c:v>1050.133935654</c:v>
                </c:pt>
                <c:pt idx="366">
                  <c:v>1059.7633729430001</c:v>
                </c:pt>
                <c:pt idx="367">
                  <c:v>1067.0778014819998</c:v>
                </c:pt>
                <c:pt idx="368">
                  <c:v>1071.5752930019999</c:v>
                </c:pt>
                <c:pt idx="369">
                  <c:v>869.30467766299989</c:v>
                </c:pt>
                <c:pt idx="370">
                  <c:v>778.34347862499999</c:v>
                </c:pt>
                <c:pt idx="371">
                  <c:v>806.81661840400011</c:v>
                </c:pt>
                <c:pt idx="372">
                  <c:v>743.75680538300003</c:v>
                </c:pt>
                <c:pt idx="373">
                  <c:v>729.3144645110001</c:v>
                </c:pt>
                <c:pt idx="374">
                  <c:v>720.04393277899999</c:v>
                </c:pt>
                <c:pt idx="375">
                  <c:v>732.81164377599998</c:v>
                </c:pt>
                <c:pt idx="376">
                  <c:v>733.21839977000013</c:v>
                </c:pt>
                <c:pt idx="377">
                  <c:v>738.17548939900007</c:v>
                </c:pt>
                <c:pt idx="378">
                  <c:v>741.31067852499996</c:v>
                </c:pt>
                <c:pt idx="379">
                  <c:v>743.39026743799991</c:v>
                </c:pt>
                <c:pt idx="380">
                  <c:v>743.72667403600008</c:v>
                </c:pt>
                <c:pt idx="381">
                  <c:v>739.23324124600003</c:v>
                </c:pt>
                <c:pt idx="382">
                  <c:v>743.20640888400021</c:v>
                </c:pt>
                <c:pt idx="383">
                  <c:v>745.42078722800011</c:v>
                </c:pt>
                <c:pt idx="384">
                  <c:v>749.24169935400005</c:v>
                </c:pt>
                <c:pt idx="385">
                  <c:v>748.54872969600001</c:v>
                </c:pt>
                <c:pt idx="386">
                  <c:v>748.636157766</c:v>
                </c:pt>
                <c:pt idx="387">
                  <c:v>749.31405751500006</c:v>
                </c:pt>
                <c:pt idx="388">
                  <c:v>746.47599156299998</c:v>
                </c:pt>
                <c:pt idx="389">
                  <c:v>749.25392921899993</c:v>
                </c:pt>
                <c:pt idx="390">
                  <c:v>747.76226447299996</c:v>
                </c:pt>
                <c:pt idx="391">
                  <c:v>752.35819524200019</c:v>
                </c:pt>
                <c:pt idx="392">
                  <c:v>753.34896801299988</c:v>
                </c:pt>
                <c:pt idx="393">
                  <c:v>756.20425550799996</c:v>
                </c:pt>
                <c:pt idx="394">
                  <c:v>757.35012383499998</c:v>
                </c:pt>
                <c:pt idx="395">
                  <c:v>757.33397810899987</c:v>
                </c:pt>
                <c:pt idx="396">
                  <c:v>717.83841398000004</c:v>
                </c:pt>
                <c:pt idx="397">
                  <c:v>510.157750566</c:v>
                </c:pt>
                <c:pt idx="398">
                  <c:v>134.00550024800009</c:v>
                </c:pt>
                <c:pt idx="399">
                  <c:v>2.7341361089997918</c:v>
                </c:pt>
                <c:pt idx="400">
                  <c:v>1.2665436860002046</c:v>
                </c:pt>
                <c:pt idx="401">
                  <c:v>0.91683140600002844</c:v>
                </c:pt>
                <c:pt idx="402">
                  <c:v>0.47685101199999735</c:v>
                </c:pt>
                <c:pt idx="403">
                  <c:v>0.21309510700007195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18.438970371000096</c:v>
                </c:pt>
                <c:pt idx="429">
                  <c:v>11.610119359999999</c:v>
                </c:pt>
                <c:pt idx="430">
                  <c:v>101.34888420900006</c:v>
                </c:pt>
                <c:pt idx="431">
                  <c:v>113.5086094520002</c:v>
                </c:pt>
                <c:pt idx="432">
                  <c:v>136.1716652770001</c:v>
                </c:pt>
                <c:pt idx="433">
                  <c:v>158.13206061999995</c:v>
                </c:pt>
                <c:pt idx="434">
                  <c:v>160.36302009099995</c:v>
                </c:pt>
                <c:pt idx="435">
                  <c:v>180.0858993920001</c:v>
                </c:pt>
                <c:pt idx="436">
                  <c:v>199.51787435400001</c:v>
                </c:pt>
                <c:pt idx="437">
                  <c:v>218.90894285700006</c:v>
                </c:pt>
                <c:pt idx="438">
                  <c:v>237.37852063900004</c:v>
                </c:pt>
                <c:pt idx="439">
                  <c:v>254.88677705800001</c:v>
                </c:pt>
                <c:pt idx="440">
                  <c:v>274.56273886999998</c:v>
                </c:pt>
                <c:pt idx="441">
                  <c:v>289.30988329799993</c:v>
                </c:pt>
                <c:pt idx="442">
                  <c:v>311.4921087350001</c:v>
                </c:pt>
                <c:pt idx="443">
                  <c:v>329.06519259600009</c:v>
                </c:pt>
                <c:pt idx="444">
                  <c:v>347.18613391500003</c:v>
                </c:pt>
                <c:pt idx="445">
                  <c:v>368.85855983800002</c:v>
                </c:pt>
                <c:pt idx="446">
                  <c:v>387.41771732400002</c:v>
                </c:pt>
                <c:pt idx="447">
                  <c:v>408.29643983699998</c:v>
                </c:pt>
                <c:pt idx="448">
                  <c:v>430.32180549099985</c:v>
                </c:pt>
                <c:pt idx="449">
                  <c:v>452.95447696000019</c:v>
                </c:pt>
                <c:pt idx="450">
                  <c:v>467.4765723139999</c:v>
                </c:pt>
                <c:pt idx="451">
                  <c:v>488.82981318199995</c:v>
                </c:pt>
                <c:pt idx="452">
                  <c:v>507.39288652899995</c:v>
                </c:pt>
                <c:pt idx="453">
                  <c:v>531.78126270999996</c:v>
                </c:pt>
                <c:pt idx="454">
                  <c:v>552.41463002399996</c:v>
                </c:pt>
                <c:pt idx="455">
                  <c:v>572.82191196999997</c:v>
                </c:pt>
                <c:pt idx="456">
                  <c:v>594.32740835000004</c:v>
                </c:pt>
                <c:pt idx="457">
                  <c:v>616.01450830399995</c:v>
                </c:pt>
                <c:pt idx="458">
                  <c:v>636.90800819399988</c:v>
                </c:pt>
                <c:pt idx="459">
                  <c:v>653.39295585199989</c:v>
                </c:pt>
                <c:pt idx="460">
                  <c:v>681.93112003800002</c:v>
                </c:pt>
                <c:pt idx="461">
                  <c:v>706.39831775300013</c:v>
                </c:pt>
                <c:pt idx="462">
                  <c:v>727.57239921300015</c:v>
                </c:pt>
                <c:pt idx="463">
                  <c:v>747.28778731800003</c:v>
                </c:pt>
                <c:pt idx="464">
                  <c:v>769.7470658709999</c:v>
                </c:pt>
                <c:pt idx="465">
                  <c:v>791.26616893599999</c:v>
                </c:pt>
                <c:pt idx="466">
                  <c:v>812.40541143200016</c:v>
                </c:pt>
                <c:pt idx="467">
                  <c:v>836.53365503700002</c:v>
                </c:pt>
                <c:pt idx="468">
                  <c:v>857.52818121099995</c:v>
                </c:pt>
                <c:pt idx="469">
                  <c:v>770.01441000699992</c:v>
                </c:pt>
                <c:pt idx="470">
                  <c:v>727.51784696699997</c:v>
                </c:pt>
                <c:pt idx="471">
                  <c:v>572.37985429200012</c:v>
                </c:pt>
                <c:pt idx="472">
                  <c:v>520.73290834099998</c:v>
                </c:pt>
                <c:pt idx="473">
                  <c:v>561.02852133400006</c:v>
                </c:pt>
                <c:pt idx="474">
                  <c:v>587.40350935599986</c:v>
                </c:pt>
                <c:pt idx="475">
                  <c:v>543.99010507000003</c:v>
                </c:pt>
                <c:pt idx="476">
                  <c:v>552.13048727099999</c:v>
                </c:pt>
                <c:pt idx="477">
                  <c:v>531.93161112600001</c:v>
                </c:pt>
                <c:pt idx="478">
                  <c:v>551.31471350899983</c:v>
                </c:pt>
                <c:pt idx="479">
                  <c:v>556.37728403000006</c:v>
                </c:pt>
                <c:pt idx="480">
                  <c:v>568.53421722300004</c:v>
                </c:pt>
                <c:pt idx="481">
                  <c:v>576.39757056600001</c:v>
                </c:pt>
                <c:pt idx="482">
                  <c:v>584.17673176099993</c:v>
                </c:pt>
                <c:pt idx="483">
                  <c:v>587.3201400160001</c:v>
                </c:pt>
                <c:pt idx="484">
                  <c:v>588.53190313100004</c:v>
                </c:pt>
                <c:pt idx="485">
                  <c:v>589.74043879500005</c:v>
                </c:pt>
                <c:pt idx="486">
                  <c:v>585.10038258700001</c:v>
                </c:pt>
                <c:pt idx="487">
                  <c:v>566.6322143540001</c:v>
                </c:pt>
                <c:pt idx="488">
                  <c:v>596.99097284000004</c:v>
                </c:pt>
                <c:pt idx="489">
                  <c:v>597.41842236599996</c:v>
                </c:pt>
                <c:pt idx="490">
                  <c:v>580.29314382699999</c:v>
                </c:pt>
                <c:pt idx="491">
                  <c:v>569.8580590009999</c:v>
                </c:pt>
                <c:pt idx="492">
                  <c:v>599.24003880800001</c:v>
                </c:pt>
                <c:pt idx="493">
                  <c:v>599.41597076500011</c:v>
                </c:pt>
                <c:pt idx="494">
                  <c:v>578.56864627899995</c:v>
                </c:pt>
                <c:pt idx="495">
                  <c:v>587.06000743999994</c:v>
                </c:pt>
                <c:pt idx="496">
                  <c:v>598.96376050599997</c:v>
                </c:pt>
                <c:pt idx="497">
                  <c:v>548.84989341299979</c:v>
                </c:pt>
                <c:pt idx="498">
                  <c:v>464.43845408800007</c:v>
                </c:pt>
                <c:pt idx="499">
                  <c:v>305.81142055400005</c:v>
                </c:pt>
                <c:pt idx="500">
                  <c:v>202.17917706999992</c:v>
                </c:pt>
                <c:pt idx="501">
                  <c:v>135.75430645699998</c:v>
                </c:pt>
                <c:pt idx="502">
                  <c:v>64.724917116000142</c:v>
                </c:pt>
                <c:pt idx="503">
                  <c:v>38.264878619000001</c:v>
                </c:pt>
                <c:pt idx="504">
                  <c:v>31.791616519999934</c:v>
                </c:pt>
                <c:pt idx="505">
                  <c:v>22.670214517999966</c:v>
                </c:pt>
                <c:pt idx="506">
                  <c:v>8.4097629579998738</c:v>
                </c:pt>
                <c:pt idx="507">
                  <c:v>6.0549715600000127</c:v>
                </c:pt>
                <c:pt idx="508">
                  <c:v>10.531578684999886</c:v>
                </c:pt>
                <c:pt idx="509">
                  <c:v>1.8040144020001208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7.6365497419999429</c:v>
                </c:pt>
                <c:pt idx="520">
                  <c:v>23.890673362999905</c:v>
                </c:pt>
                <c:pt idx="521">
                  <c:v>35.36794258000009</c:v>
                </c:pt>
                <c:pt idx="522">
                  <c:v>46.935479910999902</c:v>
                </c:pt>
                <c:pt idx="523">
                  <c:v>59.693651423999881</c:v>
                </c:pt>
                <c:pt idx="524">
                  <c:v>68.375761442000112</c:v>
                </c:pt>
                <c:pt idx="525">
                  <c:v>78.254960543999914</c:v>
                </c:pt>
                <c:pt idx="526">
                  <c:v>83.605887891999828</c:v>
                </c:pt>
                <c:pt idx="527">
                  <c:v>90.937537973999952</c:v>
                </c:pt>
                <c:pt idx="528">
                  <c:v>90.85402576499996</c:v>
                </c:pt>
                <c:pt idx="529">
                  <c:v>94.767065107000008</c:v>
                </c:pt>
                <c:pt idx="530">
                  <c:v>94.769216741000037</c:v>
                </c:pt>
                <c:pt idx="531">
                  <c:v>95.352837639999962</c:v>
                </c:pt>
                <c:pt idx="532">
                  <c:v>90.122697160000143</c:v>
                </c:pt>
                <c:pt idx="533">
                  <c:v>92.785519564999959</c:v>
                </c:pt>
                <c:pt idx="534">
                  <c:v>92.932783398999845</c:v>
                </c:pt>
                <c:pt idx="535">
                  <c:v>92.473042420999946</c:v>
                </c:pt>
                <c:pt idx="536">
                  <c:v>88.537789857999996</c:v>
                </c:pt>
                <c:pt idx="537">
                  <c:v>87.99492407799994</c:v>
                </c:pt>
                <c:pt idx="538">
                  <c:v>88.825079339000013</c:v>
                </c:pt>
                <c:pt idx="539">
                  <c:v>83.785157439999921</c:v>
                </c:pt>
                <c:pt idx="540">
                  <c:v>83.407852854000112</c:v>
                </c:pt>
                <c:pt idx="541">
                  <c:v>82.079597668000133</c:v>
                </c:pt>
                <c:pt idx="542">
                  <c:v>80.151188450000063</c:v>
                </c:pt>
                <c:pt idx="543">
                  <c:v>79.873834330999898</c:v>
                </c:pt>
                <c:pt idx="544">
                  <c:v>76.560269082000104</c:v>
                </c:pt>
                <c:pt idx="545">
                  <c:v>76.715356166999982</c:v>
                </c:pt>
                <c:pt idx="546">
                  <c:v>76.780183609000005</c:v>
                </c:pt>
                <c:pt idx="547">
                  <c:v>76.593880889000047</c:v>
                </c:pt>
                <c:pt idx="548">
                  <c:v>73.904447120000214</c:v>
                </c:pt>
                <c:pt idx="549">
                  <c:v>73.195331736000071</c:v>
                </c:pt>
                <c:pt idx="550">
                  <c:v>73.174882741999909</c:v>
                </c:pt>
                <c:pt idx="551">
                  <c:v>71.679698013000007</c:v>
                </c:pt>
                <c:pt idx="552">
                  <c:v>72.218260525000005</c:v>
                </c:pt>
                <c:pt idx="553">
                  <c:v>73.152669521000007</c:v>
                </c:pt>
                <c:pt idx="554">
                  <c:v>69.224956148000047</c:v>
                </c:pt>
                <c:pt idx="555">
                  <c:v>71.572896766000213</c:v>
                </c:pt>
                <c:pt idx="556">
                  <c:v>61.402247783999883</c:v>
                </c:pt>
                <c:pt idx="557">
                  <c:v>78.248416447999944</c:v>
                </c:pt>
                <c:pt idx="558">
                  <c:v>78.308544743999846</c:v>
                </c:pt>
                <c:pt idx="559">
                  <c:v>64.878003906999993</c:v>
                </c:pt>
                <c:pt idx="560">
                  <c:v>67.402952299000162</c:v>
                </c:pt>
                <c:pt idx="561">
                  <c:v>72.218117656000004</c:v>
                </c:pt>
                <c:pt idx="562">
                  <c:v>66.850791572999924</c:v>
                </c:pt>
                <c:pt idx="563">
                  <c:v>70.063330537999946</c:v>
                </c:pt>
                <c:pt idx="564">
                  <c:v>67.19257725600005</c:v>
                </c:pt>
                <c:pt idx="565">
                  <c:v>67.275702057999979</c:v>
                </c:pt>
                <c:pt idx="566">
                  <c:v>68.913158942999871</c:v>
                </c:pt>
                <c:pt idx="567">
                  <c:v>66.218346088999851</c:v>
                </c:pt>
                <c:pt idx="568">
                  <c:v>67.694545048000009</c:v>
                </c:pt>
                <c:pt idx="569">
                  <c:v>66.562670812999841</c:v>
                </c:pt>
                <c:pt idx="570">
                  <c:v>67.086851825999929</c:v>
                </c:pt>
                <c:pt idx="571">
                  <c:v>67.426193342999795</c:v>
                </c:pt>
                <c:pt idx="572">
                  <c:v>66.483857750000197</c:v>
                </c:pt>
                <c:pt idx="573">
                  <c:v>50.170142903000169</c:v>
                </c:pt>
                <c:pt idx="574">
                  <c:v>31.669745364000164</c:v>
                </c:pt>
                <c:pt idx="575">
                  <c:v>16.48697180399995</c:v>
                </c:pt>
                <c:pt idx="576">
                  <c:v>2.147707180999987</c:v>
                </c:pt>
                <c:pt idx="577">
                  <c:v>2.608523976000015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6.7958808490000138</c:v>
                </c:pt>
                <c:pt idx="606">
                  <c:v>33.297213212000088</c:v>
                </c:pt>
                <c:pt idx="607">
                  <c:v>53.707042669999964</c:v>
                </c:pt>
                <c:pt idx="608">
                  <c:v>73.219982329000004</c:v>
                </c:pt>
                <c:pt idx="609">
                  <c:v>89.488100042000042</c:v>
                </c:pt>
                <c:pt idx="610">
                  <c:v>102.58844464499998</c:v>
                </c:pt>
                <c:pt idx="611">
                  <c:v>112.38951062299998</c:v>
                </c:pt>
                <c:pt idx="612">
                  <c:v>118.32445474800011</c:v>
                </c:pt>
                <c:pt idx="613">
                  <c:v>121.37290421399985</c:v>
                </c:pt>
                <c:pt idx="614">
                  <c:v>124.05118393499993</c:v>
                </c:pt>
                <c:pt idx="615">
                  <c:v>124.37937140400004</c:v>
                </c:pt>
                <c:pt idx="616">
                  <c:v>124.96015225899987</c:v>
                </c:pt>
                <c:pt idx="617">
                  <c:v>119.91240710900001</c:v>
                </c:pt>
                <c:pt idx="618">
                  <c:v>118.83850953599995</c:v>
                </c:pt>
                <c:pt idx="619">
                  <c:v>118.55792796600008</c:v>
                </c:pt>
                <c:pt idx="620">
                  <c:v>115.139325697</c:v>
                </c:pt>
                <c:pt idx="621">
                  <c:v>112.93502558399996</c:v>
                </c:pt>
                <c:pt idx="622">
                  <c:v>111.69703851200006</c:v>
                </c:pt>
                <c:pt idx="623">
                  <c:v>108.74570793999987</c:v>
                </c:pt>
                <c:pt idx="624">
                  <c:v>106.56186529200022</c:v>
                </c:pt>
                <c:pt idx="625">
                  <c:v>106.08813022200002</c:v>
                </c:pt>
                <c:pt idx="626">
                  <c:v>103.90643073699994</c:v>
                </c:pt>
                <c:pt idx="627">
                  <c:v>104.50727317899987</c:v>
                </c:pt>
                <c:pt idx="628">
                  <c:v>103.55456682299996</c:v>
                </c:pt>
                <c:pt idx="629">
                  <c:v>103.63015243500013</c:v>
                </c:pt>
                <c:pt idx="630">
                  <c:v>103.19301208499996</c:v>
                </c:pt>
                <c:pt idx="631">
                  <c:v>101.43945900699987</c:v>
                </c:pt>
                <c:pt idx="632">
                  <c:v>101.18578133300002</c:v>
                </c:pt>
                <c:pt idx="633">
                  <c:v>83.854928565999899</c:v>
                </c:pt>
                <c:pt idx="634">
                  <c:v>42.967855172999862</c:v>
                </c:pt>
                <c:pt idx="635">
                  <c:v>19.256991334000077</c:v>
                </c:pt>
                <c:pt idx="636">
                  <c:v>2.3132683750000069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322112"/>
        <c:axId val="-1682321568"/>
      </c:scatterChart>
      <c:valAx>
        <c:axId val="-16823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1568"/>
        <c:crosses val="autoZero"/>
        <c:crossBetween val="midCat"/>
      </c:valAx>
      <c:valAx>
        <c:axId val="-16823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3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∆P </a:t>
            </a:r>
            <a:r>
              <a:rPr lang="en-US"/>
              <a:t>profile at Fg=0.4</a:t>
            </a:r>
          </a:p>
        </c:rich>
      </c:tx>
      <c:layout>
        <c:manualLayout>
          <c:xMode val="edge"/>
          <c:yMode val="edge"/>
          <c:x val="0.279867204099487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6634170728659"/>
          <c:y val="0.10381334372417787"/>
          <c:w val="0.79682508436445443"/>
          <c:h val="0.59376265466816647"/>
        </c:manualLayout>
      </c:layout>
      <c:scatterChart>
        <c:scatterStyle val="lineMarker"/>
        <c:varyColors val="0"/>
        <c:ser>
          <c:idx val="0"/>
          <c:order val="0"/>
          <c:tx>
            <c:v>10MPa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'DP-kr'!$L$3:$L$106</c:f>
              <c:numCache>
                <c:formatCode>General</c:formatCode>
                <c:ptCount val="104"/>
                <c:pt idx="0">
                  <c:v>0</c:v>
                </c:pt>
                <c:pt idx="1">
                  <c:v>4.7888339327374603E-3</c:v>
                </c:pt>
                <c:pt idx="2">
                  <c:v>9.5836432337429063E-3</c:v>
                </c:pt>
                <c:pt idx="3">
                  <c:v>1.4381332489887126E-2</c:v>
                </c:pt>
                <c:pt idx="4">
                  <c:v>1.9179373660749042E-2</c:v>
                </c:pt>
                <c:pt idx="5">
                  <c:v>2.3977177827821494E-2</c:v>
                </c:pt>
                <c:pt idx="6">
                  <c:v>2.877438589445374E-2</c:v>
                </c:pt>
                <c:pt idx="7">
                  <c:v>3.356393083855963E-2</c:v>
                </c:pt>
                <c:pt idx="8">
                  <c:v>3.8358747321498084E-2</c:v>
                </c:pt>
                <c:pt idx="9">
                  <c:v>4.3153678715364775E-2</c:v>
                </c:pt>
                <c:pt idx="10">
                  <c:v>4.7942505466169225E-2</c:v>
                </c:pt>
                <c:pt idx="11">
                  <c:v>5.273121730604545E-2</c:v>
                </c:pt>
                <c:pt idx="12">
                  <c:v>5.7520158967778123E-2</c:v>
                </c:pt>
                <c:pt idx="13">
                  <c:v>6.2318085227711817E-2</c:v>
                </c:pt>
                <c:pt idx="14">
                  <c:v>6.7106911978516259E-2</c:v>
                </c:pt>
                <c:pt idx="15">
                  <c:v>7.1895745911253708E-2</c:v>
                </c:pt>
                <c:pt idx="16">
                  <c:v>7.6687445435263943E-2</c:v>
                </c:pt>
                <c:pt idx="17">
                  <c:v>8.1476509189857868E-2</c:v>
                </c:pt>
                <c:pt idx="18">
                  <c:v>8.626809380293983E-2</c:v>
                </c:pt>
                <c:pt idx="19">
                  <c:v>9.1057042646605538E-2</c:v>
                </c:pt>
                <c:pt idx="20">
                  <c:v>9.5848979174405199E-2</c:v>
                </c:pt>
                <c:pt idx="21">
                  <c:v>0.10063792801807091</c:v>
                </c:pt>
                <c:pt idx="22">
                  <c:v>0.10543596918893283</c:v>
                </c:pt>
                <c:pt idx="23">
                  <c:v>0.11023389544886651</c:v>
                </c:pt>
                <c:pt idx="24">
                  <c:v>0.11503158470501074</c:v>
                </c:pt>
                <c:pt idx="25">
                  <c:v>0.11982053354867643</c:v>
                </c:pt>
                <c:pt idx="26">
                  <c:v>0.12461247007647611</c:v>
                </c:pt>
                <c:pt idx="27">
                  <c:v>0.12941027424354856</c:v>
                </c:pt>
                <c:pt idx="28">
                  <c:v>0.1341994600910037</c:v>
                </c:pt>
                <c:pt idx="29">
                  <c:v>0.13899727144000917</c:v>
                </c:pt>
                <c:pt idx="30">
                  <c:v>0.14378621310174186</c:v>
                </c:pt>
                <c:pt idx="31">
                  <c:v>0.14857516194540754</c:v>
                </c:pt>
                <c:pt idx="32">
                  <c:v>0.15336710565514028</c:v>
                </c:pt>
                <c:pt idx="33">
                  <c:v>0.15815616940973418</c:v>
                </c:pt>
                <c:pt idx="34">
                  <c:v>0.16295098589267265</c:v>
                </c:pt>
                <c:pt idx="35">
                  <c:v>0.16774866796688384</c:v>
                </c:pt>
                <c:pt idx="36">
                  <c:v>0.17254707541632949</c:v>
                </c:pt>
                <c:pt idx="37">
                  <c:v>0.17733889703320094</c:v>
                </c:pt>
                <c:pt idx="38">
                  <c:v>0.18212783869493365</c:v>
                </c:pt>
                <c:pt idx="39">
                  <c:v>0.1869256500439391</c:v>
                </c:pt>
                <c:pt idx="40">
                  <c:v>0.1917234542110115</c:v>
                </c:pt>
                <c:pt idx="41">
                  <c:v>0.19651228096181603</c:v>
                </c:pt>
                <c:pt idx="42">
                  <c:v>0.20130709744475442</c:v>
                </c:pt>
                <c:pt idx="43">
                  <c:v>0.20609592419555889</c:v>
                </c:pt>
                <c:pt idx="44">
                  <c:v>0.21088487303922454</c:v>
                </c:pt>
                <c:pt idx="45">
                  <c:v>0.2156735776971678</c:v>
                </c:pt>
                <c:pt idx="46">
                  <c:v>0.22046839418010625</c:v>
                </c:pt>
                <c:pt idx="47">
                  <c:v>0.22526631325810692</c:v>
                </c:pt>
                <c:pt idx="48">
                  <c:v>0.23005514719084438</c:v>
                </c:pt>
                <c:pt idx="49">
                  <c:v>0.23485282926505555</c:v>
                </c:pt>
                <c:pt idx="50">
                  <c:v>0.2396424963020227</c:v>
                </c:pt>
                <c:pt idx="51">
                  <c:v>0.24443994137244443</c:v>
                </c:pt>
                <c:pt idx="52">
                  <c:v>0.24922889021611014</c:v>
                </c:pt>
                <c:pt idx="53">
                  <c:v>0.25401795397070404</c:v>
                </c:pt>
                <c:pt idx="54">
                  <c:v>0.25880678072150848</c:v>
                </c:pt>
                <c:pt idx="55">
                  <c:v>0.26360459207051395</c:v>
                </c:pt>
                <c:pt idx="56">
                  <c:v>0.26840251833044765</c:v>
                </c:pt>
                <c:pt idx="57">
                  <c:v>0.27319433276538607</c:v>
                </c:pt>
                <c:pt idx="58">
                  <c:v>0.27798316669812356</c:v>
                </c:pt>
                <c:pt idx="59">
                  <c:v>0.28278072667947352</c:v>
                </c:pt>
                <c:pt idx="60">
                  <c:v>0.28756967552313917</c:v>
                </c:pt>
                <c:pt idx="61">
                  <c:v>0.29236724268642222</c:v>
                </c:pt>
                <c:pt idx="62">
                  <c:v>0.29716516894635586</c:v>
                </c:pt>
                <c:pt idx="63">
                  <c:v>0.30195447688667226</c:v>
                </c:pt>
                <c:pt idx="64">
                  <c:v>0.3067431815446155</c:v>
                </c:pt>
                <c:pt idx="65">
                  <c:v>0.31153213038828126</c:v>
                </c:pt>
                <c:pt idx="66">
                  <c:v>0.31632143832859766</c:v>
                </c:pt>
                <c:pt idx="67">
                  <c:v>0.32111924249567003</c:v>
                </c:pt>
                <c:pt idx="68">
                  <c:v>0.32590795433554626</c:v>
                </c:pt>
                <c:pt idx="69">
                  <c:v>0.33069965385955652</c:v>
                </c:pt>
                <c:pt idx="70">
                  <c:v>0.33549745802662895</c:v>
                </c:pt>
                <c:pt idx="71">
                  <c:v>0.3402864068702946</c:v>
                </c:pt>
                <c:pt idx="72">
                  <c:v>0.34507523362109904</c:v>
                </c:pt>
                <c:pt idx="73">
                  <c:v>0.34987315988103274</c:v>
                </c:pt>
                <c:pt idx="74">
                  <c:v>0.3546676100853875</c:v>
                </c:pt>
                <c:pt idx="75">
                  <c:v>0.35945919469846938</c:v>
                </c:pt>
                <c:pt idx="76">
                  <c:v>0.36424766235262318</c:v>
                </c:pt>
                <c:pt idx="77">
                  <c:v>0.36903625209963808</c:v>
                </c:pt>
                <c:pt idx="78">
                  <c:v>0.37382495675758132</c:v>
                </c:pt>
                <c:pt idx="79">
                  <c:v>0.37861342441173512</c:v>
                </c:pt>
                <c:pt idx="80">
                  <c:v>0.38340524602860654</c:v>
                </c:pt>
                <c:pt idx="81">
                  <c:v>0.38820281319188943</c:v>
                </c:pt>
                <c:pt idx="82">
                  <c:v>0.3929914029389045</c:v>
                </c:pt>
                <c:pt idx="83">
                  <c:v>0.39778286545912517</c:v>
                </c:pt>
                <c:pt idx="84">
                  <c:v>0.40257133311327897</c:v>
                </c:pt>
                <c:pt idx="85">
                  <c:v>0.40736003777122215</c:v>
                </c:pt>
                <c:pt idx="86">
                  <c:v>0.41214862751823711</c:v>
                </c:pt>
                <c:pt idx="87">
                  <c:v>0.41693721726525207</c:v>
                </c:pt>
                <c:pt idx="88">
                  <c:v>0.4217346623356738</c:v>
                </c:pt>
                <c:pt idx="89">
                  <c:v>0.42652624694875574</c:v>
                </c:pt>
                <c:pt idx="90">
                  <c:v>0.43131794647276595</c:v>
                </c:pt>
                <c:pt idx="91">
                  <c:v>0.43610653621978096</c:v>
                </c:pt>
                <c:pt idx="92">
                  <c:v>0.44089511878486293</c:v>
                </c:pt>
                <c:pt idx="93">
                  <c:v>0.44568370853187789</c:v>
                </c:pt>
                <c:pt idx="94">
                  <c:v>0.45047529314495993</c:v>
                </c:pt>
                <c:pt idx="95">
                  <c:v>0.45526687057610887</c:v>
                </c:pt>
                <c:pt idx="96">
                  <c:v>0.46006455983225314</c:v>
                </c:pt>
                <c:pt idx="97">
                  <c:v>0.464853142397335</c:v>
                </c:pt>
                <c:pt idx="98">
                  <c:v>0.46964161723342174</c:v>
                </c:pt>
                <c:pt idx="99">
                  <c:v>0.47443343166836022</c:v>
                </c:pt>
                <c:pt idx="100">
                  <c:v>0.47922202141537518</c:v>
                </c:pt>
                <c:pt idx="101">
                  <c:v>0.48401061116239014</c:v>
                </c:pt>
                <c:pt idx="102">
                  <c:v>0.48880865951518504</c:v>
                </c:pt>
                <c:pt idx="103">
                  <c:v>0.49360574548895608</c:v>
                </c:pt>
              </c:numCache>
            </c:numRef>
          </c:xVal>
          <c:yVal>
            <c:numRef>
              <c:f>'DP-kr'!$M$3:$M$70</c:f>
              <c:numCache>
                <c:formatCode>General</c:formatCode>
                <c:ptCount val="68"/>
                <c:pt idx="0">
                  <c:v>15.987408654999854</c:v>
                </c:pt>
                <c:pt idx="1">
                  <c:v>30.438609071999963</c:v>
                </c:pt>
                <c:pt idx="2">
                  <c:v>44.902727764000019</c:v>
                </c:pt>
                <c:pt idx="3">
                  <c:v>62.90287374400009</c:v>
                </c:pt>
                <c:pt idx="4">
                  <c:v>80.7449892489999</c:v>
                </c:pt>
                <c:pt idx="5">
                  <c:v>99.965900758000089</c:v>
                </c:pt>
                <c:pt idx="6">
                  <c:v>118.99757462799994</c:v>
                </c:pt>
                <c:pt idx="7">
                  <c:v>132.93105740500005</c:v>
                </c:pt>
                <c:pt idx="8">
                  <c:v>146.70934975099999</c:v>
                </c:pt>
                <c:pt idx="9">
                  <c:v>165.03660738300005</c:v>
                </c:pt>
                <c:pt idx="10">
                  <c:v>181.91134250099981</c:v>
                </c:pt>
                <c:pt idx="11">
                  <c:v>194.35100889800015</c:v>
                </c:pt>
                <c:pt idx="12">
                  <c:v>209.21782485400013</c:v>
                </c:pt>
                <c:pt idx="13">
                  <c:v>221.82334497700003</c:v>
                </c:pt>
                <c:pt idx="14">
                  <c:v>236.60880035799983</c:v>
                </c:pt>
                <c:pt idx="15">
                  <c:v>250.08576960799996</c:v>
                </c:pt>
                <c:pt idx="16">
                  <c:v>264.94358314999999</c:v>
                </c:pt>
                <c:pt idx="17">
                  <c:v>279.42262888200003</c:v>
                </c:pt>
                <c:pt idx="18">
                  <c:v>293.50044057399987</c:v>
                </c:pt>
                <c:pt idx="19">
                  <c:v>304.69712822100018</c:v>
                </c:pt>
                <c:pt idx="20">
                  <c:v>316.24959564300002</c:v>
                </c:pt>
                <c:pt idx="21">
                  <c:v>327.96116935700002</c:v>
                </c:pt>
                <c:pt idx="22">
                  <c:v>339.83752098000014</c:v>
                </c:pt>
                <c:pt idx="23">
                  <c:v>349.9000963540002</c:v>
                </c:pt>
                <c:pt idx="24">
                  <c:v>360.71693190300016</c:v>
                </c:pt>
                <c:pt idx="25">
                  <c:v>370.32739189299991</c:v>
                </c:pt>
                <c:pt idx="26">
                  <c:v>376.55436416800012</c:v>
                </c:pt>
                <c:pt idx="27">
                  <c:v>384.15651758900003</c:v>
                </c:pt>
                <c:pt idx="28">
                  <c:v>389.18395661399995</c:v>
                </c:pt>
                <c:pt idx="29">
                  <c:v>402.14374529399993</c:v>
                </c:pt>
                <c:pt idx="30">
                  <c:v>407.32343983099986</c:v>
                </c:pt>
                <c:pt idx="31">
                  <c:v>414.40210064899998</c:v>
                </c:pt>
                <c:pt idx="32">
                  <c:v>421.81148797700007</c:v>
                </c:pt>
                <c:pt idx="33">
                  <c:v>427.84100348400011</c:v>
                </c:pt>
                <c:pt idx="34">
                  <c:v>433.43915360400001</c:v>
                </c:pt>
                <c:pt idx="35">
                  <c:v>436.16948536100017</c:v>
                </c:pt>
                <c:pt idx="36">
                  <c:v>459.04233795899995</c:v>
                </c:pt>
                <c:pt idx="37">
                  <c:v>449.40985561099978</c:v>
                </c:pt>
                <c:pt idx="38">
                  <c:v>448.41384662399992</c:v>
                </c:pt>
                <c:pt idx="39">
                  <c:v>451.97071878400016</c:v>
                </c:pt>
                <c:pt idx="40">
                  <c:v>457.88628973200002</c:v>
                </c:pt>
                <c:pt idx="41">
                  <c:v>460.58179099600011</c:v>
                </c:pt>
                <c:pt idx="42">
                  <c:v>461.54849144399986</c:v>
                </c:pt>
                <c:pt idx="43">
                  <c:v>462.6008642060001</c:v>
                </c:pt>
                <c:pt idx="44">
                  <c:v>466.06129741099994</c:v>
                </c:pt>
                <c:pt idx="45">
                  <c:v>465.92558350299987</c:v>
                </c:pt>
                <c:pt idx="46">
                  <c:v>466.88435735400003</c:v>
                </c:pt>
                <c:pt idx="47">
                  <c:v>469.41077744099994</c:v>
                </c:pt>
                <c:pt idx="48">
                  <c:v>435.39196887699995</c:v>
                </c:pt>
                <c:pt idx="49">
                  <c:v>318.65072668099992</c:v>
                </c:pt>
                <c:pt idx="50">
                  <c:v>418.49190322699997</c:v>
                </c:pt>
                <c:pt idx="51">
                  <c:v>409.64481028499995</c:v>
                </c:pt>
                <c:pt idx="52">
                  <c:v>365.21186343600016</c:v>
                </c:pt>
                <c:pt idx="53">
                  <c:v>361.97398546799991</c:v>
                </c:pt>
                <c:pt idx="54">
                  <c:v>371.99865144800015</c:v>
                </c:pt>
                <c:pt idx="55">
                  <c:v>374.05143813400014</c:v>
                </c:pt>
                <c:pt idx="56">
                  <c:v>363.07936416000007</c:v>
                </c:pt>
                <c:pt idx="57">
                  <c:v>359.11220755199997</c:v>
                </c:pt>
                <c:pt idx="58">
                  <c:v>359.05775934400003</c:v>
                </c:pt>
                <c:pt idx="59">
                  <c:v>362.68204598099987</c:v>
                </c:pt>
                <c:pt idx="60">
                  <c:v>367.83444074399995</c:v>
                </c:pt>
                <c:pt idx="61">
                  <c:v>370.06628516899991</c:v>
                </c:pt>
                <c:pt idx="62">
                  <c:v>368.64629864500012</c:v>
                </c:pt>
                <c:pt idx="63">
                  <c:v>365.68244567600004</c:v>
                </c:pt>
                <c:pt idx="64">
                  <c:v>360.12157868600002</c:v>
                </c:pt>
                <c:pt idx="65">
                  <c:v>362.18824932400003</c:v>
                </c:pt>
                <c:pt idx="66">
                  <c:v>360.81630410000002</c:v>
                </c:pt>
                <c:pt idx="67">
                  <c:v>362.11804279700004</c:v>
                </c:pt>
              </c:numCache>
            </c:numRef>
          </c:yVal>
          <c:smooth val="0"/>
        </c:ser>
        <c:ser>
          <c:idx val="1"/>
          <c:order val="1"/>
          <c:tx>
            <c:v>20MPa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'DP-kr'!$V$3:$V$110</c:f>
              <c:numCache>
                <c:formatCode>General</c:formatCode>
                <c:ptCount val="108"/>
                <c:pt idx="0">
                  <c:v>0</c:v>
                </c:pt>
                <c:pt idx="1">
                  <c:v>4.9208622071371336E-3</c:v>
                </c:pt>
                <c:pt idx="2">
                  <c:v>9.8385276717107457E-3</c:v>
                </c:pt>
                <c:pt idx="3">
                  <c:v>1.4759389878847881E-2</c:v>
                </c:pt>
                <c:pt idx="4">
                  <c:v>1.9673858600857966E-2</c:v>
                </c:pt>
                <c:pt idx="5">
                  <c:v>2.4585388382124172E-2</c:v>
                </c:pt>
                <c:pt idx="6">
                  <c:v>2.9497161233677471E-2</c:v>
                </c:pt>
                <c:pt idx="7">
                  <c:v>3.4408691014943676E-2</c:v>
                </c:pt>
                <c:pt idx="8">
                  <c:v>3.9323041884693356E-2</c:v>
                </c:pt>
                <c:pt idx="9">
                  <c:v>4.4234571665959566E-2</c:v>
                </c:pt>
                <c:pt idx="10">
                  <c:v>4.9152119278272767E-2</c:v>
                </c:pt>
                <c:pt idx="11">
                  <c:v>5.4069659524819694E-2</c:v>
                </c:pt>
                <c:pt idx="12">
                  <c:v>5.8981189306085896E-2</c:v>
                </c:pt>
                <c:pt idx="13">
                  <c:v>6.3898854770659499E-2</c:v>
                </c:pt>
                <c:pt idx="14">
                  <c:v>6.88166454532598E-2</c:v>
                </c:pt>
                <c:pt idx="15">
                  <c:v>7.3731364611323263E-2</c:v>
                </c:pt>
                <c:pt idx="16">
                  <c:v>7.8642894392589466E-2</c:v>
                </c:pt>
                <c:pt idx="17">
                  <c:v>8.3554542026116063E-2</c:v>
                </c:pt>
                <c:pt idx="18">
                  <c:v>8.846595395512187E-2</c:v>
                </c:pt>
                <c:pt idx="19">
                  <c:v>9.3386440508178972E-2</c:v>
                </c:pt>
                <c:pt idx="20">
                  <c:v>9.8297845071418491E-2</c:v>
                </c:pt>
                <c:pt idx="21">
                  <c:v>0.10320937485268469</c:v>
                </c:pt>
                <c:pt idx="22">
                  <c:v>0.10812409401074813</c:v>
                </c:pt>
                <c:pt idx="23">
                  <c:v>0.11304458792957151</c:v>
                </c:pt>
                <c:pt idx="24">
                  <c:v>0.11795918186960827</c:v>
                </c:pt>
                <c:pt idx="25">
                  <c:v>0.1228705864328478</c:v>
                </c:pt>
                <c:pt idx="26">
                  <c:v>0.12778211621411401</c:v>
                </c:pt>
                <c:pt idx="27">
                  <c:v>0.13269352077735355</c:v>
                </c:pt>
                <c:pt idx="28">
                  <c:v>0.13761106838966672</c:v>
                </c:pt>
                <c:pt idx="29">
                  <c:v>0.14252247295290624</c:v>
                </c:pt>
                <c:pt idx="30">
                  <c:v>0.14743400273417245</c:v>
                </c:pt>
                <c:pt idx="31">
                  <c:v>0.15234565036769904</c:v>
                </c:pt>
                <c:pt idx="32">
                  <c:v>0.15726332319803896</c:v>
                </c:pt>
                <c:pt idx="33">
                  <c:v>0.16218086344458588</c:v>
                </c:pt>
                <c:pt idx="34">
                  <c:v>0.16709865412718616</c:v>
                </c:pt>
                <c:pt idx="35">
                  <c:v>0.17201300499693586</c:v>
                </c:pt>
                <c:pt idx="36">
                  <c:v>0.17693361676801964</c:v>
                </c:pt>
                <c:pt idx="37">
                  <c:v>0.18184502133125915</c:v>
                </c:pt>
                <c:pt idx="38">
                  <c:v>0.18676600875642299</c:v>
                </c:pt>
                <c:pt idx="39">
                  <c:v>0.19168649530948009</c:v>
                </c:pt>
                <c:pt idx="40">
                  <c:v>0.19659789987271958</c:v>
                </c:pt>
                <c:pt idx="41">
                  <c:v>0.20150942965398577</c:v>
                </c:pt>
                <c:pt idx="42">
                  <c:v>0.20642403095978881</c:v>
                </c:pt>
                <c:pt idx="43">
                  <c:v>0.21134144598830906</c:v>
                </c:pt>
                <c:pt idx="44">
                  <c:v>0.21625911881864898</c:v>
                </c:pt>
                <c:pt idx="45">
                  <c:v>0.22117653384716923</c:v>
                </c:pt>
                <c:pt idx="46">
                  <c:v>0.22609113515297224</c:v>
                </c:pt>
                <c:pt idx="47">
                  <c:v>0.23101174692405604</c:v>
                </c:pt>
                <c:pt idx="48">
                  <c:v>0.2359234019233489</c:v>
                </c:pt>
                <c:pt idx="49">
                  <c:v>0.24084413891245937</c:v>
                </c:pt>
                <c:pt idx="50">
                  <c:v>0.24575554347569886</c:v>
                </c:pt>
                <c:pt idx="51">
                  <c:v>0.25067308372224578</c:v>
                </c:pt>
                <c:pt idx="52">
                  <c:v>0.255593945929383</c:v>
                </c:pt>
                <c:pt idx="53">
                  <c:v>0.26050535049262252</c:v>
                </c:pt>
                <c:pt idx="54">
                  <c:v>0.26542289073916941</c:v>
                </c:pt>
                <c:pt idx="55">
                  <c:v>0.27033417745014848</c:v>
                </c:pt>
                <c:pt idx="56">
                  <c:v>0.27525491443925898</c:v>
                </c:pt>
                <c:pt idx="57">
                  <c:v>0.28017245468580587</c:v>
                </c:pt>
                <c:pt idx="58">
                  <c:v>0.28508398446707212</c:v>
                </c:pt>
                <c:pt idx="59">
                  <c:v>0.28999858577287518</c:v>
                </c:pt>
                <c:pt idx="60">
                  <c:v>0.29490986511808803</c:v>
                </c:pt>
                <c:pt idx="61">
                  <c:v>0.29982753058266159</c:v>
                </c:pt>
                <c:pt idx="62">
                  <c:v>0.30474519604723516</c:v>
                </c:pt>
                <c:pt idx="63">
                  <c:v>0.3096567258285014</c:v>
                </c:pt>
                <c:pt idx="64">
                  <c:v>0.31456813039174097</c:v>
                </c:pt>
                <c:pt idx="65">
                  <c:v>0.31948874952859102</c:v>
                </c:pt>
                <c:pt idx="66">
                  <c:v>0.32440960436996186</c:v>
                </c:pt>
                <c:pt idx="67">
                  <c:v>0.32932089108094098</c:v>
                </c:pt>
                <c:pt idx="68">
                  <c:v>0.33423327529109514</c:v>
                </c:pt>
                <c:pt idx="69">
                  <c:v>0.33914750830858437</c:v>
                </c:pt>
                <c:pt idx="70">
                  <c:v>0.34405915594211101</c:v>
                </c:pt>
                <c:pt idx="71">
                  <c:v>0.34897056050535052</c:v>
                </c:pt>
                <c:pt idx="72">
                  <c:v>0.35389117227643435</c:v>
                </c:pt>
                <c:pt idx="73">
                  <c:v>0.35880257683967387</c:v>
                </c:pt>
                <c:pt idx="74">
                  <c:v>0.36372319597652386</c:v>
                </c:pt>
                <c:pt idx="75">
                  <c:v>0.3686440508178947</c:v>
                </c:pt>
                <c:pt idx="76">
                  <c:v>0.37356478780700519</c:v>
                </c:pt>
                <c:pt idx="77">
                  <c:v>0.37848528172582852</c:v>
                </c:pt>
                <c:pt idx="78">
                  <c:v>0.38339680414132843</c:v>
                </c:pt>
                <c:pt idx="79">
                  <c:v>0.38830821607033428</c:v>
                </c:pt>
                <c:pt idx="80">
                  <c:v>0.39321986370386092</c:v>
                </c:pt>
                <c:pt idx="81">
                  <c:v>0.3981406006929713</c:v>
                </c:pt>
                <c:pt idx="82">
                  <c:v>0.40305814093951825</c:v>
                </c:pt>
                <c:pt idx="83">
                  <c:v>0.4079695528685241</c:v>
                </c:pt>
                <c:pt idx="84">
                  <c:v>0.41288746140338484</c:v>
                </c:pt>
                <c:pt idx="85">
                  <c:v>0.41780451550935754</c:v>
                </c:pt>
                <c:pt idx="86">
                  <c:v>0.4227187411610806</c:v>
                </c:pt>
                <c:pt idx="87">
                  <c:v>0.42763002787205961</c:v>
                </c:pt>
                <c:pt idx="88">
                  <c:v>0.43254388523546883</c:v>
                </c:pt>
                <c:pt idx="89">
                  <c:v>0.43746413608400514</c:v>
                </c:pt>
                <c:pt idx="90">
                  <c:v>0.44237565849950505</c:v>
                </c:pt>
                <c:pt idx="91">
                  <c:v>0.44729529062367429</c:v>
                </c:pt>
                <c:pt idx="92">
                  <c:v>0.45220645211662663</c:v>
                </c:pt>
                <c:pt idx="93">
                  <c:v>0.45712043469806252</c:v>
                </c:pt>
                <c:pt idx="94">
                  <c:v>0.46203147097298836</c:v>
                </c:pt>
                <c:pt idx="95">
                  <c:v>0.46694275768396742</c:v>
                </c:pt>
                <c:pt idx="96">
                  <c:v>0.47186300116673735</c:v>
                </c:pt>
                <c:pt idx="97">
                  <c:v>0.47677723418422668</c:v>
                </c:pt>
                <c:pt idx="98">
                  <c:v>0.4816910915476359</c:v>
                </c:pt>
                <c:pt idx="99">
                  <c:v>0.48660827087163538</c:v>
                </c:pt>
                <c:pt idx="100">
                  <c:v>0.49151930714656111</c:v>
                </c:pt>
                <c:pt idx="101">
                  <c:v>0.49643955062933104</c:v>
                </c:pt>
                <c:pt idx="102">
                  <c:v>0.50135966889407446</c:v>
                </c:pt>
                <c:pt idx="103">
                  <c:v>0.5062708303870268</c:v>
                </c:pt>
                <c:pt idx="104">
                  <c:v>0.5111910738697969</c:v>
                </c:pt>
                <c:pt idx="105">
                  <c:v>0.51611107428227976</c:v>
                </c:pt>
                <c:pt idx="106">
                  <c:v>0.52102223577523221</c:v>
                </c:pt>
                <c:pt idx="107">
                  <c:v>0.52593339726818467</c:v>
                </c:pt>
              </c:numCache>
            </c:numRef>
          </c:xVal>
          <c:yVal>
            <c:numRef>
              <c:f>'DP-kr'!$W$3:$W$75</c:f>
              <c:numCache>
                <c:formatCode>General</c:formatCode>
                <c:ptCount val="73"/>
                <c:pt idx="0">
                  <c:v>11.104086735999999</c:v>
                </c:pt>
                <c:pt idx="1">
                  <c:v>27.207030662000079</c:v>
                </c:pt>
                <c:pt idx="2">
                  <c:v>49.842929582000124</c:v>
                </c:pt>
                <c:pt idx="3">
                  <c:v>70.21038935699994</c:v>
                </c:pt>
                <c:pt idx="4">
                  <c:v>90.704419434000101</c:v>
                </c:pt>
                <c:pt idx="5">
                  <c:v>114.04727363300003</c:v>
                </c:pt>
                <c:pt idx="6">
                  <c:v>136.78459471499991</c:v>
                </c:pt>
                <c:pt idx="7">
                  <c:v>160.60079657699998</c:v>
                </c:pt>
                <c:pt idx="8">
                  <c:v>183.76126391699995</c:v>
                </c:pt>
                <c:pt idx="9">
                  <c:v>202.43476183999996</c:v>
                </c:pt>
                <c:pt idx="10">
                  <c:v>227.51571180099995</c:v>
                </c:pt>
                <c:pt idx="11">
                  <c:v>253.379219595</c:v>
                </c:pt>
                <c:pt idx="12">
                  <c:v>276.64218491399993</c:v>
                </c:pt>
                <c:pt idx="13">
                  <c:v>300.26131741499989</c:v>
                </c:pt>
                <c:pt idx="14">
                  <c:v>323.73025963400005</c:v>
                </c:pt>
                <c:pt idx="15">
                  <c:v>348.62129201700009</c:v>
                </c:pt>
                <c:pt idx="16">
                  <c:v>370.85958022600016</c:v>
                </c:pt>
                <c:pt idx="17">
                  <c:v>393.45609237600002</c:v>
                </c:pt>
                <c:pt idx="18">
                  <c:v>417.84701606900012</c:v>
                </c:pt>
                <c:pt idx="19">
                  <c:v>442.59655111000006</c:v>
                </c:pt>
                <c:pt idx="20">
                  <c:v>464.64197835100003</c:v>
                </c:pt>
                <c:pt idx="21">
                  <c:v>489.64235949299996</c:v>
                </c:pt>
                <c:pt idx="22">
                  <c:v>513.08448421999992</c:v>
                </c:pt>
                <c:pt idx="23">
                  <c:v>535.98374316700006</c:v>
                </c:pt>
                <c:pt idx="24">
                  <c:v>557.15204966399983</c:v>
                </c:pt>
                <c:pt idx="25">
                  <c:v>579.94558318099985</c:v>
                </c:pt>
                <c:pt idx="26">
                  <c:v>600.40624598900013</c:v>
                </c:pt>
                <c:pt idx="27">
                  <c:v>604.87378855399993</c:v>
                </c:pt>
                <c:pt idx="28">
                  <c:v>636.19914581900002</c:v>
                </c:pt>
                <c:pt idx="29">
                  <c:v>662.40898710200008</c:v>
                </c:pt>
                <c:pt idx="30">
                  <c:v>675.92685434000009</c:v>
                </c:pt>
                <c:pt idx="31">
                  <c:v>689.94091440700004</c:v>
                </c:pt>
                <c:pt idx="32">
                  <c:v>705.49453765099997</c:v>
                </c:pt>
                <c:pt idx="33">
                  <c:v>719.99334396699987</c:v>
                </c:pt>
                <c:pt idx="34">
                  <c:v>733.10553102800009</c:v>
                </c:pt>
                <c:pt idx="35">
                  <c:v>747.60247824199996</c:v>
                </c:pt>
                <c:pt idx="36">
                  <c:v>757.22839554799998</c:v>
                </c:pt>
                <c:pt idx="37">
                  <c:v>769.2079250889999</c:v>
                </c:pt>
                <c:pt idx="38">
                  <c:v>778.91011641699993</c:v>
                </c:pt>
                <c:pt idx="39">
                  <c:v>790.09134674799998</c:v>
                </c:pt>
                <c:pt idx="40">
                  <c:v>799.07835519699984</c:v>
                </c:pt>
                <c:pt idx="41">
                  <c:v>805.45475141099996</c:v>
                </c:pt>
                <c:pt idx="42">
                  <c:v>810.71287160399993</c:v>
                </c:pt>
                <c:pt idx="43">
                  <c:v>817.50918662499998</c:v>
                </c:pt>
                <c:pt idx="44">
                  <c:v>820.58884325500003</c:v>
                </c:pt>
                <c:pt idx="45">
                  <c:v>826.76239514500003</c:v>
                </c:pt>
                <c:pt idx="46">
                  <c:v>830.87035221400015</c:v>
                </c:pt>
                <c:pt idx="47">
                  <c:v>832.17814993499996</c:v>
                </c:pt>
                <c:pt idx="48">
                  <c:v>834.61176286699992</c:v>
                </c:pt>
                <c:pt idx="49">
                  <c:v>834.19359981599996</c:v>
                </c:pt>
                <c:pt idx="50">
                  <c:v>835.0614256140002</c:v>
                </c:pt>
                <c:pt idx="51">
                  <c:v>804.83207747400002</c:v>
                </c:pt>
                <c:pt idx="52">
                  <c:v>825.73600180200015</c:v>
                </c:pt>
                <c:pt idx="53">
                  <c:v>842.32918120199997</c:v>
                </c:pt>
                <c:pt idx="54">
                  <c:v>841.38077811400012</c:v>
                </c:pt>
                <c:pt idx="55">
                  <c:v>800.0227887489998</c:v>
                </c:pt>
                <c:pt idx="56">
                  <c:v>647.39402166600007</c:v>
                </c:pt>
                <c:pt idx="57">
                  <c:v>678.30930629199997</c:v>
                </c:pt>
                <c:pt idx="58">
                  <c:v>720.4945696740001</c:v>
                </c:pt>
                <c:pt idx="59">
                  <c:v>717.67407147200015</c:v>
                </c:pt>
                <c:pt idx="60">
                  <c:v>712.77868350299991</c:v>
                </c:pt>
                <c:pt idx="61">
                  <c:v>709.38787008400004</c:v>
                </c:pt>
                <c:pt idx="62">
                  <c:v>700.97278294500006</c:v>
                </c:pt>
                <c:pt idx="63">
                  <c:v>704.20684672099992</c:v>
                </c:pt>
                <c:pt idx="64">
                  <c:v>707.21844845800001</c:v>
                </c:pt>
                <c:pt idx="65">
                  <c:v>716.51173215800009</c:v>
                </c:pt>
                <c:pt idx="66">
                  <c:v>715.81230759799996</c:v>
                </c:pt>
                <c:pt idx="67">
                  <c:v>716.06812843499984</c:v>
                </c:pt>
                <c:pt idx="68">
                  <c:v>713.64567802200008</c:v>
                </c:pt>
                <c:pt idx="69">
                  <c:v>714.15263749199994</c:v>
                </c:pt>
                <c:pt idx="70">
                  <c:v>714.51957131499989</c:v>
                </c:pt>
                <c:pt idx="71">
                  <c:v>715.6496813230001</c:v>
                </c:pt>
                <c:pt idx="72">
                  <c:v>720.709268931</c:v>
                </c:pt>
              </c:numCache>
            </c:numRef>
          </c:yVal>
          <c:smooth val="0"/>
        </c:ser>
        <c:ser>
          <c:idx val="2"/>
          <c:order val="2"/>
          <c:tx>
            <c:v>30MPa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'DP-kr'!$AD$3:$AD$115</c:f>
              <c:numCache>
                <c:formatCode>General</c:formatCode>
                <c:ptCount val="113"/>
                <c:pt idx="0">
                  <c:v>0</c:v>
                </c:pt>
                <c:pt idx="1">
                  <c:v>4.7083451185593751E-3</c:v>
                </c:pt>
                <c:pt idx="2">
                  <c:v>9.6197496817988989E-3</c:v>
                </c:pt>
                <c:pt idx="3">
                  <c:v>1.453434362183567E-2</c:v>
                </c:pt>
                <c:pt idx="4">
                  <c:v>1.9449070145665399E-2</c:v>
                </c:pt>
                <c:pt idx="5">
                  <c:v>2.4363538867675488E-2</c:v>
                </c:pt>
                <c:pt idx="6">
                  <c:v>2.9275805225569228E-2</c:v>
                </c:pt>
                <c:pt idx="7">
                  <c:v>3.4186723648234579E-2</c:v>
                </c:pt>
                <c:pt idx="8">
                  <c:v>3.9098253429500782E-2</c:v>
                </c:pt>
                <c:pt idx="9">
                  <c:v>4.4009775845000709E-2</c:v>
                </c:pt>
                <c:pt idx="10">
                  <c:v>4.8921430844293595E-2</c:v>
                </c:pt>
                <c:pt idx="11">
                  <c:v>5.3832960625559811E-2</c:v>
                </c:pt>
                <c:pt idx="12">
                  <c:v>5.8744483041059732E-2</c:v>
                </c:pt>
                <c:pt idx="13">
                  <c:v>6.3665345248196878E-2</c:v>
                </c:pt>
                <c:pt idx="14">
                  <c:v>6.8586082237307333E-2</c:v>
                </c:pt>
                <c:pt idx="15">
                  <c:v>7.3497486800546838E-2</c:v>
                </c:pt>
                <c:pt idx="16">
                  <c:v>7.8409016581813054E-2</c:v>
                </c:pt>
                <c:pt idx="17">
                  <c:v>8.3326807264413341E-2</c:v>
                </c:pt>
                <c:pt idx="18">
                  <c:v>8.8238329679913269E-2</c:v>
                </c:pt>
                <c:pt idx="19">
                  <c:v>9.3150227749493247E-2</c:v>
                </c:pt>
                <c:pt idx="20">
                  <c:v>9.8070964738603689E-2</c:v>
                </c:pt>
                <c:pt idx="21">
                  <c:v>0.10298212623155613</c:v>
                </c:pt>
                <c:pt idx="22">
                  <c:v>0.10789377386508275</c:v>
                </c:pt>
                <c:pt idx="23">
                  <c:v>0.11281156454768305</c:v>
                </c:pt>
                <c:pt idx="24">
                  <c:v>0.11772690243011363</c:v>
                </c:pt>
                <c:pt idx="25">
                  <c:v>0.12264101022957623</c:v>
                </c:pt>
                <c:pt idx="26">
                  <c:v>0.12755879354641023</c:v>
                </c:pt>
                <c:pt idx="27">
                  <c:v>0.13247621594069672</c:v>
                </c:pt>
                <c:pt idx="28">
                  <c:v>0.13738762050393627</c:v>
                </c:pt>
                <c:pt idx="29">
                  <c:v>0.14229927550322916</c:v>
                </c:pt>
                <c:pt idx="30">
                  <c:v>0.14721976205628626</c:v>
                </c:pt>
                <c:pt idx="31">
                  <c:v>0.1521404990453967</c:v>
                </c:pt>
                <c:pt idx="32">
                  <c:v>0.15706136125253381</c:v>
                </c:pt>
                <c:pt idx="33">
                  <c:v>0.16198258438221846</c:v>
                </c:pt>
                <c:pt idx="34">
                  <c:v>0.16689399631122426</c:v>
                </c:pt>
                <c:pt idx="35">
                  <c:v>0.17180551872672417</c:v>
                </c:pt>
                <c:pt idx="36">
                  <c:v>0.17672601264554755</c:v>
                </c:pt>
                <c:pt idx="37">
                  <c:v>0.18164060658558434</c:v>
                </c:pt>
                <c:pt idx="38">
                  <c:v>0.18655839726818463</c:v>
                </c:pt>
                <c:pt idx="39">
                  <c:v>0.19147017011973788</c:v>
                </c:pt>
                <c:pt idx="40">
                  <c:v>0.19638169990100413</c:v>
                </c:pt>
                <c:pt idx="41">
                  <c:v>0.20129322968227031</c:v>
                </c:pt>
                <c:pt idx="42">
                  <c:v>0.20621384145335406</c:v>
                </c:pt>
                <c:pt idx="43">
                  <c:v>0.21112868582944419</c:v>
                </c:pt>
                <c:pt idx="44">
                  <c:v>0.21604623344175744</c:v>
                </c:pt>
                <c:pt idx="45">
                  <c:v>0.22095812414557112</c:v>
                </c:pt>
                <c:pt idx="46">
                  <c:v>0.22586953607457691</c:v>
                </c:pt>
                <c:pt idx="47">
                  <c:v>0.2307809406378164</c:v>
                </c:pt>
                <c:pt idx="48">
                  <c:v>0.23570155240890023</c:v>
                </c:pt>
                <c:pt idx="49">
                  <c:v>0.24061295697213977</c:v>
                </c:pt>
                <c:pt idx="50">
                  <c:v>0.24552448675340596</c:v>
                </c:pt>
                <c:pt idx="51">
                  <c:v>0.25044202699995288</c:v>
                </c:pt>
                <c:pt idx="52">
                  <c:v>0.25536239570074953</c:v>
                </c:pt>
                <c:pt idx="53">
                  <c:v>0.2602741685523029</c:v>
                </c:pt>
                <c:pt idx="54">
                  <c:v>0.26518558048130864</c:v>
                </c:pt>
                <c:pt idx="55">
                  <c:v>0.27009698504454821</c:v>
                </c:pt>
                <c:pt idx="56">
                  <c:v>0.27501465050912183</c:v>
                </c:pt>
                <c:pt idx="57">
                  <c:v>0.27993244119172211</c:v>
                </c:pt>
                <c:pt idx="58">
                  <c:v>0.28484986358600867</c:v>
                </c:pt>
                <c:pt idx="59">
                  <c:v>0.28976187950784899</c:v>
                </c:pt>
                <c:pt idx="60">
                  <c:v>0.29468237342667236</c:v>
                </c:pt>
                <c:pt idx="61">
                  <c:v>0.29959991367321931</c:v>
                </c:pt>
                <c:pt idx="62">
                  <c:v>0.30451181174279929</c:v>
                </c:pt>
                <c:pt idx="63">
                  <c:v>0.30942321630603881</c:v>
                </c:pt>
                <c:pt idx="64">
                  <c:v>0.31433474608730499</c:v>
                </c:pt>
                <c:pt idx="65">
                  <c:v>0.31925535785838882</c:v>
                </c:pt>
                <c:pt idx="66">
                  <c:v>0.32416983394616511</c:v>
                </c:pt>
                <c:pt idx="67">
                  <c:v>0.3290846783222553</c:v>
                </c:pt>
                <c:pt idx="68">
                  <c:v>0.33399976576863249</c:v>
                </c:pt>
                <c:pt idx="69">
                  <c:v>0.3389138735680951</c:v>
                </c:pt>
                <c:pt idx="70">
                  <c:v>0.343831413814642</c:v>
                </c:pt>
                <c:pt idx="71">
                  <c:v>0.34875215080375249</c:v>
                </c:pt>
                <c:pt idx="72">
                  <c:v>0.35366368058501868</c:v>
                </c:pt>
                <c:pt idx="73">
                  <c:v>0.35857606479517284</c:v>
                </c:pt>
                <c:pt idx="74">
                  <c:v>0.36349668393202289</c:v>
                </c:pt>
                <c:pt idx="75">
                  <c:v>0.36841409896054311</c:v>
                </c:pt>
                <c:pt idx="76">
                  <c:v>0.37332575395983603</c:v>
                </c:pt>
                <c:pt idx="77">
                  <c:v>0.37823789509970307</c:v>
                </c:pt>
                <c:pt idx="78">
                  <c:v>0.3831551922759629</c:v>
                </c:pt>
                <c:pt idx="79">
                  <c:v>0.38806942529345217</c:v>
                </c:pt>
                <c:pt idx="80">
                  <c:v>0.39298046156837796</c:v>
                </c:pt>
                <c:pt idx="81">
                  <c:v>0.39789174091359075</c:v>
                </c:pt>
                <c:pt idx="82">
                  <c:v>0.40280265933625614</c:v>
                </c:pt>
                <c:pt idx="83">
                  <c:v>0.40772314588931324</c:v>
                </c:pt>
                <c:pt idx="84">
                  <c:v>0.4126343073822657</c:v>
                </c:pt>
                <c:pt idx="85">
                  <c:v>0.41754828996370158</c:v>
                </c:pt>
                <c:pt idx="86">
                  <c:v>0.42246854081223784</c:v>
                </c:pt>
                <c:pt idx="87">
                  <c:v>0.42737957708716362</c:v>
                </c:pt>
                <c:pt idx="88">
                  <c:v>0.43229085643237647</c:v>
                </c:pt>
                <c:pt idx="89">
                  <c:v>0.43720164963701519</c:v>
                </c:pt>
                <c:pt idx="90">
                  <c:v>0.44212201833781178</c:v>
                </c:pt>
                <c:pt idx="91">
                  <c:v>0.44703649442558818</c:v>
                </c:pt>
                <c:pt idx="92">
                  <c:v>0.45195354116579461</c:v>
                </c:pt>
                <c:pt idx="93">
                  <c:v>0.45686482787677374</c:v>
                </c:pt>
                <c:pt idx="94">
                  <c:v>0.46177623244001326</c:v>
                </c:pt>
                <c:pt idx="95">
                  <c:v>0.46669647592278318</c:v>
                </c:pt>
                <c:pt idx="96">
                  <c:v>0.47161070894027252</c:v>
                </c:pt>
                <c:pt idx="97">
                  <c:v>0.47652800611653234</c:v>
                </c:pt>
                <c:pt idx="98">
                  <c:v>0.48143990418611221</c:v>
                </c:pt>
                <c:pt idx="99">
                  <c:v>0.48635364369726114</c:v>
                </c:pt>
                <c:pt idx="100">
                  <c:v>0.49127105872578136</c:v>
                </c:pt>
                <c:pt idx="101">
                  <c:v>0.49619142742657807</c:v>
                </c:pt>
                <c:pt idx="102">
                  <c:v>0.5011062718026682</c:v>
                </c:pt>
                <c:pt idx="103">
                  <c:v>0.50602320069061424</c:v>
                </c:pt>
                <c:pt idx="104">
                  <c:v>0.51094356939141106</c:v>
                </c:pt>
                <c:pt idx="105">
                  <c:v>0.51585497395465052</c:v>
                </c:pt>
                <c:pt idx="106">
                  <c:v>0.52076601022957614</c:v>
                </c:pt>
                <c:pt idx="107">
                  <c:v>0.5256771717225287</c:v>
                </c:pt>
                <c:pt idx="108">
                  <c:v>0.53058833321548105</c:v>
                </c:pt>
                <c:pt idx="109">
                  <c:v>0.53549936949040677</c:v>
                </c:pt>
                <c:pt idx="110">
                  <c:v>0.54041666666666677</c:v>
                </c:pt>
                <c:pt idx="111">
                  <c:v>0.54533102490218266</c:v>
                </c:pt>
                <c:pt idx="112">
                  <c:v>0.55024537577193233</c:v>
                </c:pt>
              </c:numCache>
            </c:numRef>
          </c:xVal>
          <c:yVal>
            <c:numRef>
              <c:f>'DP-kr'!$AE$3:$AE$80</c:f>
              <c:numCache>
                <c:formatCode>General</c:formatCode>
                <c:ptCount val="78"/>
                <c:pt idx="0">
                  <c:v>45.223322368000026</c:v>
                </c:pt>
                <c:pt idx="1">
                  <c:v>53.84124536000013</c:v>
                </c:pt>
                <c:pt idx="2">
                  <c:v>77.655295587999944</c:v>
                </c:pt>
                <c:pt idx="3">
                  <c:v>94.354921557000125</c:v>
                </c:pt>
                <c:pt idx="4">
                  <c:v>117.09977335799999</c:v>
                </c:pt>
                <c:pt idx="5">
                  <c:v>141.24739861099988</c:v>
                </c:pt>
                <c:pt idx="6">
                  <c:v>166.00055698099982</c:v>
                </c:pt>
                <c:pt idx="7">
                  <c:v>191.27143299099998</c:v>
                </c:pt>
                <c:pt idx="8">
                  <c:v>217.05974258000015</c:v>
                </c:pt>
                <c:pt idx="9">
                  <c:v>243.55099671199991</c:v>
                </c:pt>
                <c:pt idx="10">
                  <c:v>264.91353252600015</c:v>
                </c:pt>
                <c:pt idx="11">
                  <c:v>291.13819918000013</c:v>
                </c:pt>
                <c:pt idx="12">
                  <c:v>317.30626599200014</c:v>
                </c:pt>
                <c:pt idx="13">
                  <c:v>343.36223887599999</c:v>
                </c:pt>
                <c:pt idx="14">
                  <c:v>366.39051229099982</c:v>
                </c:pt>
                <c:pt idx="15">
                  <c:v>394.79080246399985</c:v>
                </c:pt>
                <c:pt idx="16">
                  <c:v>423.02416309400019</c:v>
                </c:pt>
                <c:pt idx="17">
                  <c:v>446.06858223499989</c:v>
                </c:pt>
                <c:pt idx="18">
                  <c:v>473.17545618600002</c:v>
                </c:pt>
                <c:pt idx="19">
                  <c:v>497.4277225809999</c:v>
                </c:pt>
                <c:pt idx="20">
                  <c:v>525.22179122700004</c:v>
                </c:pt>
                <c:pt idx="21">
                  <c:v>554.58595027499996</c:v>
                </c:pt>
                <c:pt idx="22">
                  <c:v>577.8625138079999</c:v>
                </c:pt>
                <c:pt idx="23">
                  <c:v>605.90595686000006</c:v>
                </c:pt>
                <c:pt idx="24">
                  <c:v>630.24565132500015</c:v>
                </c:pt>
                <c:pt idx="25">
                  <c:v>655.07293208299984</c:v>
                </c:pt>
                <c:pt idx="26">
                  <c:v>677.99156420700001</c:v>
                </c:pt>
                <c:pt idx="27">
                  <c:v>704.20908754900006</c:v>
                </c:pt>
                <c:pt idx="28">
                  <c:v>723.21360451400005</c:v>
                </c:pt>
                <c:pt idx="29">
                  <c:v>745.77322941199986</c:v>
                </c:pt>
                <c:pt idx="30">
                  <c:v>767.35499981399994</c:v>
                </c:pt>
                <c:pt idx="31">
                  <c:v>788.69170754900006</c:v>
                </c:pt>
                <c:pt idx="32">
                  <c:v>810.86893283699987</c:v>
                </c:pt>
                <c:pt idx="33">
                  <c:v>829.59971901199992</c:v>
                </c:pt>
                <c:pt idx="34">
                  <c:v>843.26406679899992</c:v>
                </c:pt>
                <c:pt idx="35">
                  <c:v>864.29504482400012</c:v>
                </c:pt>
                <c:pt idx="36">
                  <c:v>879.60223705200019</c:v>
                </c:pt>
                <c:pt idx="37">
                  <c:v>895.16055097100002</c:v>
                </c:pt>
                <c:pt idx="38">
                  <c:v>908.11901929600003</c:v>
                </c:pt>
                <c:pt idx="39">
                  <c:v>897.99655448300018</c:v>
                </c:pt>
                <c:pt idx="40">
                  <c:v>923.63916513100003</c:v>
                </c:pt>
                <c:pt idx="41">
                  <c:v>948.90878293200012</c:v>
                </c:pt>
                <c:pt idx="42">
                  <c:v>961.05778952800006</c:v>
                </c:pt>
                <c:pt idx="43">
                  <c:v>969.29454006699984</c:v>
                </c:pt>
                <c:pt idx="44">
                  <c:v>976.21595369500028</c:v>
                </c:pt>
                <c:pt idx="45">
                  <c:v>985.82709362400033</c:v>
                </c:pt>
                <c:pt idx="46">
                  <c:v>993.60840645300004</c:v>
                </c:pt>
                <c:pt idx="47">
                  <c:v>998.34019399900012</c:v>
                </c:pt>
                <c:pt idx="48">
                  <c:v>1004.9881693689997</c:v>
                </c:pt>
                <c:pt idx="49">
                  <c:v>1011.7747935659997</c:v>
                </c:pt>
                <c:pt idx="50">
                  <c:v>1014.1528740020001</c:v>
                </c:pt>
                <c:pt idx="51">
                  <c:v>1018.4080949050001</c:v>
                </c:pt>
                <c:pt idx="52">
                  <c:v>1020.7872511580001</c:v>
                </c:pt>
                <c:pt idx="53">
                  <c:v>1023.2359255280001</c:v>
                </c:pt>
                <c:pt idx="54">
                  <c:v>1025.2427604020002</c:v>
                </c:pt>
                <c:pt idx="55">
                  <c:v>1043.2434039289999</c:v>
                </c:pt>
                <c:pt idx="56">
                  <c:v>1033.8348553150001</c:v>
                </c:pt>
                <c:pt idx="57">
                  <c:v>1025.5373360639999</c:v>
                </c:pt>
                <c:pt idx="58">
                  <c:v>1026.4889666030001</c:v>
                </c:pt>
                <c:pt idx="59">
                  <c:v>1013.4059864120002</c:v>
                </c:pt>
                <c:pt idx="60">
                  <c:v>912.61924072000011</c:v>
                </c:pt>
                <c:pt idx="61">
                  <c:v>842.70256992700001</c:v>
                </c:pt>
                <c:pt idx="62">
                  <c:v>801.85399835000021</c:v>
                </c:pt>
                <c:pt idx="63">
                  <c:v>802.35317409200002</c:v>
                </c:pt>
                <c:pt idx="64">
                  <c:v>810.77637021999999</c:v>
                </c:pt>
                <c:pt idx="65">
                  <c:v>805.76863810400005</c:v>
                </c:pt>
                <c:pt idx="66">
                  <c:v>848.38384484899984</c:v>
                </c:pt>
                <c:pt idx="67">
                  <c:v>834.04364727799998</c:v>
                </c:pt>
                <c:pt idx="68">
                  <c:v>847.98368662600001</c:v>
                </c:pt>
                <c:pt idx="69">
                  <c:v>840.65326370100001</c:v>
                </c:pt>
                <c:pt idx="70">
                  <c:v>845.42473054900006</c:v>
                </c:pt>
                <c:pt idx="71">
                  <c:v>849.78851692600006</c:v>
                </c:pt>
                <c:pt idx="72">
                  <c:v>847.83656566100012</c:v>
                </c:pt>
                <c:pt idx="73">
                  <c:v>852.07740506499999</c:v>
                </c:pt>
                <c:pt idx="74">
                  <c:v>854.07886085399991</c:v>
                </c:pt>
                <c:pt idx="75">
                  <c:v>855.64933866299998</c:v>
                </c:pt>
                <c:pt idx="76">
                  <c:v>857.94429429699994</c:v>
                </c:pt>
                <c:pt idx="77">
                  <c:v>857.61933427899999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4457152"/>
        <c:axId val="-1884453344"/>
      </c:scatterChart>
      <c:valAx>
        <c:axId val="-1884457152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</a:t>
                </a:r>
              </a:p>
            </c:rich>
          </c:tx>
          <c:layout>
            <c:manualLayout>
              <c:xMode val="edge"/>
              <c:yMode val="edge"/>
              <c:x val="0.49362142232220974"/>
              <c:y val="0.77121941788526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53344"/>
        <c:crosses val="autoZero"/>
        <c:crossBetween val="midCat"/>
        <c:majorUnit val="0.1"/>
      </c:valAx>
      <c:valAx>
        <c:axId val="-1884453344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drop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57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637014123234597"/>
          <c:y val="0.81682297525309355"/>
          <c:w val="0.51347112860892385"/>
          <c:h val="0.17476729471316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∆P profile at Fg=</a:t>
            </a:r>
            <a:r>
              <a:rPr lang="en-US"/>
              <a:t>0.6</a:t>
            </a:r>
          </a:p>
        </c:rich>
      </c:tx>
      <c:layout>
        <c:manualLayout>
          <c:xMode val="edge"/>
          <c:yMode val="edge"/>
          <c:x val="0.28780371203599558"/>
          <c:y val="5.88469788050687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7426571678541"/>
          <c:y val="0.10469054271441876"/>
          <c:w val="0.79877046619172598"/>
          <c:h val="0.59880549205542855"/>
        </c:manualLayout>
      </c:layout>
      <c:scatterChart>
        <c:scatterStyle val="lineMarker"/>
        <c:varyColors val="0"/>
        <c:ser>
          <c:idx val="0"/>
          <c:order val="0"/>
          <c:tx>
            <c:v>10MPa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'DP-kr'!$Q$3:$Q$85</c:f>
              <c:numCache>
                <c:formatCode>General</c:formatCode>
                <c:ptCount val="83"/>
                <c:pt idx="0">
                  <c:v>0</c:v>
                </c:pt>
                <c:pt idx="1">
                  <c:v>4.7976892561442134E-3</c:v>
                </c:pt>
                <c:pt idx="2">
                  <c:v>9.5896257839438934E-3</c:v>
                </c:pt>
                <c:pt idx="3">
                  <c:v>1.4387674136738835E-2</c:v>
                </c:pt>
                <c:pt idx="4">
                  <c:v>1.9182605530605523E-2</c:v>
                </c:pt>
                <c:pt idx="5">
                  <c:v>2.3974427147476975E-2</c:v>
                </c:pt>
                <c:pt idx="6">
                  <c:v>2.8772353407410665E-2</c:v>
                </c:pt>
                <c:pt idx="7">
                  <c:v>3.3561058065353873E-2</c:v>
                </c:pt>
                <c:pt idx="8">
                  <c:v>3.8349884816158315E-2</c:v>
                </c:pt>
                <c:pt idx="9">
                  <c:v>4.3139070663613478E-2</c:v>
                </c:pt>
                <c:pt idx="10">
                  <c:v>4.7937356020197899E-2</c:v>
                </c:pt>
                <c:pt idx="11">
                  <c:v>5.272941464085882E-2</c:v>
                </c:pt>
                <c:pt idx="12">
                  <c:v>5.7518248573596276E-2</c:v>
                </c:pt>
                <c:pt idx="13">
                  <c:v>6.230695323153948E-2</c:v>
                </c:pt>
                <c:pt idx="14">
                  <c:v>6.710200671826741E-2</c:v>
                </c:pt>
                <c:pt idx="15">
                  <c:v>7.1890711376210628E-2</c:v>
                </c:pt>
                <c:pt idx="16">
                  <c:v>7.6680019316527057E-2</c:v>
                </c:pt>
                <c:pt idx="17">
                  <c:v>8.1474950710393734E-2</c:v>
                </c:pt>
                <c:pt idx="18">
                  <c:v>8.6263899554059428E-2</c:v>
                </c:pt>
                <c:pt idx="19">
                  <c:v>9.1052726304863885E-2</c:v>
                </c:pt>
                <c:pt idx="20">
                  <c:v>9.5844310917945846E-2</c:v>
                </c:pt>
                <c:pt idx="21">
                  <c:v>0.10063313766875029</c:v>
                </c:pt>
                <c:pt idx="22">
                  <c:v>0.10542783205882753</c:v>
                </c:pt>
                <c:pt idx="23">
                  <c:v>0.11021713999914393</c:v>
                </c:pt>
                <c:pt idx="24">
                  <c:v>0.11500907652694362</c:v>
                </c:pt>
                <c:pt idx="25">
                  <c:v>0.11979814746347055</c:v>
                </c:pt>
                <c:pt idx="26">
                  <c:v>0.12459606654147125</c:v>
                </c:pt>
                <c:pt idx="27">
                  <c:v>0.12938513747799818</c:v>
                </c:pt>
                <c:pt idx="28">
                  <c:v>0.13417408632166386</c:v>
                </c:pt>
                <c:pt idx="29">
                  <c:v>0.13896901771553055</c:v>
                </c:pt>
                <c:pt idx="30">
                  <c:v>0.14376371210560776</c:v>
                </c:pt>
                <c:pt idx="31">
                  <c:v>0.14855541162961797</c:v>
                </c:pt>
                <c:pt idx="32">
                  <c:v>0.15334436047328365</c:v>
                </c:pt>
                <c:pt idx="33">
                  <c:v>0.1581334242278776</c:v>
                </c:pt>
                <c:pt idx="34">
                  <c:v>0.16292512375188781</c:v>
                </c:pt>
                <c:pt idx="35">
                  <c:v>0.16772006232768749</c:v>
                </c:pt>
                <c:pt idx="36">
                  <c:v>0.1725093630860709</c:v>
                </c:pt>
                <c:pt idx="37">
                  <c:v>0.17730417956900935</c:v>
                </c:pt>
                <c:pt idx="38">
                  <c:v>0.18210174673229235</c:v>
                </c:pt>
                <c:pt idx="39">
                  <c:v>0.186890695575958</c:v>
                </c:pt>
                <c:pt idx="40">
                  <c:v>0.1916794002339012</c:v>
                </c:pt>
                <c:pt idx="41">
                  <c:v>0.19646822698470567</c:v>
                </c:pt>
                <c:pt idx="42">
                  <c:v>0.20125693882458187</c:v>
                </c:pt>
                <c:pt idx="43">
                  <c:v>0.20604983054947248</c:v>
                </c:pt>
                <c:pt idx="44">
                  <c:v>0.2108384202964875</c:v>
                </c:pt>
                <c:pt idx="45">
                  <c:v>0.2156364686492824</c:v>
                </c:pt>
                <c:pt idx="46">
                  <c:v>0.22042505839629736</c:v>
                </c:pt>
                <c:pt idx="47">
                  <c:v>0.22521998979016405</c:v>
                </c:pt>
                <c:pt idx="48">
                  <c:v>0.23000869444810726</c:v>
                </c:pt>
                <c:pt idx="49">
                  <c:v>0.23480051606497873</c:v>
                </c:pt>
                <c:pt idx="50">
                  <c:v>0.23959030519480709</c:v>
                </c:pt>
                <c:pt idx="51">
                  <c:v>0.24437985013891297</c:v>
                </c:pt>
                <c:pt idx="52">
                  <c:v>0.24917154966292318</c:v>
                </c:pt>
                <c:pt idx="53">
                  <c:v>0.25396923173713437</c:v>
                </c:pt>
                <c:pt idx="54">
                  <c:v>0.25876704308613985</c:v>
                </c:pt>
                <c:pt idx="55">
                  <c:v>0.26356472516035101</c:v>
                </c:pt>
                <c:pt idx="56">
                  <c:v>0.26835355191115551</c:v>
                </c:pt>
                <c:pt idx="57">
                  <c:v>0.27314237866195995</c:v>
                </c:pt>
                <c:pt idx="58">
                  <c:v>0.27794019001096543</c:v>
                </c:pt>
                <c:pt idx="59">
                  <c:v>0.28272984986599953</c:v>
                </c:pt>
                <c:pt idx="60">
                  <c:v>0.28751892080252645</c:v>
                </c:pt>
                <c:pt idx="61">
                  <c:v>0.29230774755333089</c:v>
                </c:pt>
                <c:pt idx="62">
                  <c:v>0.29710280104005887</c:v>
                </c:pt>
                <c:pt idx="63">
                  <c:v>0.30189749543013605</c:v>
                </c:pt>
                <c:pt idx="64">
                  <c:v>0.30669218982021329</c:v>
                </c:pt>
                <c:pt idx="65">
                  <c:v>0.31148173476431917</c:v>
                </c:pt>
                <c:pt idx="66">
                  <c:v>0.31627092061177431</c:v>
                </c:pt>
                <c:pt idx="67">
                  <c:v>0.32106549290899034</c:v>
                </c:pt>
                <c:pt idx="68">
                  <c:v>0.32586054639571821</c:v>
                </c:pt>
                <c:pt idx="69">
                  <c:v>0.33065883175230265</c:v>
                </c:pt>
                <c:pt idx="70">
                  <c:v>0.3354563989155856</c:v>
                </c:pt>
                <c:pt idx="71">
                  <c:v>0.34025444008644751</c:v>
                </c:pt>
                <c:pt idx="72">
                  <c:v>0.34504913447652474</c:v>
                </c:pt>
                <c:pt idx="73">
                  <c:v>0.34984670163980769</c:v>
                </c:pt>
                <c:pt idx="74">
                  <c:v>0.35463504720110017</c:v>
                </c:pt>
                <c:pt idx="75">
                  <c:v>0.35942950458738793</c:v>
                </c:pt>
                <c:pt idx="76">
                  <c:v>0.36421809433440289</c:v>
                </c:pt>
                <c:pt idx="77">
                  <c:v>0.36900979385841304</c:v>
                </c:pt>
                <c:pt idx="78">
                  <c:v>0.37380089728198312</c:v>
                </c:pt>
                <c:pt idx="79">
                  <c:v>0.37858936493613682</c:v>
                </c:pt>
                <c:pt idx="80">
                  <c:v>0.38338094236728582</c:v>
                </c:pt>
                <c:pt idx="81">
                  <c:v>0.38817264907322901</c:v>
                </c:pt>
                <c:pt idx="82">
                  <c:v>0.3929609946345215</c:v>
                </c:pt>
              </c:numCache>
            </c:numRef>
          </c:xVal>
          <c:yVal>
            <c:numRef>
              <c:f>'DP-kr'!$R$3:$R$70</c:f>
              <c:numCache>
                <c:formatCode>General</c:formatCode>
                <c:ptCount val="68"/>
                <c:pt idx="0">
                  <c:v>18.238292524999906</c:v>
                </c:pt>
                <c:pt idx="1">
                  <c:v>27.961612785999932</c:v>
                </c:pt>
                <c:pt idx="2">
                  <c:v>43.170222896000041</c:v>
                </c:pt>
                <c:pt idx="3">
                  <c:v>56.208967508000114</c:v>
                </c:pt>
                <c:pt idx="4">
                  <c:v>68.550447665000092</c:v>
                </c:pt>
                <c:pt idx="5">
                  <c:v>82.297524375999956</c:v>
                </c:pt>
                <c:pt idx="6">
                  <c:v>96.46383995500014</c:v>
                </c:pt>
                <c:pt idx="7">
                  <c:v>109.07405922399994</c:v>
                </c:pt>
                <c:pt idx="8">
                  <c:v>123.83906561100002</c:v>
                </c:pt>
                <c:pt idx="9">
                  <c:v>138.18238896400021</c:v>
                </c:pt>
                <c:pt idx="10">
                  <c:v>149.49556868200011</c:v>
                </c:pt>
                <c:pt idx="11">
                  <c:v>165.38598593100005</c:v>
                </c:pt>
                <c:pt idx="12">
                  <c:v>179.98406277499998</c:v>
                </c:pt>
                <c:pt idx="13">
                  <c:v>191.12199047499985</c:v>
                </c:pt>
                <c:pt idx="14">
                  <c:v>202.0843820959999</c:v>
                </c:pt>
                <c:pt idx="15">
                  <c:v>214.85331177900002</c:v>
                </c:pt>
                <c:pt idx="16">
                  <c:v>226.92349684099986</c:v>
                </c:pt>
                <c:pt idx="17">
                  <c:v>241.08443333499986</c:v>
                </c:pt>
                <c:pt idx="18">
                  <c:v>250.73901876400009</c:v>
                </c:pt>
                <c:pt idx="19">
                  <c:v>264.88126201999989</c:v>
                </c:pt>
                <c:pt idx="20">
                  <c:v>276.43412532000002</c:v>
                </c:pt>
                <c:pt idx="21">
                  <c:v>290.47964556000011</c:v>
                </c:pt>
                <c:pt idx="22">
                  <c:v>295.26593777899984</c:v>
                </c:pt>
                <c:pt idx="23">
                  <c:v>311.673780136</c:v>
                </c:pt>
                <c:pt idx="24">
                  <c:v>324.25024472899986</c:v>
                </c:pt>
                <c:pt idx="25">
                  <c:v>333.69875838300004</c:v>
                </c:pt>
                <c:pt idx="26">
                  <c:v>342.98640998900009</c:v>
                </c:pt>
                <c:pt idx="27">
                  <c:v>354.67861052600006</c:v>
                </c:pt>
                <c:pt idx="28">
                  <c:v>362.21799326399992</c:v>
                </c:pt>
                <c:pt idx="29">
                  <c:v>372.95601575000001</c:v>
                </c:pt>
                <c:pt idx="30">
                  <c:v>380.40806529299994</c:v>
                </c:pt>
                <c:pt idx="31">
                  <c:v>390.44274735799991</c:v>
                </c:pt>
                <c:pt idx="32">
                  <c:v>397.09717763000003</c:v>
                </c:pt>
                <c:pt idx="33">
                  <c:v>405.04190001899997</c:v>
                </c:pt>
                <c:pt idx="34">
                  <c:v>413.34954549500003</c:v>
                </c:pt>
                <c:pt idx="35">
                  <c:v>417.39697839000019</c:v>
                </c:pt>
                <c:pt idx="36">
                  <c:v>425.3359258160001</c:v>
                </c:pt>
                <c:pt idx="37">
                  <c:v>432.60450421199994</c:v>
                </c:pt>
                <c:pt idx="38">
                  <c:v>437.66663933199993</c:v>
                </c:pt>
                <c:pt idx="39">
                  <c:v>444.92876282599991</c:v>
                </c:pt>
                <c:pt idx="40">
                  <c:v>430.61439333399994</c:v>
                </c:pt>
                <c:pt idx="41">
                  <c:v>360.77655017699999</c:v>
                </c:pt>
                <c:pt idx="42">
                  <c:v>211.70953679200011</c:v>
                </c:pt>
                <c:pt idx="43">
                  <c:v>315.2032242260002</c:v>
                </c:pt>
                <c:pt idx="44">
                  <c:v>316.24747952800021</c:v>
                </c:pt>
                <c:pt idx="45">
                  <c:v>264.12671541500004</c:v>
                </c:pt>
                <c:pt idx="46">
                  <c:v>279.82657188000007</c:v>
                </c:pt>
                <c:pt idx="47">
                  <c:v>298.79764085300008</c:v>
                </c:pt>
                <c:pt idx="48">
                  <c:v>302.01605644999995</c:v>
                </c:pt>
                <c:pt idx="49">
                  <c:v>298.64960788600001</c:v>
                </c:pt>
                <c:pt idx="50">
                  <c:v>294.00656876500011</c:v>
                </c:pt>
                <c:pt idx="51">
                  <c:v>293.34247224499995</c:v>
                </c:pt>
                <c:pt idx="52">
                  <c:v>287.33394280199991</c:v>
                </c:pt>
                <c:pt idx="53">
                  <c:v>276.87435025200011</c:v>
                </c:pt>
                <c:pt idx="54">
                  <c:v>279.95895056599988</c:v>
                </c:pt>
                <c:pt idx="55">
                  <c:v>276.55946846500001</c:v>
                </c:pt>
                <c:pt idx="56">
                  <c:v>290.13771700799998</c:v>
                </c:pt>
                <c:pt idx="57">
                  <c:v>293.535229867</c:v>
                </c:pt>
                <c:pt idx="58">
                  <c:v>299.29463791299986</c:v>
                </c:pt>
                <c:pt idx="59">
                  <c:v>295.23257050999996</c:v>
                </c:pt>
                <c:pt idx="60">
                  <c:v>298.113939093</c:v>
                </c:pt>
                <c:pt idx="61">
                  <c:v>290.69310518499992</c:v>
                </c:pt>
                <c:pt idx="62">
                  <c:v>288.82090840199999</c:v>
                </c:pt>
                <c:pt idx="63">
                  <c:v>284.03975072999992</c:v>
                </c:pt>
                <c:pt idx="64">
                  <c:v>281.69073429499986</c:v>
                </c:pt>
                <c:pt idx="65">
                  <c:v>282.47288777900008</c:v>
                </c:pt>
                <c:pt idx="66">
                  <c:v>283.95555011099987</c:v>
                </c:pt>
                <c:pt idx="67">
                  <c:v>285.61199276600018</c:v>
                </c:pt>
              </c:numCache>
            </c:numRef>
          </c:yVal>
          <c:smooth val="0"/>
        </c:ser>
        <c:ser>
          <c:idx val="1"/>
          <c:order val="1"/>
          <c:tx>
            <c:v>20MPa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'DP-kr'!$Z$3:$Z$101</c:f>
              <c:numCache>
                <c:formatCode>General</c:formatCode>
                <c:ptCount val="99"/>
                <c:pt idx="0">
                  <c:v>0</c:v>
                </c:pt>
                <c:pt idx="1">
                  <c:v>4.9112867109791175E-3</c:v>
                </c:pt>
                <c:pt idx="2">
                  <c:v>9.8164303728845541E-3</c:v>
                </c:pt>
                <c:pt idx="3">
                  <c:v>1.4525018561731011E-2</c:v>
                </c:pt>
                <c:pt idx="4">
                  <c:v>1.9442440956017538E-2</c:v>
                </c:pt>
                <c:pt idx="5">
                  <c:v>2.4363052727101313E-2</c:v>
                </c:pt>
                <c:pt idx="6">
                  <c:v>2.9283546645924668E-2</c:v>
                </c:pt>
                <c:pt idx="7">
                  <c:v>3.4201455180785371E-2</c:v>
                </c:pt>
                <c:pt idx="8">
                  <c:v>3.9115688198274649E-2</c:v>
                </c:pt>
                <c:pt idx="9">
                  <c:v>4.4027217979540859E-2</c:v>
                </c:pt>
                <c:pt idx="10">
                  <c:v>4.8938622542780377E-2</c:v>
                </c:pt>
                <c:pt idx="11">
                  <c:v>5.3850152324046587E-2</c:v>
                </c:pt>
                <c:pt idx="12">
                  <c:v>5.8771007165417444E-2</c:v>
                </c:pt>
                <c:pt idx="13">
                  <c:v>6.3691618936501201E-2</c:v>
                </c:pt>
                <c:pt idx="14">
                  <c:v>6.8603023499740734E-2</c:v>
                </c:pt>
                <c:pt idx="15">
                  <c:v>7.3517499587517091E-2</c:v>
                </c:pt>
                <c:pt idx="16">
                  <c:v>7.8438111358600862E-2</c:v>
                </c:pt>
                <c:pt idx="17">
                  <c:v>8.3349398069579986E-2</c:v>
                </c:pt>
                <c:pt idx="18">
                  <c:v>8.8261045703106597E-2</c:v>
                </c:pt>
                <c:pt idx="19">
                  <c:v>9.3172332414085721E-2</c:v>
                </c:pt>
                <c:pt idx="20">
                  <c:v>9.8089997878659324E-2</c:v>
                </c:pt>
                <c:pt idx="21">
                  <c:v>0.10300128458963845</c:v>
                </c:pt>
                <c:pt idx="22">
                  <c:v>0.10791256393485128</c:v>
                </c:pt>
                <c:pt idx="23">
                  <c:v>0.11282384328006412</c:v>
                </c:pt>
                <c:pt idx="24">
                  <c:v>0.11773525520906993</c:v>
                </c:pt>
                <c:pt idx="25">
                  <c:v>0.12264960607881961</c:v>
                </c:pt>
                <c:pt idx="26">
                  <c:v>0.12756714632536656</c:v>
                </c:pt>
                <c:pt idx="27">
                  <c:v>0.13248456871965308</c:v>
                </c:pt>
                <c:pt idx="28">
                  <c:v>0.13740518049073683</c:v>
                </c:pt>
                <c:pt idx="29">
                  <c:v>0.14232567440956018</c:v>
                </c:pt>
                <c:pt idx="30">
                  <c:v>0.14723720419082642</c:v>
                </c:pt>
                <c:pt idx="31">
                  <c:v>0.1521575728916231</c:v>
                </c:pt>
                <c:pt idx="32">
                  <c:v>0.15707253511997363</c:v>
                </c:pt>
                <c:pt idx="33">
                  <c:v>0.16198345354263899</c:v>
                </c:pt>
                <c:pt idx="34">
                  <c:v>0.16690394009569606</c:v>
                </c:pt>
                <c:pt idx="35">
                  <c:v>0.17181829096544574</c:v>
                </c:pt>
                <c:pt idx="36">
                  <c:v>0.17673264183519541</c:v>
                </c:pt>
                <c:pt idx="37">
                  <c:v>0.18164417161646162</c:v>
                </c:pt>
                <c:pt idx="38">
                  <c:v>0.186558647704238</c:v>
                </c:pt>
                <c:pt idx="39">
                  <c:v>0.19147005226747751</c:v>
                </c:pt>
                <c:pt idx="40">
                  <c:v>0.19638771773205113</c:v>
                </c:pt>
                <c:pt idx="41">
                  <c:v>0.20130305561448172</c:v>
                </c:pt>
                <c:pt idx="42">
                  <c:v>0.20621703819591763</c:v>
                </c:pt>
                <c:pt idx="43">
                  <c:v>0.21113470366049125</c:v>
                </c:pt>
                <c:pt idx="44">
                  <c:v>0.21604610822373074</c:v>
                </c:pt>
                <c:pt idx="45">
                  <c:v>0.22095751278697029</c:v>
                </c:pt>
                <c:pt idx="46">
                  <c:v>0.22586892471597608</c:v>
                </c:pt>
                <c:pt idx="47">
                  <c:v>0.23078928605100651</c:v>
                </c:pt>
                <c:pt idx="48">
                  <c:v>0.23570683366331971</c:v>
                </c:pt>
                <c:pt idx="49">
                  <c:v>0.2406182382265592</c:v>
                </c:pt>
                <c:pt idx="50">
                  <c:v>0.24552952493753835</c:v>
                </c:pt>
                <c:pt idx="51">
                  <c:v>0.25044104735303824</c:v>
                </c:pt>
                <c:pt idx="52">
                  <c:v>0.25535245928204403</c:v>
                </c:pt>
                <c:pt idx="53">
                  <c:v>0.26026386384528355</c:v>
                </c:pt>
                <c:pt idx="54">
                  <c:v>0.26517501797246978</c:v>
                </c:pt>
                <c:pt idx="55">
                  <c:v>0.27008667297176264</c:v>
                </c:pt>
                <c:pt idx="56">
                  <c:v>0.27499795231697555</c:v>
                </c:pt>
                <c:pt idx="57">
                  <c:v>0.27990923902795456</c:v>
                </c:pt>
                <c:pt idx="58">
                  <c:v>0.28482997601706506</c:v>
                </c:pt>
                <c:pt idx="59">
                  <c:v>0.28974150579833124</c:v>
                </c:pt>
                <c:pt idx="60">
                  <c:v>0.29466236063970208</c:v>
                </c:pt>
                <c:pt idx="61">
                  <c:v>0.29957462699759585</c:v>
                </c:pt>
                <c:pt idx="62">
                  <c:v>0.30448652506717583</c:v>
                </c:pt>
                <c:pt idx="63">
                  <c:v>0.30940652547965874</c:v>
                </c:pt>
                <c:pt idx="64">
                  <c:v>0.31431804789515866</c:v>
                </c:pt>
                <c:pt idx="65">
                  <c:v>0.31922933460613778</c:v>
                </c:pt>
                <c:pt idx="66">
                  <c:v>0.3241407391693773</c:v>
                </c:pt>
                <c:pt idx="67">
                  <c:v>0.32905202588035642</c:v>
                </c:pt>
                <c:pt idx="68">
                  <c:v>0.33396956612690337</c:v>
                </c:pt>
                <c:pt idx="69">
                  <c:v>0.33888084547211617</c:v>
                </c:pt>
                <c:pt idx="70">
                  <c:v>0.34379568984820635</c:v>
                </c:pt>
                <c:pt idx="71">
                  <c:v>0.34870709441144587</c:v>
                </c:pt>
                <c:pt idx="72">
                  <c:v>0.353618381122425</c:v>
                </c:pt>
                <c:pt idx="73">
                  <c:v>0.35853899289350871</c:v>
                </c:pt>
                <c:pt idx="74">
                  <c:v>0.36345039745674829</c:v>
                </c:pt>
                <c:pt idx="75">
                  <c:v>0.3683680629213219</c:v>
                </c:pt>
                <c:pt idx="76">
                  <c:v>0.37328315773346538</c:v>
                </c:pt>
                <c:pt idx="77">
                  <c:v>0.3781941940083911</c:v>
                </c:pt>
                <c:pt idx="78">
                  <c:v>0.3831111228963372</c:v>
                </c:pt>
                <c:pt idx="79">
                  <c:v>0.38802608512468767</c:v>
                </c:pt>
                <c:pt idx="80">
                  <c:v>0.39293761490595397</c:v>
                </c:pt>
                <c:pt idx="81">
                  <c:v>0.39784890161693309</c:v>
                </c:pt>
                <c:pt idx="82">
                  <c:v>0.40276938816999014</c:v>
                </c:pt>
                <c:pt idx="83">
                  <c:v>0.40768079273322971</c:v>
                </c:pt>
                <c:pt idx="84">
                  <c:v>0.4125923225144959</c:v>
                </c:pt>
                <c:pt idx="85">
                  <c:v>0.41750311571913457</c:v>
                </c:pt>
                <c:pt idx="86">
                  <c:v>0.42241476335266115</c:v>
                </c:pt>
                <c:pt idx="87">
                  <c:v>0.4273321857469477</c:v>
                </c:pt>
                <c:pt idx="88">
                  <c:v>0.4322433472399001</c:v>
                </c:pt>
                <c:pt idx="89">
                  <c:v>0.43716371594069686</c:v>
                </c:pt>
                <c:pt idx="90">
                  <c:v>0.4420748774336492</c:v>
                </c:pt>
                <c:pt idx="91">
                  <c:v>0.44698615677886205</c:v>
                </c:pt>
                <c:pt idx="92">
                  <c:v>0.45189731827181451</c:v>
                </c:pt>
                <c:pt idx="93">
                  <c:v>0.45681155128930373</c:v>
                </c:pt>
                <c:pt idx="94">
                  <c:v>0.46172270541648991</c:v>
                </c:pt>
                <c:pt idx="95">
                  <c:v>0.46663362383915524</c:v>
                </c:pt>
                <c:pt idx="96">
                  <c:v>0.47155399253995195</c:v>
                </c:pt>
                <c:pt idx="97">
                  <c:v>0.47646502881487768</c:v>
                </c:pt>
                <c:pt idx="98">
                  <c:v>0.48138245120916423</c:v>
                </c:pt>
              </c:numCache>
            </c:numRef>
          </c:xVal>
          <c:yVal>
            <c:numRef>
              <c:f>'DP-kr'!$AA$3:$AA$85</c:f>
              <c:numCache>
                <c:formatCode>General</c:formatCode>
                <c:ptCount val="83"/>
                <c:pt idx="0">
                  <c:v>43.14538754199998</c:v>
                </c:pt>
                <c:pt idx="1">
                  <c:v>57.501629169999887</c:v>
                </c:pt>
                <c:pt idx="2">
                  <c:v>70.203579776999959</c:v>
                </c:pt>
                <c:pt idx="3">
                  <c:v>79.469706572000177</c:v>
                </c:pt>
                <c:pt idx="4">
                  <c:v>95.675148476999993</c:v>
                </c:pt>
                <c:pt idx="5">
                  <c:v>113.68322105400011</c:v>
                </c:pt>
                <c:pt idx="6">
                  <c:v>133.09973022899999</c:v>
                </c:pt>
                <c:pt idx="7">
                  <c:v>151.73986088299989</c:v>
                </c:pt>
                <c:pt idx="8">
                  <c:v>172.01812836099998</c:v>
                </c:pt>
                <c:pt idx="9">
                  <c:v>193.78297403200008</c:v>
                </c:pt>
                <c:pt idx="10">
                  <c:v>213.88678124800003</c:v>
                </c:pt>
                <c:pt idx="11">
                  <c:v>233.38533940799994</c:v>
                </c:pt>
                <c:pt idx="12">
                  <c:v>254.28314256600015</c:v>
                </c:pt>
                <c:pt idx="13">
                  <c:v>271.79854229700004</c:v>
                </c:pt>
                <c:pt idx="14">
                  <c:v>291.12302760200009</c:v>
                </c:pt>
                <c:pt idx="15">
                  <c:v>313.75922752500014</c:v>
                </c:pt>
                <c:pt idx="16">
                  <c:v>334.82396022600005</c:v>
                </c:pt>
                <c:pt idx="17">
                  <c:v>355.10506774800001</c:v>
                </c:pt>
                <c:pt idx="18">
                  <c:v>376.09460224400004</c:v>
                </c:pt>
                <c:pt idx="19">
                  <c:v>394.39147552000009</c:v>
                </c:pt>
                <c:pt idx="20">
                  <c:v>414.32864572500011</c:v>
                </c:pt>
                <c:pt idx="21">
                  <c:v>437.38945512999999</c:v>
                </c:pt>
                <c:pt idx="22">
                  <c:v>453.95468754600006</c:v>
                </c:pt>
                <c:pt idx="23">
                  <c:v>476.14522698700011</c:v>
                </c:pt>
                <c:pt idx="24">
                  <c:v>499.28700956000012</c:v>
                </c:pt>
                <c:pt idx="25">
                  <c:v>518.11989783600006</c:v>
                </c:pt>
                <c:pt idx="26">
                  <c:v>537.17563555800007</c:v>
                </c:pt>
                <c:pt idx="27">
                  <c:v>556.07912623900006</c:v>
                </c:pt>
                <c:pt idx="28">
                  <c:v>579.1184108330001</c:v>
                </c:pt>
                <c:pt idx="29">
                  <c:v>596.36976212700006</c:v>
                </c:pt>
                <c:pt idx="30">
                  <c:v>616.21627681099994</c:v>
                </c:pt>
                <c:pt idx="31">
                  <c:v>635.77789818600013</c:v>
                </c:pt>
                <c:pt idx="32">
                  <c:v>652.66123984000001</c:v>
                </c:pt>
                <c:pt idx="33">
                  <c:v>670.23755115200015</c:v>
                </c:pt>
                <c:pt idx="34">
                  <c:v>689.71458450099999</c:v>
                </c:pt>
                <c:pt idx="35">
                  <c:v>710.54888904299992</c:v>
                </c:pt>
                <c:pt idx="36">
                  <c:v>723.79762129099981</c:v>
                </c:pt>
                <c:pt idx="37">
                  <c:v>741.983381581</c:v>
                </c:pt>
                <c:pt idx="38">
                  <c:v>755.80106069700014</c:v>
                </c:pt>
                <c:pt idx="39">
                  <c:v>773.43427285400003</c:v>
                </c:pt>
                <c:pt idx="40">
                  <c:v>786.91769700600003</c:v>
                </c:pt>
                <c:pt idx="41">
                  <c:v>801.3286878450001</c:v>
                </c:pt>
                <c:pt idx="42">
                  <c:v>813.48777267199989</c:v>
                </c:pt>
                <c:pt idx="43">
                  <c:v>828.66409133000002</c:v>
                </c:pt>
                <c:pt idx="44">
                  <c:v>840.12198737000017</c:v>
                </c:pt>
                <c:pt idx="45">
                  <c:v>851.65077834699991</c:v>
                </c:pt>
                <c:pt idx="46">
                  <c:v>861.25800241499996</c:v>
                </c:pt>
                <c:pt idx="47">
                  <c:v>870.01139477699985</c:v>
                </c:pt>
                <c:pt idx="48">
                  <c:v>880.29652706499996</c:v>
                </c:pt>
                <c:pt idx="49">
                  <c:v>890.0760682319999</c:v>
                </c:pt>
                <c:pt idx="50">
                  <c:v>896.98094025599994</c:v>
                </c:pt>
                <c:pt idx="51">
                  <c:v>907.00593996799989</c:v>
                </c:pt>
                <c:pt idx="52">
                  <c:v>910.09811899500028</c:v>
                </c:pt>
                <c:pt idx="53">
                  <c:v>916.81561248199978</c:v>
                </c:pt>
                <c:pt idx="54">
                  <c:v>853.54746190800006</c:v>
                </c:pt>
                <c:pt idx="55">
                  <c:v>476.71183318499993</c:v>
                </c:pt>
                <c:pt idx="56">
                  <c:v>587.87664493900002</c:v>
                </c:pt>
                <c:pt idx="57">
                  <c:v>685.01521643199999</c:v>
                </c:pt>
                <c:pt idx="58">
                  <c:v>599.30227047299991</c:v>
                </c:pt>
                <c:pt idx="59">
                  <c:v>597.62695218800013</c:v>
                </c:pt>
                <c:pt idx="60">
                  <c:v>622.90875865399994</c:v>
                </c:pt>
                <c:pt idx="61">
                  <c:v>639.35771080800009</c:v>
                </c:pt>
                <c:pt idx="62">
                  <c:v>644.97274873900005</c:v>
                </c:pt>
                <c:pt idx="63">
                  <c:v>643.84352368500004</c:v>
                </c:pt>
                <c:pt idx="64">
                  <c:v>643.32160444600004</c:v>
                </c:pt>
                <c:pt idx="65">
                  <c:v>643.16485480300003</c:v>
                </c:pt>
                <c:pt idx="66">
                  <c:v>641.10082487499994</c:v>
                </c:pt>
                <c:pt idx="67">
                  <c:v>653.09548647099996</c:v>
                </c:pt>
                <c:pt idx="68">
                  <c:v>663.96541714399996</c:v>
                </c:pt>
                <c:pt idx="69">
                  <c:v>669.05925697499993</c:v>
                </c:pt>
                <c:pt idx="70">
                  <c:v>670.56002580399991</c:v>
                </c:pt>
                <c:pt idx="71">
                  <c:v>671.98765318699998</c:v>
                </c:pt>
                <c:pt idx="72">
                  <c:v>659.51476238999999</c:v>
                </c:pt>
                <c:pt idx="73">
                  <c:v>658.24878713399994</c:v>
                </c:pt>
                <c:pt idx="74">
                  <c:v>660.28508188700016</c:v>
                </c:pt>
                <c:pt idx="75">
                  <c:v>656.09013214900006</c:v>
                </c:pt>
                <c:pt idx="76">
                  <c:v>666.39488215200004</c:v>
                </c:pt>
                <c:pt idx="77">
                  <c:v>658.4083288270001</c:v>
                </c:pt>
                <c:pt idx="78">
                  <c:v>659.23633245399992</c:v>
                </c:pt>
                <c:pt idx="79">
                  <c:v>655.76043346200004</c:v>
                </c:pt>
                <c:pt idx="80">
                  <c:v>659.48315934800007</c:v>
                </c:pt>
                <c:pt idx="81">
                  <c:v>657.85254477199987</c:v>
                </c:pt>
                <c:pt idx="82">
                  <c:v>663.88823112</c:v>
                </c:pt>
              </c:numCache>
            </c:numRef>
          </c:yVal>
          <c:smooth val="0"/>
        </c:ser>
        <c:ser>
          <c:idx val="2"/>
          <c:order val="2"/>
          <c:tx>
            <c:v>30MPa effective confing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'DP-kr'!$AH$3:$AH$126</c:f>
              <c:numCache>
                <c:formatCode>General</c:formatCode>
                <c:ptCount val="124"/>
                <c:pt idx="0">
                  <c:v>0</c:v>
                </c:pt>
                <c:pt idx="1">
                  <c:v>4.708219900532694E-3</c:v>
                </c:pt>
                <c:pt idx="2">
                  <c:v>9.6195066115118116E-3</c:v>
                </c:pt>
                <c:pt idx="3">
                  <c:v>1.4539993164568896E-2</c:v>
                </c:pt>
                <c:pt idx="4">
                  <c:v>1.9454351400084856E-2</c:v>
                </c:pt>
                <c:pt idx="5">
                  <c:v>2.4369188410408714E-2</c:v>
                </c:pt>
                <c:pt idx="6">
                  <c:v>2.9280600339414518E-2</c:v>
                </c:pt>
                <c:pt idx="7">
                  <c:v>3.4192741479281578E-2</c:v>
                </c:pt>
                <c:pt idx="8">
                  <c:v>3.9106724060717489E-2</c:v>
                </c:pt>
                <c:pt idx="9">
                  <c:v>4.4018128623957015E-2</c:v>
                </c:pt>
                <c:pt idx="10">
                  <c:v>4.8929415334936131E-2</c:v>
                </c:pt>
                <c:pt idx="11">
                  <c:v>5.3840819898175664E-2</c:v>
                </c:pt>
                <c:pt idx="12">
                  <c:v>5.8758610580775951E-2</c:v>
                </c:pt>
                <c:pt idx="13">
                  <c:v>6.3673941097440248E-2</c:v>
                </c:pt>
                <c:pt idx="14">
                  <c:v>6.8585839167020241E-2</c:v>
                </c:pt>
                <c:pt idx="15">
                  <c:v>7.3506450938104012E-2</c:v>
                </c:pt>
                <c:pt idx="16">
                  <c:v>7.8417980719370214E-2</c:v>
                </c:pt>
                <c:pt idx="17">
                  <c:v>8.3336139690284264E-2</c:v>
                </c:pt>
                <c:pt idx="18">
                  <c:v>8.8247419035497099E-2</c:v>
                </c:pt>
                <c:pt idx="19">
                  <c:v>9.3158823598736631E-2</c:v>
                </c:pt>
                <c:pt idx="20">
                  <c:v>9.807624599302317E-2</c:v>
                </c:pt>
                <c:pt idx="21">
                  <c:v>0.10298765055626266</c:v>
                </c:pt>
                <c:pt idx="22">
                  <c:v>0.10789905511950219</c:v>
                </c:pt>
                <c:pt idx="23">
                  <c:v>0.112810467048508</c:v>
                </c:pt>
                <c:pt idx="24">
                  <c:v>0.11772174639372085</c:v>
                </c:pt>
                <c:pt idx="25">
                  <c:v>0.12263622248149721</c:v>
                </c:pt>
                <c:pt idx="26">
                  <c:v>0.12754762704473671</c:v>
                </c:pt>
                <c:pt idx="27">
                  <c:v>0.13246247142082687</c:v>
                </c:pt>
                <c:pt idx="28">
                  <c:v>0.13738001166737379</c:v>
                </c:pt>
                <c:pt idx="29">
                  <c:v>0.14229129837835292</c:v>
                </c:pt>
                <c:pt idx="30">
                  <c:v>0.14720270294159243</c:v>
                </c:pt>
                <c:pt idx="31">
                  <c:v>0.15212036840616605</c:v>
                </c:pt>
                <c:pt idx="32">
                  <c:v>0.15703791601847925</c:v>
                </c:pt>
                <c:pt idx="33">
                  <c:v>0.16195312868288317</c:v>
                </c:pt>
                <c:pt idx="34">
                  <c:v>0.16686391452175553</c:v>
                </c:pt>
                <c:pt idx="35">
                  <c:v>0.1717783906095319</c:v>
                </c:pt>
                <c:pt idx="36">
                  <c:v>0.17668979517277142</c:v>
                </c:pt>
                <c:pt idx="37">
                  <c:v>0.18160119973601094</c:v>
                </c:pt>
                <c:pt idx="38">
                  <c:v>0.18651592625984068</c:v>
                </c:pt>
                <c:pt idx="39">
                  <c:v>0.19143334128836093</c:v>
                </c:pt>
                <c:pt idx="40">
                  <c:v>0.19634512150568048</c:v>
                </c:pt>
                <c:pt idx="41">
                  <c:v>0.20126573327676428</c:v>
                </c:pt>
                <c:pt idx="42">
                  <c:v>0.20618327352331117</c:v>
                </c:pt>
                <c:pt idx="43">
                  <c:v>0.21110093898788479</c:v>
                </c:pt>
                <c:pt idx="44">
                  <c:v>0.2160128370574648</c:v>
                </c:pt>
                <c:pt idx="45">
                  <c:v>0.22093038466977799</c:v>
                </c:pt>
                <c:pt idx="46">
                  <c:v>0.22584792491632494</c:v>
                </c:pt>
                <c:pt idx="47">
                  <c:v>0.23076841883514831</c:v>
                </c:pt>
                <c:pt idx="48">
                  <c:v>0.23568890538820536</c:v>
                </c:pt>
                <c:pt idx="49">
                  <c:v>0.24060657821854531</c:v>
                </c:pt>
                <c:pt idx="50">
                  <c:v>0.2455179827817848</c:v>
                </c:pt>
                <c:pt idx="51">
                  <c:v>0.25042963041531147</c:v>
                </c:pt>
                <c:pt idx="52">
                  <c:v>0.25534692759157124</c:v>
                </c:pt>
                <c:pt idx="53">
                  <c:v>0.2602677897987084</c:v>
                </c:pt>
                <c:pt idx="54">
                  <c:v>0.2651790691439212</c:v>
                </c:pt>
                <c:pt idx="55">
                  <c:v>0.2700996882807713</c:v>
                </c:pt>
                <c:pt idx="56">
                  <c:v>0.27501109284401082</c:v>
                </c:pt>
                <c:pt idx="57">
                  <c:v>0.27992249740725034</c:v>
                </c:pt>
                <c:pt idx="58">
                  <c:v>0.28483390197048986</c:v>
                </c:pt>
                <c:pt idx="59">
                  <c:v>0.28974825284023953</c:v>
                </c:pt>
                <c:pt idx="60">
                  <c:v>0.29465941433319198</c:v>
                </c:pt>
                <c:pt idx="61">
                  <c:v>0.29957081889643145</c:v>
                </c:pt>
                <c:pt idx="62">
                  <c:v>0.30448222345967102</c:v>
                </c:pt>
                <c:pt idx="63">
                  <c:v>0.30940321088483486</c:v>
                </c:pt>
                <c:pt idx="64">
                  <c:v>0.31431485851836144</c:v>
                </c:pt>
                <c:pt idx="65">
                  <c:v>0.31922638829962763</c:v>
                </c:pt>
                <c:pt idx="66">
                  <c:v>0.3241377928628672</c:v>
                </c:pt>
                <c:pt idx="67">
                  <c:v>0.32905226895064354</c:v>
                </c:pt>
                <c:pt idx="68">
                  <c:v>0.33396343044359594</c:v>
                </c:pt>
                <c:pt idx="69">
                  <c:v>0.33888097069014289</c:v>
                </c:pt>
                <c:pt idx="70">
                  <c:v>0.34379876137274318</c:v>
                </c:pt>
                <c:pt idx="71">
                  <c:v>0.34871421710743417</c:v>
                </c:pt>
                <c:pt idx="72">
                  <c:v>0.3536251355300995</c:v>
                </c:pt>
                <c:pt idx="73">
                  <c:v>0.35853923596379583</c:v>
                </c:pt>
                <c:pt idx="74">
                  <c:v>0.36345469906425315</c:v>
                </c:pt>
                <c:pt idx="75">
                  <c:v>0.36836916778626322</c:v>
                </c:pt>
                <c:pt idx="76">
                  <c:v>0.37328045449724234</c:v>
                </c:pt>
                <c:pt idx="77">
                  <c:v>0.37819173384245514</c:v>
                </c:pt>
                <c:pt idx="78">
                  <c:v>0.38310313840569465</c:v>
                </c:pt>
                <c:pt idx="79">
                  <c:v>0.3880208112360346</c:v>
                </c:pt>
                <c:pt idx="80">
                  <c:v>0.39294129778909165</c:v>
                </c:pt>
                <c:pt idx="81">
                  <c:v>0.39785282757035789</c:v>
                </c:pt>
                <c:pt idx="82">
                  <c:v>0.40276509392825161</c:v>
                </c:pt>
                <c:pt idx="83">
                  <c:v>0.40768546262904831</c:v>
                </c:pt>
                <c:pt idx="84">
                  <c:v>0.41259993871682471</c:v>
                </c:pt>
                <c:pt idx="85">
                  <c:v>0.4175112180620375</c:v>
                </c:pt>
                <c:pt idx="86">
                  <c:v>0.42242299091359076</c:v>
                </c:pt>
                <c:pt idx="87">
                  <c:v>0.42733452069485706</c:v>
                </c:pt>
                <c:pt idx="88">
                  <c:v>0.43225488939565365</c:v>
                </c:pt>
                <c:pt idx="89">
                  <c:v>0.43717550116673742</c:v>
                </c:pt>
                <c:pt idx="90">
                  <c:v>0.44209562679724701</c:v>
                </c:pt>
                <c:pt idx="91">
                  <c:v>0.44701304182576729</c:v>
                </c:pt>
                <c:pt idx="92">
                  <c:v>0.45193366096261733</c:v>
                </c:pt>
                <c:pt idx="93">
                  <c:v>0.45684469723754312</c:v>
                </c:pt>
                <c:pt idx="94">
                  <c:v>0.46176186919577633</c:v>
                </c:pt>
                <c:pt idx="95">
                  <c:v>0.46667610221326555</c:v>
                </c:pt>
                <c:pt idx="96">
                  <c:v>0.47159045308301512</c:v>
                </c:pt>
                <c:pt idx="97">
                  <c:v>0.47650161457596757</c:v>
                </c:pt>
                <c:pt idx="98">
                  <c:v>0.48141878653420073</c:v>
                </c:pt>
                <c:pt idx="99">
                  <c:v>0.4863358406401736</c:v>
                </c:pt>
                <c:pt idx="100">
                  <c:v>0.49124724520341312</c:v>
                </c:pt>
                <c:pt idx="101">
                  <c:v>0.49615828147833874</c:v>
                </c:pt>
                <c:pt idx="102">
                  <c:v>0.50106944297129119</c:v>
                </c:pt>
                <c:pt idx="103">
                  <c:v>0.50598686536557769</c:v>
                </c:pt>
                <c:pt idx="104">
                  <c:v>0.51090121623532736</c:v>
                </c:pt>
                <c:pt idx="105">
                  <c:v>0.51581544925281675</c:v>
                </c:pt>
                <c:pt idx="106">
                  <c:v>0.52073287164710325</c:v>
                </c:pt>
                <c:pt idx="107">
                  <c:v>0.52564378270400225</c:v>
                </c:pt>
                <c:pt idx="108">
                  <c:v>0.53056120509828886</c:v>
                </c:pt>
                <c:pt idx="109">
                  <c:v>0.53548169165134596</c:v>
                </c:pt>
                <c:pt idx="110">
                  <c:v>0.54039261007401118</c:v>
                </c:pt>
                <c:pt idx="111">
                  <c:v>0.545312978774808</c:v>
                </c:pt>
                <c:pt idx="112">
                  <c:v>0.55023322225757787</c:v>
                </c:pt>
                <c:pt idx="113">
                  <c:v>0.55514450160279083</c:v>
                </c:pt>
                <c:pt idx="114">
                  <c:v>0.56006462723330031</c:v>
                </c:pt>
                <c:pt idx="115">
                  <c:v>0.56498511378635741</c:v>
                </c:pt>
                <c:pt idx="116">
                  <c:v>0.56990560770518084</c:v>
                </c:pt>
                <c:pt idx="117">
                  <c:v>0.57481676919813318</c:v>
                </c:pt>
                <c:pt idx="118">
                  <c:v>0.57973713789893</c:v>
                </c:pt>
                <c:pt idx="119">
                  <c:v>0.58465124569839255</c:v>
                </c:pt>
                <c:pt idx="120">
                  <c:v>0.58956252504360529</c:v>
                </c:pt>
                <c:pt idx="121">
                  <c:v>0.59447356131853113</c:v>
                </c:pt>
                <c:pt idx="122">
                  <c:v>-1.4971774383632681E-2</c:v>
                </c:pt>
              </c:numCache>
            </c:numRef>
          </c:xVal>
          <c:yVal>
            <c:numRef>
              <c:f>'DP-kr'!$AI$3:$AI$90</c:f>
              <c:numCache>
                <c:formatCode>General</c:formatCode>
                <c:ptCount val="88"/>
                <c:pt idx="0">
                  <c:v>53.275036866999926</c:v>
                </c:pt>
                <c:pt idx="1">
                  <c:v>53.019207558999824</c:v>
                </c:pt>
                <c:pt idx="2">
                  <c:v>73.848955823999859</c:v>
                </c:pt>
                <c:pt idx="3">
                  <c:v>86.441557672000044</c:v>
                </c:pt>
                <c:pt idx="4">
                  <c:v>103.45885747800003</c:v>
                </c:pt>
                <c:pt idx="5">
                  <c:v>125.30790376799996</c:v>
                </c:pt>
                <c:pt idx="6">
                  <c:v>139.76664337500006</c:v>
                </c:pt>
                <c:pt idx="7">
                  <c:v>160.46874552099985</c:v>
                </c:pt>
                <c:pt idx="8">
                  <c:v>179.51802834099999</c:v>
                </c:pt>
                <c:pt idx="9">
                  <c:v>195.55722911300018</c:v>
                </c:pt>
                <c:pt idx="10">
                  <c:v>213.89779242700001</c:v>
                </c:pt>
                <c:pt idx="11">
                  <c:v>231.93345730999999</c:v>
                </c:pt>
                <c:pt idx="12">
                  <c:v>250.63410366700009</c:v>
                </c:pt>
                <c:pt idx="13">
                  <c:v>270.84177721100014</c:v>
                </c:pt>
                <c:pt idx="14">
                  <c:v>287.65021319200014</c:v>
                </c:pt>
                <c:pt idx="15">
                  <c:v>305.92409843299993</c:v>
                </c:pt>
                <c:pt idx="16">
                  <c:v>325.02397006499996</c:v>
                </c:pt>
                <c:pt idx="17">
                  <c:v>346.75544846699995</c:v>
                </c:pt>
                <c:pt idx="18">
                  <c:v>365.35468113299999</c:v>
                </c:pt>
                <c:pt idx="19">
                  <c:v>381.83531705199994</c:v>
                </c:pt>
                <c:pt idx="20">
                  <c:v>404.46583688700002</c:v>
                </c:pt>
                <c:pt idx="21">
                  <c:v>421.71611236399986</c:v>
                </c:pt>
                <c:pt idx="22">
                  <c:v>441.85035192999999</c:v>
                </c:pt>
                <c:pt idx="23">
                  <c:v>461.9573865970001</c:v>
                </c:pt>
                <c:pt idx="24">
                  <c:v>479.89593258600007</c:v>
                </c:pt>
                <c:pt idx="25">
                  <c:v>499.49953623700003</c:v>
                </c:pt>
                <c:pt idx="26">
                  <c:v>521.23746954100011</c:v>
                </c:pt>
                <c:pt idx="27">
                  <c:v>540.56694652400006</c:v>
                </c:pt>
                <c:pt idx="28">
                  <c:v>561.21107200799997</c:v>
                </c:pt>
                <c:pt idx="29">
                  <c:v>581.75270798400015</c:v>
                </c:pt>
                <c:pt idx="30">
                  <c:v>600.91808699700005</c:v>
                </c:pt>
                <c:pt idx="31">
                  <c:v>623.10177565799995</c:v>
                </c:pt>
                <c:pt idx="32">
                  <c:v>643.12314648200004</c:v>
                </c:pt>
                <c:pt idx="33">
                  <c:v>662.79156910400002</c:v>
                </c:pt>
                <c:pt idx="34">
                  <c:v>680.30197715700001</c:v>
                </c:pt>
                <c:pt idx="35">
                  <c:v>697.298583431</c:v>
                </c:pt>
                <c:pt idx="36">
                  <c:v>717.48042042499992</c:v>
                </c:pt>
                <c:pt idx="37">
                  <c:v>737.3086377489999</c:v>
                </c:pt>
                <c:pt idx="38">
                  <c:v>756.73307352100005</c:v>
                </c:pt>
                <c:pt idx="39">
                  <c:v>774.63757230199985</c:v>
                </c:pt>
                <c:pt idx="40">
                  <c:v>789.27831136100008</c:v>
                </c:pt>
                <c:pt idx="41">
                  <c:v>811.09652942299999</c:v>
                </c:pt>
                <c:pt idx="42">
                  <c:v>825.62439973999994</c:v>
                </c:pt>
                <c:pt idx="43">
                  <c:v>857.26639454799988</c:v>
                </c:pt>
                <c:pt idx="44">
                  <c:v>863.52042205900011</c:v>
                </c:pt>
                <c:pt idx="45">
                  <c:v>873.64443929000004</c:v>
                </c:pt>
                <c:pt idx="46">
                  <c:v>894.14585721699996</c:v>
                </c:pt>
                <c:pt idx="47">
                  <c:v>908.93561586600026</c:v>
                </c:pt>
                <c:pt idx="48">
                  <c:v>921.98082385099997</c:v>
                </c:pt>
                <c:pt idx="49">
                  <c:v>938.82757078500003</c:v>
                </c:pt>
                <c:pt idx="50">
                  <c:v>950.62941261299989</c:v>
                </c:pt>
                <c:pt idx="51">
                  <c:v>966.54135467300011</c:v>
                </c:pt>
                <c:pt idx="52">
                  <c:v>978.41594206899981</c:v>
                </c:pt>
                <c:pt idx="53">
                  <c:v>989.20347755000012</c:v>
                </c:pt>
                <c:pt idx="54">
                  <c:v>1002.6380771170002</c:v>
                </c:pt>
                <c:pt idx="55">
                  <c:v>1014.6892848799998</c:v>
                </c:pt>
                <c:pt idx="56">
                  <c:v>1023.0145393060002</c:v>
                </c:pt>
                <c:pt idx="57">
                  <c:v>1031.9374087230001</c:v>
                </c:pt>
                <c:pt idx="58">
                  <c:v>1041.0293593170002</c:v>
                </c:pt>
                <c:pt idx="59">
                  <c:v>1050.133935654</c:v>
                </c:pt>
                <c:pt idx="60">
                  <c:v>1059.7633729430001</c:v>
                </c:pt>
                <c:pt idx="61">
                  <c:v>1067.0778014819998</c:v>
                </c:pt>
                <c:pt idx="62">
                  <c:v>1071.5752930019999</c:v>
                </c:pt>
                <c:pt idx="63">
                  <c:v>869.30467766299989</c:v>
                </c:pt>
                <c:pt idx="64">
                  <c:v>778.34347862499999</c:v>
                </c:pt>
                <c:pt idx="65">
                  <c:v>806.81661840400011</c:v>
                </c:pt>
                <c:pt idx="66">
                  <c:v>743.75680538300003</c:v>
                </c:pt>
                <c:pt idx="67">
                  <c:v>729.3144645110001</c:v>
                </c:pt>
                <c:pt idx="68">
                  <c:v>720.04393277899999</c:v>
                </c:pt>
                <c:pt idx="69">
                  <c:v>732.81164377599998</c:v>
                </c:pt>
                <c:pt idx="70">
                  <c:v>733.21839977000013</c:v>
                </c:pt>
                <c:pt idx="71">
                  <c:v>738.17548939900007</c:v>
                </c:pt>
                <c:pt idx="72">
                  <c:v>741.31067852499996</c:v>
                </c:pt>
                <c:pt idx="73">
                  <c:v>743.39026743799991</c:v>
                </c:pt>
                <c:pt idx="74">
                  <c:v>743.72667403600008</c:v>
                </c:pt>
                <c:pt idx="75">
                  <c:v>739.23324124600003</c:v>
                </c:pt>
                <c:pt idx="76">
                  <c:v>743.20640888400021</c:v>
                </c:pt>
                <c:pt idx="77">
                  <c:v>745.42078722800011</c:v>
                </c:pt>
                <c:pt idx="78">
                  <c:v>749.24169935400005</c:v>
                </c:pt>
                <c:pt idx="79">
                  <c:v>748.54872969600001</c:v>
                </c:pt>
                <c:pt idx="80">
                  <c:v>748.636157766</c:v>
                </c:pt>
                <c:pt idx="81">
                  <c:v>749.31405751500006</c:v>
                </c:pt>
                <c:pt idx="82">
                  <c:v>746.47599156299998</c:v>
                </c:pt>
                <c:pt idx="83">
                  <c:v>749.25392921899993</c:v>
                </c:pt>
                <c:pt idx="84">
                  <c:v>747.76226447299996</c:v>
                </c:pt>
                <c:pt idx="85">
                  <c:v>752.35819524200019</c:v>
                </c:pt>
                <c:pt idx="86">
                  <c:v>753.34896801299988</c:v>
                </c:pt>
                <c:pt idx="87">
                  <c:v>756.20425550799996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4459872"/>
        <c:axId val="-1884451168"/>
      </c:scatterChart>
      <c:valAx>
        <c:axId val="-1884459872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</a:t>
                </a:r>
              </a:p>
            </c:rich>
          </c:tx>
          <c:layout>
            <c:manualLayout>
              <c:xMode val="edge"/>
              <c:yMode val="edge"/>
              <c:x val="0.51397981502312207"/>
              <c:y val="0.7805492055428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51168"/>
        <c:crosses val="autoZero"/>
        <c:crossBetween val="midCat"/>
        <c:majorUnit val="0.1"/>
      </c:valAx>
      <c:valAx>
        <c:axId val="-188445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drop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59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107580302462196"/>
          <c:y val="0.84184552535771739"/>
          <c:w val="0.63965629296337956"/>
          <c:h val="0.14787345130245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1887832027251"/>
          <c:y val="0.17171296296296296"/>
          <c:w val="0.84049931024783509"/>
          <c:h val="0.59551655001458159"/>
        </c:manualLayout>
      </c:layout>
      <c:scatterChart>
        <c:scatterStyle val="lineMarker"/>
        <c:varyColors val="0"/>
        <c:ser>
          <c:idx val="0"/>
          <c:order val="0"/>
          <c:tx>
            <c:v>Sw(10MPa effective stress)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'This study Berea'!$T$12:$T$112</c:f>
              <c:numCache>
                <c:formatCode>General</c:formatCode>
                <c:ptCount val="101"/>
                <c:pt idx="0">
                  <c:v>0.37567903145532899</c:v>
                </c:pt>
                <c:pt idx="1">
                  <c:v>0.37567903145532899</c:v>
                </c:pt>
                <c:pt idx="2">
                  <c:v>0.37567903145532899</c:v>
                </c:pt>
                <c:pt idx="3">
                  <c:v>0.37567903145532899</c:v>
                </c:pt>
                <c:pt idx="4">
                  <c:v>0.37567903145532899</c:v>
                </c:pt>
                <c:pt idx="5">
                  <c:v>0.37567903145532899</c:v>
                </c:pt>
                <c:pt idx="6">
                  <c:v>0.37567903145532899</c:v>
                </c:pt>
                <c:pt idx="7">
                  <c:v>0.37567903145532899</c:v>
                </c:pt>
                <c:pt idx="8">
                  <c:v>0.37567903145532899</c:v>
                </c:pt>
                <c:pt idx="9">
                  <c:v>0.37567903145532899</c:v>
                </c:pt>
                <c:pt idx="10">
                  <c:v>0.37567903145532899</c:v>
                </c:pt>
                <c:pt idx="11">
                  <c:v>0.37567903145532899</c:v>
                </c:pt>
                <c:pt idx="12">
                  <c:v>0.37567903145532899</c:v>
                </c:pt>
                <c:pt idx="13">
                  <c:v>0.37567903145532899</c:v>
                </c:pt>
                <c:pt idx="14">
                  <c:v>0.37567903145532899</c:v>
                </c:pt>
                <c:pt idx="15">
                  <c:v>0.37567903145532899</c:v>
                </c:pt>
                <c:pt idx="16">
                  <c:v>0.37567903145532899</c:v>
                </c:pt>
                <c:pt idx="17">
                  <c:v>0.37567903145532899</c:v>
                </c:pt>
                <c:pt idx="18">
                  <c:v>0.37567903145532899</c:v>
                </c:pt>
                <c:pt idx="19">
                  <c:v>0.37567903145532899</c:v>
                </c:pt>
                <c:pt idx="20">
                  <c:v>0.37567903145532899</c:v>
                </c:pt>
                <c:pt idx="21">
                  <c:v>0.37567903145532899</c:v>
                </c:pt>
                <c:pt idx="22">
                  <c:v>0.37567903145532899</c:v>
                </c:pt>
                <c:pt idx="23">
                  <c:v>0.37567903145532899</c:v>
                </c:pt>
                <c:pt idx="24">
                  <c:v>0.37567903145532899</c:v>
                </c:pt>
                <c:pt idx="25">
                  <c:v>0.37567903145532899</c:v>
                </c:pt>
                <c:pt idx="26">
                  <c:v>0.37567903145532899</c:v>
                </c:pt>
                <c:pt idx="27">
                  <c:v>0.37567903145532899</c:v>
                </c:pt>
                <c:pt idx="28">
                  <c:v>0.37567903145532899</c:v>
                </c:pt>
                <c:pt idx="29">
                  <c:v>0.37567903145532899</c:v>
                </c:pt>
                <c:pt idx="30">
                  <c:v>0.37567903145532899</c:v>
                </c:pt>
                <c:pt idx="31">
                  <c:v>0.37567903145532899</c:v>
                </c:pt>
                <c:pt idx="32">
                  <c:v>0.37567903145532899</c:v>
                </c:pt>
                <c:pt idx="33">
                  <c:v>0.37567903145532899</c:v>
                </c:pt>
                <c:pt idx="34">
                  <c:v>0.37567903145532899</c:v>
                </c:pt>
                <c:pt idx="35">
                  <c:v>0.37567903145532899</c:v>
                </c:pt>
                <c:pt idx="36">
                  <c:v>0.37567903145532899</c:v>
                </c:pt>
                <c:pt idx="37">
                  <c:v>0.37567903145532899</c:v>
                </c:pt>
                <c:pt idx="38">
                  <c:v>0.37567903145532899</c:v>
                </c:pt>
                <c:pt idx="39">
                  <c:v>0.37567903145532899</c:v>
                </c:pt>
                <c:pt idx="40">
                  <c:v>0.37567903145532899</c:v>
                </c:pt>
                <c:pt idx="41">
                  <c:v>0.37567903145532899</c:v>
                </c:pt>
                <c:pt idx="42">
                  <c:v>0.31219507149383013</c:v>
                </c:pt>
                <c:pt idx="43">
                  <c:v>0.2584903671886622</c:v>
                </c:pt>
                <c:pt idx="44">
                  <c:v>0.21333105457227866</c:v>
                </c:pt>
                <c:pt idx="45">
                  <c:v>0.1755397602672491</c:v>
                </c:pt>
                <c:pt idx="46">
                  <c:v>0.14403680610316591</c:v>
                </c:pt>
                <c:pt idx="47">
                  <c:v>0.11785891209953425</c:v>
                </c:pt>
                <c:pt idx="48">
                  <c:v>9.6163385898776405E-2</c:v>
                </c:pt>
                <c:pt idx="49">
                  <c:v>7.8223578497210663E-2</c:v>
                </c:pt>
                <c:pt idx="50">
                  <c:v>6.3419580280822341E-2</c:v>
                </c:pt>
                <c:pt idx="51">
                  <c:v>5.1226763918074084E-2</c:v>
                </c:pt>
                <c:pt idx="52">
                  <c:v>4.1203800023475977E-2</c:v>
                </c:pt>
                <c:pt idx="53">
                  <c:v>3.2981098033174588E-2</c:v>
                </c:pt>
                <c:pt idx="54">
                  <c:v>2.6250179686807516E-2</c:v>
                </c:pt>
                <c:pt idx="55">
                  <c:v>2.0754209615615454E-2</c:v>
                </c:pt>
                <c:pt idx="56">
                  <c:v>1.6279735618066265E-2</c:v>
                </c:pt>
                <c:pt idx="57">
                  <c:v>1.2649592864307769E-2</c:v>
                </c:pt>
                <c:pt idx="58">
                  <c:v>9.7168752467768817E-3</c:v>
                </c:pt>
                <c:pt idx="59">
                  <c:v>7.3598555198450752E-3</c:v>
                </c:pt>
                <c:pt idx="60">
                  <c:v>5.477731945362491E-3</c:v>
                </c:pt>
                <c:pt idx="61">
                  <c:v>3.9870853569712282E-3</c:v>
                </c:pt>
                <c:pt idx="62">
                  <c:v>2.818942370254038E-3</c:v>
                </c:pt>
                <c:pt idx="63">
                  <c:v>1.9163557273549328E-3</c:v>
                </c:pt>
                <c:pt idx="64">
                  <c:v>1.2324317571510413E-3</c:v>
                </c:pt>
                <c:pt idx="65">
                  <c:v>7.2876262460996812E-4</c:v>
                </c:pt>
                <c:pt idx="66">
                  <c:v>3.7427793872168958E-4</c:v>
                </c:pt>
                <c:pt idx="67">
                  <c:v>1.4471583324016088E-4</c:v>
                </c:pt>
                <c:pt idx="68">
                  <c:v>2.4140973317043881E-5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'This study Berea'!$J$12:$J$112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6.9999999999999951E-2</c:v>
                </c:pt>
                <c:pt idx="8">
                  <c:v>7.999999999999996E-2</c:v>
                </c:pt>
                <c:pt idx="9">
                  <c:v>8.9999999999999969E-2</c:v>
                </c:pt>
                <c:pt idx="10">
                  <c:v>9.9999999999999978E-2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0.16000000000000003</c:v>
                </c:pt>
                <c:pt idx="17">
                  <c:v>0.17000000000000004</c:v>
                </c:pt>
                <c:pt idx="18">
                  <c:v>0.18000000000000005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0.31999999999999995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0.57000000000000095</c:v>
                </c:pt>
                <c:pt idx="58">
                  <c:v>0.58000000000000096</c:v>
                </c:pt>
                <c:pt idx="59">
                  <c:v>0.59000000000000097</c:v>
                </c:pt>
                <c:pt idx="60">
                  <c:v>0.60000000000000098</c:v>
                </c:pt>
                <c:pt idx="61">
                  <c:v>0.61000000000000099</c:v>
                </c:pt>
                <c:pt idx="62">
                  <c:v>0.62000000000000099</c:v>
                </c:pt>
                <c:pt idx="63">
                  <c:v>0.630000000000001</c:v>
                </c:pt>
                <c:pt idx="64">
                  <c:v>0.64000000000000101</c:v>
                </c:pt>
                <c:pt idx="65">
                  <c:v>0.65000000000000102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0.69000000000000106</c:v>
                </c:pt>
                <c:pt idx="70">
                  <c:v>0.70000000000000107</c:v>
                </c:pt>
                <c:pt idx="71">
                  <c:v>0.71000000000000107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0.80000000000000093</c:v>
                </c:pt>
                <c:pt idx="81">
                  <c:v>0.81000000000000094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Sw(20MPa effective stress)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'This study Berea'!$AB$12:$AB$112</c:f>
              <c:numCache>
                <c:formatCode>General</c:formatCode>
                <c:ptCount val="101"/>
                <c:pt idx="0">
                  <c:v>7.0162652798512137E-2</c:v>
                </c:pt>
                <c:pt idx="1">
                  <c:v>7.0162652798512137E-2</c:v>
                </c:pt>
                <c:pt idx="2">
                  <c:v>7.0162652798512137E-2</c:v>
                </c:pt>
                <c:pt idx="3">
                  <c:v>7.0162652798512137E-2</c:v>
                </c:pt>
                <c:pt idx="4">
                  <c:v>7.0162652798512137E-2</c:v>
                </c:pt>
                <c:pt idx="5">
                  <c:v>7.0162652798512137E-2</c:v>
                </c:pt>
                <c:pt idx="6">
                  <c:v>7.0162652798512137E-2</c:v>
                </c:pt>
                <c:pt idx="7">
                  <c:v>7.0162652798512137E-2</c:v>
                </c:pt>
                <c:pt idx="8">
                  <c:v>7.0162652798512137E-2</c:v>
                </c:pt>
                <c:pt idx="9">
                  <c:v>7.0162652798512137E-2</c:v>
                </c:pt>
                <c:pt idx="10">
                  <c:v>7.0162652798512137E-2</c:v>
                </c:pt>
                <c:pt idx="11">
                  <c:v>7.0162652798512137E-2</c:v>
                </c:pt>
                <c:pt idx="12">
                  <c:v>7.0162652798512137E-2</c:v>
                </c:pt>
                <c:pt idx="13">
                  <c:v>7.0162652798512137E-2</c:v>
                </c:pt>
                <c:pt idx="14">
                  <c:v>7.0162652798512137E-2</c:v>
                </c:pt>
                <c:pt idx="15">
                  <c:v>7.0162652798512137E-2</c:v>
                </c:pt>
                <c:pt idx="16">
                  <c:v>7.0162652798512137E-2</c:v>
                </c:pt>
                <c:pt idx="17">
                  <c:v>7.0162652798512137E-2</c:v>
                </c:pt>
                <c:pt idx="18">
                  <c:v>7.0162652798512137E-2</c:v>
                </c:pt>
                <c:pt idx="19">
                  <c:v>7.0162652798512137E-2</c:v>
                </c:pt>
                <c:pt idx="20">
                  <c:v>7.0162652798512137E-2</c:v>
                </c:pt>
                <c:pt idx="21">
                  <c:v>7.0162652798512137E-2</c:v>
                </c:pt>
                <c:pt idx="22">
                  <c:v>7.0162652798512137E-2</c:v>
                </c:pt>
                <c:pt idx="23">
                  <c:v>7.0162652798512137E-2</c:v>
                </c:pt>
                <c:pt idx="24">
                  <c:v>7.0162652798512137E-2</c:v>
                </c:pt>
                <c:pt idx="25">
                  <c:v>7.0162652798512137E-2</c:v>
                </c:pt>
                <c:pt idx="26">
                  <c:v>7.0162652798512137E-2</c:v>
                </c:pt>
                <c:pt idx="27">
                  <c:v>7.0162652798512137E-2</c:v>
                </c:pt>
                <c:pt idx="28">
                  <c:v>7.0162652798512137E-2</c:v>
                </c:pt>
                <c:pt idx="29">
                  <c:v>7.0162652798512137E-2</c:v>
                </c:pt>
                <c:pt idx="30">
                  <c:v>7.0162652798512137E-2</c:v>
                </c:pt>
                <c:pt idx="31">
                  <c:v>7.0162652798512137E-2</c:v>
                </c:pt>
                <c:pt idx="32">
                  <c:v>7.0162652798512137E-2</c:v>
                </c:pt>
                <c:pt idx="33">
                  <c:v>7.0162652798512137E-2</c:v>
                </c:pt>
                <c:pt idx="34">
                  <c:v>7.0162652798512137E-2</c:v>
                </c:pt>
                <c:pt idx="35">
                  <c:v>7.0162652798512137E-2</c:v>
                </c:pt>
                <c:pt idx="36">
                  <c:v>7.0162652798512137E-2</c:v>
                </c:pt>
                <c:pt idx="37">
                  <c:v>7.0162652798512137E-2</c:v>
                </c:pt>
                <c:pt idx="38">
                  <c:v>7.0162652798512137E-2</c:v>
                </c:pt>
                <c:pt idx="39">
                  <c:v>7.0162652798512137E-2</c:v>
                </c:pt>
                <c:pt idx="40">
                  <c:v>7.0162652798512137E-2</c:v>
                </c:pt>
                <c:pt idx="41">
                  <c:v>7.0162652798512137E-2</c:v>
                </c:pt>
                <c:pt idx="42">
                  <c:v>7.0162652798512137E-2</c:v>
                </c:pt>
                <c:pt idx="43">
                  <c:v>7.0162652798512137E-2</c:v>
                </c:pt>
                <c:pt idx="44">
                  <c:v>7.0162652798512137E-2</c:v>
                </c:pt>
                <c:pt idx="45">
                  <c:v>7.0162652798512137E-2</c:v>
                </c:pt>
                <c:pt idx="46">
                  <c:v>7.0162652798512137E-2</c:v>
                </c:pt>
                <c:pt idx="47">
                  <c:v>7.0162652798512137E-2</c:v>
                </c:pt>
                <c:pt idx="48">
                  <c:v>7.0162652798512137E-2</c:v>
                </c:pt>
                <c:pt idx="49">
                  <c:v>7.0162652798512137E-2</c:v>
                </c:pt>
                <c:pt idx="50">
                  <c:v>7.0162652798512137E-2</c:v>
                </c:pt>
                <c:pt idx="51">
                  <c:v>7.0162652798512137E-2</c:v>
                </c:pt>
                <c:pt idx="52">
                  <c:v>7.0162652798512137E-2</c:v>
                </c:pt>
                <c:pt idx="53">
                  <c:v>7.0162652798512137E-2</c:v>
                </c:pt>
                <c:pt idx="54">
                  <c:v>7.0162652798512137E-2</c:v>
                </c:pt>
                <c:pt idx="55">
                  <c:v>6.0428637332914314E-2</c:v>
                </c:pt>
                <c:pt idx="56">
                  <c:v>5.1918665053914743E-2</c:v>
                </c:pt>
                <c:pt idx="57">
                  <c:v>4.4484524285974783E-2</c:v>
                </c:pt>
                <c:pt idx="58">
                  <c:v>3.7995389840514947E-2</c:v>
                </c:pt>
                <c:pt idx="59">
                  <c:v>3.2336018762427726E-2</c:v>
                </c:pt>
                <c:pt idx="60">
                  <c:v>2.7405059081903025E-2</c:v>
                </c:pt>
                <c:pt idx="61">
                  <c:v>2.3113491216938377E-2</c:v>
                </c:pt>
                <c:pt idx="62">
                  <c:v>1.9383210203354189E-2</c:v>
                </c:pt>
                <c:pt idx="63">
                  <c:v>1.6145749355692671E-2</c:v>
                </c:pt>
                <c:pt idx="64">
                  <c:v>1.3341141272985567E-2</c:v>
                </c:pt>
                <c:pt idx="65">
                  <c:v>1.0916909581379908E-2</c:v>
                </c:pt>
                <c:pt idx="66">
                  <c:v>8.8271840094011813E-3</c:v>
                </c:pt>
                <c:pt idx="67">
                  <c:v>7.0319321852585423E-3</c:v>
                </c:pt>
                <c:pt idx="68">
                  <c:v>5.4963042422162493E-3</c:v>
                </c:pt>
                <c:pt idx="69">
                  <c:v>4.1900921156245961E-3</c:v>
                </c:pt>
                <c:pt idx="70">
                  <c:v>3.0873176684886846E-3</c:v>
                </c:pt>
                <c:pt idx="71">
                  <c:v>2.1659921190431363E-3</c:v>
                </c:pt>
                <c:pt idx="72">
                  <c:v>1.4081650292385715E-3</c:v>
                </c:pt>
                <c:pt idx="73">
                  <c:v>8.0063125671214698E-4</c:v>
                </c:pt>
                <c:pt idx="74">
                  <c:v>3.3783847328994166E-4</c:v>
                </c:pt>
                <c:pt idx="75">
                  <c:v>4.636507601851743E-5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'This study Berea'!$J$12:$J$112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6.9999999999999951E-2</c:v>
                </c:pt>
                <c:pt idx="8">
                  <c:v>7.999999999999996E-2</c:v>
                </c:pt>
                <c:pt idx="9">
                  <c:v>8.9999999999999969E-2</c:v>
                </c:pt>
                <c:pt idx="10">
                  <c:v>9.9999999999999978E-2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0.16000000000000003</c:v>
                </c:pt>
                <c:pt idx="17">
                  <c:v>0.17000000000000004</c:v>
                </c:pt>
                <c:pt idx="18">
                  <c:v>0.18000000000000005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0.31999999999999995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0.57000000000000095</c:v>
                </c:pt>
                <c:pt idx="58">
                  <c:v>0.58000000000000096</c:v>
                </c:pt>
                <c:pt idx="59">
                  <c:v>0.59000000000000097</c:v>
                </c:pt>
                <c:pt idx="60">
                  <c:v>0.60000000000000098</c:v>
                </c:pt>
                <c:pt idx="61">
                  <c:v>0.61000000000000099</c:v>
                </c:pt>
                <c:pt idx="62">
                  <c:v>0.62000000000000099</c:v>
                </c:pt>
                <c:pt idx="63">
                  <c:v>0.630000000000001</c:v>
                </c:pt>
                <c:pt idx="64">
                  <c:v>0.64000000000000101</c:v>
                </c:pt>
                <c:pt idx="65">
                  <c:v>0.65000000000000102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0.69000000000000106</c:v>
                </c:pt>
                <c:pt idx="70">
                  <c:v>0.70000000000000107</c:v>
                </c:pt>
                <c:pt idx="71">
                  <c:v>0.71000000000000107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0.80000000000000093</c:v>
                </c:pt>
                <c:pt idx="81">
                  <c:v>0.81000000000000094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Sw(30MPa effective stress)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'This study Berea'!$AJ$12:$AJ$112</c:f>
              <c:numCache>
                <c:formatCode>General</c:formatCode>
                <c:ptCount val="101"/>
                <c:pt idx="0">
                  <c:v>5.1958150176177838E-2</c:v>
                </c:pt>
                <c:pt idx="1">
                  <c:v>5.1958150176177838E-2</c:v>
                </c:pt>
                <c:pt idx="2">
                  <c:v>5.1958150176177838E-2</c:v>
                </c:pt>
                <c:pt idx="3">
                  <c:v>5.1958150176177838E-2</c:v>
                </c:pt>
                <c:pt idx="4">
                  <c:v>5.1958150176177838E-2</c:v>
                </c:pt>
                <c:pt idx="5">
                  <c:v>5.1958150176177838E-2</c:v>
                </c:pt>
                <c:pt idx="6">
                  <c:v>5.1958150176177838E-2</c:v>
                </c:pt>
                <c:pt idx="7">
                  <c:v>5.1958150176177838E-2</c:v>
                </c:pt>
                <c:pt idx="8">
                  <c:v>5.1958150176177838E-2</c:v>
                </c:pt>
                <c:pt idx="9">
                  <c:v>5.1958150176177838E-2</c:v>
                </c:pt>
                <c:pt idx="10">
                  <c:v>5.1958150176177838E-2</c:v>
                </c:pt>
                <c:pt idx="11">
                  <c:v>5.1958150176177838E-2</c:v>
                </c:pt>
                <c:pt idx="12">
                  <c:v>5.1958150176177838E-2</c:v>
                </c:pt>
                <c:pt idx="13">
                  <c:v>5.1958150176177838E-2</c:v>
                </c:pt>
                <c:pt idx="14">
                  <c:v>5.1958150176177838E-2</c:v>
                </c:pt>
                <c:pt idx="15">
                  <c:v>5.1958150176177838E-2</c:v>
                </c:pt>
                <c:pt idx="16">
                  <c:v>5.1958150176177838E-2</c:v>
                </c:pt>
                <c:pt idx="17">
                  <c:v>5.1958150176177838E-2</c:v>
                </c:pt>
                <c:pt idx="18">
                  <c:v>5.1958150176177838E-2</c:v>
                </c:pt>
                <c:pt idx="19">
                  <c:v>5.1958150176177838E-2</c:v>
                </c:pt>
                <c:pt idx="20">
                  <c:v>5.1958150176177838E-2</c:v>
                </c:pt>
                <c:pt idx="21">
                  <c:v>5.1958150176177838E-2</c:v>
                </c:pt>
                <c:pt idx="22">
                  <c:v>5.1958150176177838E-2</c:v>
                </c:pt>
                <c:pt idx="23">
                  <c:v>5.1958150176177838E-2</c:v>
                </c:pt>
                <c:pt idx="24">
                  <c:v>5.1958150176177838E-2</c:v>
                </c:pt>
                <c:pt idx="25">
                  <c:v>5.1958150176177838E-2</c:v>
                </c:pt>
                <c:pt idx="26">
                  <c:v>5.1958150176177838E-2</c:v>
                </c:pt>
                <c:pt idx="27">
                  <c:v>5.1958150176177838E-2</c:v>
                </c:pt>
                <c:pt idx="28">
                  <c:v>5.1958150176177838E-2</c:v>
                </c:pt>
                <c:pt idx="29">
                  <c:v>5.1958150176177838E-2</c:v>
                </c:pt>
                <c:pt idx="30">
                  <c:v>5.1958150176177838E-2</c:v>
                </c:pt>
                <c:pt idx="31">
                  <c:v>5.1958150176177838E-2</c:v>
                </c:pt>
                <c:pt idx="32">
                  <c:v>5.1958150176177838E-2</c:v>
                </c:pt>
                <c:pt idx="33">
                  <c:v>5.1958150176177838E-2</c:v>
                </c:pt>
                <c:pt idx="34">
                  <c:v>5.1958150176177838E-2</c:v>
                </c:pt>
                <c:pt idx="35">
                  <c:v>5.1958150176177838E-2</c:v>
                </c:pt>
                <c:pt idx="36">
                  <c:v>5.1958150176177838E-2</c:v>
                </c:pt>
                <c:pt idx="37">
                  <c:v>5.1958150176177838E-2</c:v>
                </c:pt>
                <c:pt idx="38">
                  <c:v>5.1958150176177838E-2</c:v>
                </c:pt>
                <c:pt idx="39">
                  <c:v>5.1958150176177838E-2</c:v>
                </c:pt>
                <c:pt idx="40">
                  <c:v>5.1958150176177838E-2</c:v>
                </c:pt>
                <c:pt idx="41">
                  <c:v>5.1958150176177838E-2</c:v>
                </c:pt>
                <c:pt idx="42">
                  <c:v>5.1958150176177838E-2</c:v>
                </c:pt>
                <c:pt idx="43">
                  <c:v>5.1958150176177838E-2</c:v>
                </c:pt>
                <c:pt idx="44">
                  <c:v>5.1958150176177838E-2</c:v>
                </c:pt>
                <c:pt idx="45">
                  <c:v>5.1958150176177838E-2</c:v>
                </c:pt>
                <c:pt idx="46">
                  <c:v>5.1958150176177838E-2</c:v>
                </c:pt>
                <c:pt idx="47">
                  <c:v>5.1958150176177838E-2</c:v>
                </c:pt>
                <c:pt idx="48">
                  <c:v>5.1958150176177838E-2</c:v>
                </c:pt>
                <c:pt idx="49">
                  <c:v>5.1958150176177838E-2</c:v>
                </c:pt>
                <c:pt idx="50">
                  <c:v>5.1958150176177838E-2</c:v>
                </c:pt>
                <c:pt idx="51">
                  <c:v>5.1958150176177838E-2</c:v>
                </c:pt>
                <c:pt idx="52">
                  <c:v>5.1958150176177838E-2</c:v>
                </c:pt>
                <c:pt idx="53">
                  <c:v>5.1958150176177838E-2</c:v>
                </c:pt>
                <c:pt idx="54">
                  <c:v>5.1958150176177838E-2</c:v>
                </c:pt>
                <c:pt idx="55">
                  <c:v>5.1958150176177838E-2</c:v>
                </c:pt>
                <c:pt idx="56">
                  <c:v>5.1958150176177838E-2</c:v>
                </c:pt>
                <c:pt idx="57">
                  <c:v>5.1958150176177838E-2</c:v>
                </c:pt>
                <c:pt idx="58">
                  <c:v>5.1958150176177838E-2</c:v>
                </c:pt>
                <c:pt idx="59">
                  <c:v>4.4750475411177118E-2</c:v>
                </c:pt>
                <c:pt idx="60">
                  <c:v>3.8391370062373885E-2</c:v>
                </c:pt>
                <c:pt idx="61">
                  <c:v>3.2785990622746758E-2</c:v>
                </c:pt>
                <c:pt idx="62">
                  <c:v>2.7849943908790895E-2</c:v>
                </c:pt>
                <c:pt idx="63">
                  <c:v>2.3508255647656219E-2</c:v>
                </c:pt>
                <c:pt idx="64">
                  <c:v>1.9694416508886353E-2</c:v>
                </c:pt>
                <c:pt idx="65">
                  <c:v>1.6349512123441365E-2</c:v>
                </c:pt>
                <c:pt idx="66">
                  <c:v>1.3421440879552981E-2</c:v>
                </c:pt>
                <c:pt idx="67">
                  <c:v>1.0864222778179656E-2</c:v>
                </c:pt>
                <c:pt idx="68">
                  <c:v>8.6374050024484658E-3</c:v>
                </c:pt>
                <c:pt idx="69">
                  <c:v>6.7055771134649717E-3</c:v>
                </c:pt>
                <c:pt idx="70">
                  <c:v>5.038026531616331E-3</c:v>
                </c:pt>
                <c:pt idx="71">
                  <c:v>3.6086098168964056E-3</c:v>
                </c:pt>
                <c:pt idx="72">
                  <c:v>2.3960444498882772E-3</c:v>
                </c:pt>
                <c:pt idx="73">
                  <c:v>1.3852911100631347E-3</c:v>
                </c:pt>
                <c:pt idx="74">
                  <c:v>5.732406265768203E-4</c:v>
                </c:pt>
                <c:pt idx="75">
                  <c:v>5.3880017640839336E-5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'This study Berea'!$J$12:$J$112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6.9999999999999951E-2</c:v>
                </c:pt>
                <c:pt idx="8">
                  <c:v>7.999999999999996E-2</c:v>
                </c:pt>
                <c:pt idx="9">
                  <c:v>8.9999999999999969E-2</c:v>
                </c:pt>
                <c:pt idx="10">
                  <c:v>9.9999999999999978E-2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0.16000000000000003</c:v>
                </c:pt>
                <c:pt idx="17">
                  <c:v>0.17000000000000004</c:v>
                </c:pt>
                <c:pt idx="18">
                  <c:v>0.18000000000000005</c:v>
                </c:pt>
                <c:pt idx="19">
                  <c:v>0.18999999999999995</c:v>
                </c:pt>
                <c:pt idx="20">
                  <c:v>0.19999999999999996</c:v>
                </c:pt>
                <c:pt idx="21">
                  <c:v>0.20999999999999996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0.31999999999999995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0.43999999999999995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0.57000000000000095</c:v>
                </c:pt>
                <c:pt idx="58">
                  <c:v>0.58000000000000096</c:v>
                </c:pt>
                <c:pt idx="59">
                  <c:v>0.59000000000000097</c:v>
                </c:pt>
                <c:pt idx="60">
                  <c:v>0.60000000000000098</c:v>
                </c:pt>
                <c:pt idx="61">
                  <c:v>0.61000000000000099</c:v>
                </c:pt>
                <c:pt idx="62">
                  <c:v>0.62000000000000099</c:v>
                </c:pt>
                <c:pt idx="63">
                  <c:v>0.630000000000001</c:v>
                </c:pt>
                <c:pt idx="64">
                  <c:v>0.64000000000000101</c:v>
                </c:pt>
                <c:pt idx="65">
                  <c:v>0.65000000000000102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0.69000000000000106</c:v>
                </c:pt>
                <c:pt idx="70">
                  <c:v>0.70000000000000107</c:v>
                </c:pt>
                <c:pt idx="71">
                  <c:v>0.71000000000000107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0.80000000000000093</c:v>
                </c:pt>
                <c:pt idx="81">
                  <c:v>0.81000000000000094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1609312"/>
        <c:axId val="-1901608768"/>
      </c:scatterChart>
      <c:valAx>
        <c:axId val="-19016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XD</a:t>
                </a:r>
              </a:p>
            </c:rich>
          </c:tx>
          <c:layout>
            <c:manualLayout>
              <c:xMode val="edge"/>
              <c:yMode val="edge"/>
              <c:x val="0.522095440190111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608768"/>
        <c:crosses val="autoZero"/>
        <c:crossBetween val="midCat"/>
      </c:valAx>
      <c:valAx>
        <c:axId val="-190160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6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Porosity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Berea!$A$1</c:f>
              <c:strCache>
                <c:ptCount val="1"/>
                <c:pt idx="0">
                  <c:v>Berea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Berea!$C$4:$C$27</c:f>
              <c:numCache>
                <c:formatCode>General</c:formatCode>
                <c:ptCount val="24"/>
                <c:pt idx="0">
                  <c:v>348.4</c:v>
                </c:pt>
                <c:pt idx="1">
                  <c:v>223.1</c:v>
                </c:pt>
                <c:pt idx="2">
                  <c:v>160.4</c:v>
                </c:pt>
                <c:pt idx="3">
                  <c:v>131.6</c:v>
                </c:pt>
                <c:pt idx="4">
                  <c:v>120.3</c:v>
                </c:pt>
                <c:pt idx="5">
                  <c:v>107.3</c:v>
                </c:pt>
                <c:pt idx="6">
                  <c:v>99.3</c:v>
                </c:pt>
                <c:pt idx="7">
                  <c:v>88.8</c:v>
                </c:pt>
                <c:pt idx="8">
                  <c:v>66.2</c:v>
                </c:pt>
                <c:pt idx="9">
                  <c:v>52.4</c:v>
                </c:pt>
                <c:pt idx="10">
                  <c:v>39.1</c:v>
                </c:pt>
                <c:pt idx="11">
                  <c:v>35.1</c:v>
                </c:pt>
                <c:pt idx="12">
                  <c:v>20.3</c:v>
                </c:pt>
                <c:pt idx="13">
                  <c:v>15.8</c:v>
                </c:pt>
                <c:pt idx="14">
                  <c:v>9.1</c:v>
                </c:pt>
                <c:pt idx="15">
                  <c:v>3.44</c:v>
                </c:pt>
                <c:pt idx="16">
                  <c:v>2.33</c:v>
                </c:pt>
                <c:pt idx="17">
                  <c:v>1</c:v>
                </c:pt>
                <c:pt idx="18">
                  <c:v>0.75</c:v>
                </c:pt>
                <c:pt idx="19">
                  <c:v>0.69</c:v>
                </c:pt>
                <c:pt idx="20">
                  <c:v>0.52</c:v>
                </c:pt>
                <c:pt idx="21">
                  <c:v>0.38</c:v>
                </c:pt>
                <c:pt idx="22">
                  <c:v>0.28999999999999998</c:v>
                </c:pt>
                <c:pt idx="23">
                  <c:v>0.21</c:v>
                </c:pt>
              </c:numCache>
            </c:numRef>
          </c:xVal>
          <c:yVal>
            <c:numRef>
              <c:f>Berea!$B$4:$B$27</c:f>
              <c:numCache>
                <c:formatCode>General</c:formatCode>
                <c:ptCount val="24"/>
                <c:pt idx="0">
                  <c:v>21</c:v>
                </c:pt>
                <c:pt idx="1">
                  <c:v>20.76</c:v>
                </c:pt>
                <c:pt idx="2">
                  <c:v>20.260000000000002</c:v>
                </c:pt>
                <c:pt idx="3">
                  <c:v>19.829999999999998</c:v>
                </c:pt>
                <c:pt idx="4">
                  <c:v>19.54</c:v>
                </c:pt>
                <c:pt idx="5">
                  <c:v>19.329999999999998</c:v>
                </c:pt>
                <c:pt idx="6">
                  <c:v>18.96</c:v>
                </c:pt>
                <c:pt idx="7">
                  <c:v>18.7</c:v>
                </c:pt>
                <c:pt idx="8">
                  <c:v>18.420000000000002</c:v>
                </c:pt>
                <c:pt idx="9">
                  <c:v>18.11</c:v>
                </c:pt>
                <c:pt idx="10">
                  <c:v>17.809999999999999</c:v>
                </c:pt>
                <c:pt idx="11">
                  <c:v>17.5</c:v>
                </c:pt>
                <c:pt idx="12">
                  <c:v>17.190000000000001</c:v>
                </c:pt>
                <c:pt idx="13">
                  <c:v>16.88</c:v>
                </c:pt>
                <c:pt idx="14">
                  <c:v>16.46</c:v>
                </c:pt>
                <c:pt idx="15">
                  <c:v>16.11</c:v>
                </c:pt>
                <c:pt idx="16">
                  <c:v>15.73</c:v>
                </c:pt>
                <c:pt idx="17">
                  <c:v>14.37</c:v>
                </c:pt>
                <c:pt idx="18">
                  <c:v>13.72</c:v>
                </c:pt>
                <c:pt idx="19">
                  <c:v>13.56</c:v>
                </c:pt>
                <c:pt idx="20">
                  <c:v>13.14</c:v>
                </c:pt>
                <c:pt idx="21">
                  <c:v>12.45</c:v>
                </c:pt>
                <c:pt idx="22">
                  <c:v>11.91</c:v>
                </c:pt>
                <c:pt idx="23">
                  <c:v>11.32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Adamswiller!$A$1</c:f>
              <c:strCache>
                <c:ptCount val="1"/>
                <c:pt idx="0">
                  <c:v>Adamswiller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Adamswiller!$C$4:$C$15</c:f>
              <c:numCache>
                <c:formatCode>General</c:formatCode>
                <c:ptCount val="12"/>
                <c:pt idx="0">
                  <c:v>144.19999999999999</c:v>
                </c:pt>
                <c:pt idx="1">
                  <c:v>52.2</c:v>
                </c:pt>
                <c:pt idx="2">
                  <c:v>21.05</c:v>
                </c:pt>
                <c:pt idx="3">
                  <c:v>10.01</c:v>
                </c:pt>
                <c:pt idx="4">
                  <c:v>5.48</c:v>
                </c:pt>
                <c:pt idx="5">
                  <c:v>3.68</c:v>
                </c:pt>
                <c:pt idx="6">
                  <c:v>2.44</c:v>
                </c:pt>
                <c:pt idx="7">
                  <c:v>2.2200000000000002</c:v>
                </c:pt>
                <c:pt idx="8">
                  <c:v>1.22</c:v>
                </c:pt>
                <c:pt idx="9">
                  <c:v>0.73</c:v>
                </c:pt>
                <c:pt idx="10">
                  <c:v>0.17</c:v>
                </c:pt>
                <c:pt idx="11">
                  <c:v>0.15</c:v>
                </c:pt>
              </c:numCache>
            </c:numRef>
          </c:xVal>
          <c:yVal>
            <c:numRef>
              <c:f>Adamswiller!$B$4:$B$15</c:f>
              <c:numCache>
                <c:formatCode>General</c:formatCode>
                <c:ptCount val="12"/>
                <c:pt idx="0">
                  <c:v>23</c:v>
                </c:pt>
                <c:pt idx="1">
                  <c:v>22.01</c:v>
                </c:pt>
                <c:pt idx="2">
                  <c:v>21.36</c:v>
                </c:pt>
                <c:pt idx="3">
                  <c:v>20</c:v>
                </c:pt>
                <c:pt idx="4">
                  <c:v>20.55</c:v>
                </c:pt>
                <c:pt idx="5">
                  <c:v>20.010000000000002</c:v>
                </c:pt>
                <c:pt idx="6">
                  <c:v>19.489999999999998</c:v>
                </c:pt>
                <c:pt idx="7">
                  <c:v>18.82</c:v>
                </c:pt>
                <c:pt idx="8">
                  <c:v>16.96</c:v>
                </c:pt>
                <c:pt idx="9">
                  <c:v>15.97</c:v>
                </c:pt>
                <c:pt idx="10">
                  <c:v>13.07</c:v>
                </c:pt>
                <c:pt idx="11">
                  <c:v>10.4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'Darley Dale'!$A$1:$C$1</c:f>
              <c:strCache>
                <c:ptCount val="1"/>
                <c:pt idx="0">
                  <c:v>Darley Dale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'Darley Dale'!$C$4:$C$25</c:f>
              <c:numCache>
                <c:formatCode>General</c:formatCode>
                <c:ptCount val="22"/>
                <c:pt idx="0">
                  <c:v>64.5</c:v>
                </c:pt>
                <c:pt idx="1">
                  <c:v>33.9</c:v>
                </c:pt>
                <c:pt idx="2">
                  <c:v>21.6</c:v>
                </c:pt>
                <c:pt idx="3">
                  <c:v>15.2</c:v>
                </c:pt>
                <c:pt idx="4">
                  <c:v>11.7</c:v>
                </c:pt>
                <c:pt idx="5">
                  <c:v>8.3699999999999992</c:v>
                </c:pt>
                <c:pt idx="6">
                  <c:v>7.01</c:v>
                </c:pt>
                <c:pt idx="7">
                  <c:v>5.64</c:v>
                </c:pt>
                <c:pt idx="8">
                  <c:v>4.28</c:v>
                </c:pt>
                <c:pt idx="9">
                  <c:v>3.82</c:v>
                </c:pt>
                <c:pt idx="10">
                  <c:v>2.78</c:v>
                </c:pt>
                <c:pt idx="11">
                  <c:v>2.6</c:v>
                </c:pt>
                <c:pt idx="12">
                  <c:v>2.04</c:v>
                </c:pt>
                <c:pt idx="13">
                  <c:v>1.78</c:v>
                </c:pt>
                <c:pt idx="14">
                  <c:v>1.64</c:v>
                </c:pt>
                <c:pt idx="15">
                  <c:v>1.56</c:v>
                </c:pt>
                <c:pt idx="16">
                  <c:v>1.42</c:v>
                </c:pt>
                <c:pt idx="17">
                  <c:v>0.97</c:v>
                </c:pt>
                <c:pt idx="18">
                  <c:v>0.51</c:v>
                </c:pt>
                <c:pt idx="19">
                  <c:v>0.23</c:v>
                </c:pt>
                <c:pt idx="20">
                  <c:v>0.15</c:v>
                </c:pt>
                <c:pt idx="21">
                  <c:v>0.12</c:v>
                </c:pt>
              </c:numCache>
            </c:numRef>
          </c:xVal>
          <c:yVal>
            <c:numRef>
              <c:f>'Darley Dale'!$B$4:$B$25</c:f>
              <c:numCache>
                <c:formatCode>General</c:formatCode>
                <c:ptCount val="22"/>
                <c:pt idx="0">
                  <c:v>14</c:v>
                </c:pt>
                <c:pt idx="1">
                  <c:v>13.83</c:v>
                </c:pt>
                <c:pt idx="2">
                  <c:v>13.51</c:v>
                </c:pt>
                <c:pt idx="3">
                  <c:v>13.26</c:v>
                </c:pt>
                <c:pt idx="4">
                  <c:v>13.1</c:v>
                </c:pt>
                <c:pt idx="5">
                  <c:v>12.85</c:v>
                </c:pt>
                <c:pt idx="6">
                  <c:v>12.66</c:v>
                </c:pt>
                <c:pt idx="7">
                  <c:v>12.51</c:v>
                </c:pt>
                <c:pt idx="8">
                  <c:v>12.37</c:v>
                </c:pt>
                <c:pt idx="9">
                  <c:v>12.27</c:v>
                </c:pt>
                <c:pt idx="10">
                  <c:v>12.07</c:v>
                </c:pt>
                <c:pt idx="11">
                  <c:v>11.91</c:v>
                </c:pt>
                <c:pt idx="12">
                  <c:v>11.64</c:v>
                </c:pt>
                <c:pt idx="13">
                  <c:v>11.39</c:v>
                </c:pt>
                <c:pt idx="14">
                  <c:v>11.17</c:v>
                </c:pt>
                <c:pt idx="15">
                  <c:v>10.93</c:v>
                </c:pt>
                <c:pt idx="16">
                  <c:v>10.8</c:v>
                </c:pt>
                <c:pt idx="17">
                  <c:v>10.45</c:v>
                </c:pt>
                <c:pt idx="18">
                  <c:v>10.1</c:v>
                </c:pt>
                <c:pt idx="19">
                  <c:v>9.66</c:v>
                </c:pt>
                <c:pt idx="20">
                  <c:v>9.18</c:v>
                </c:pt>
                <c:pt idx="21">
                  <c:v>8.8699999999999992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Rothbach!$A$1</c:f>
              <c:strCache>
                <c:ptCount val="1"/>
                <c:pt idx="0">
                  <c:v>Rothbach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Rothbach!$C$4:$C$19</c:f>
              <c:numCache>
                <c:formatCode>General</c:formatCode>
                <c:ptCount val="16"/>
                <c:pt idx="0">
                  <c:v>407.9</c:v>
                </c:pt>
                <c:pt idx="1">
                  <c:v>235.2</c:v>
                </c:pt>
                <c:pt idx="2">
                  <c:v>56.7</c:v>
                </c:pt>
                <c:pt idx="3">
                  <c:v>27.6</c:v>
                </c:pt>
                <c:pt idx="4">
                  <c:v>16.8</c:v>
                </c:pt>
                <c:pt idx="5">
                  <c:v>8.9600000000000009</c:v>
                </c:pt>
                <c:pt idx="6">
                  <c:v>6.9</c:v>
                </c:pt>
                <c:pt idx="7">
                  <c:v>3.2</c:v>
                </c:pt>
                <c:pt idx="8">
                  <c:v>1.52</c:v>
                </c:pt>
                <c:pt idx="9">
                  <c:v>0.9</c:v>
                </c:pt>
                <c:pt idx="10">
                  <c:v>0.51</c:v>
                </c:pt>
                <c:pt idx="11">
                  <c:v>0.27</c:v>
                </c:pt>
                <c:pt idx="12">
                  <c:v>0.11</c:v>
                </c:pt>
                <c:pt idx="13">
                  <c:v>7.0000000000000007E-2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Rothbach!$B$4:$B$19</c:f>
              <c:numCache>
                <c:formatCode>General</c:formatCode>
                <c:ptCount val="16"/>
                <c:pt idx="0">
                  <c:v>19.850000000000001</c:v>
                </c:pt>
                <c:pt idx="1">
                  <c:v>19.04</c:v>
                </c:pt>
                <c:pt idx="2">
                  <c:v>17.95</c:v>
                </c:pt>
                <c:pt idx="3">
                  <c:v>17.3</c:v>
                </c:pt>
                <c:pt idx="4">
                  <c:v>16.600000000000001</c:v>
                </c:pt>
                <c:pt idx="5">
                  <c:v>16.309999999999999</c:v>
                </c:pt>
                <c:pt idx="6">
                  <c:v>15.96</c:v>
                </c:pt>
                <c:pt idx="7">
                  <c:v>15.08</c:v>
                </c:pt>
                <c:pt idx="8">
                  <c:v>14.54</c:v>
                </c:pt>
                <c:pt idx="9">
                  <c:v>14.28</c:v>
                </c:pt>
                <c:pt idx="10">
                  <c:v>14.12</c:v>
                </c:pt>
                <c:pt idx="11">
                  <c:v>13.68</c:v>
                </c:pt>
                <c:pt idx="12">
                  <c:v>12.48</c:v>
                </c:pt>
                <c:pt idx="13">
                  <c:v>11.49</c:v>
                </c:pt>
                <c:pt idx="14">
                  <c:v>10.16</c:v>
                </c:pt>
                <c:pt idx="15">
                  <c:v>9.52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4450624"/>
        <c:axId val="-1884464768"/>
      </c:scatterChart>
      <c:valAx>
        <c:axId val="-188445062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64768"/>
        <c:crosses val="autoZero"/>
        <c:crossBetween val="midCat"/>
      </c:valAx>
      <c:valAx>
        <c:axId val="-1884464768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506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Dynamic Porosity</a:t>
            </a:r>
          </a:p>
        </c:rich>
      </c:tx>
      <c:layout>
        <c:manualLayout>
          <c:xMode val="edge"/>
          <c:yMode val="edge"/>
          <c:x val="0.37220639973194841"/>
          <c:y val="1.5441539717906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4887846466007E-2"/>
          <c:y val="0.10062861165223372"/>
          <c:w val="0.72954733716796039"/>
          <c:h val="0.76075224911866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Berea!$A$1</c:f>
              <c:strCache>
                <c:ptCount val="1"/>
                <c:pt idx="0">
                  <c:v>Berea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Berea!$A$3:$A$27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  <c:pt idx="24">
                  <c:v>540</c:v>
                </c:pt>
              </c:numCache>
            </c:numRef>
          </c:xVal>
          <c:yVal>
            <c:numRef>
              <c:f>Berea!$B$3:$B$27</c:f>
              <c:numCache>
                <c:formatCode>General</c:formatCode>
                <c:ptCount val="25"/>
                <c:pt idx="0">
                  <c:v>21.4</c:v>
                </c:pt>
                <c:pt idx="1">
                  <c:v>21</c:v>
                </c:pt>
                <c:pt idx="2">
                  <c:v>20.76</c:v>
                </c:pt>
                <c:pt idx="3">
                  <c:v>20.260000000000002</c:v>
                </c:pt>
                <c:pt idx="4">
                  <c:v>19.829999999999998</c:v>
                </c:pt>
                <c:pt idx="5">
                  <c:v>19.54</c:v>
                </c:pt>
                <c:pt idx="6">
                  <c:v>19.329999999999998</c:v>
                </c:pt>
                <c:pt idx="7">
                  <c:v>18.96</c:v>
                </c:pt>
                <c:pt idx="8">
                  <c:v>18.7</c:v>
                </c:pt>
                <c:pt idx="9">
                  <c:v>18.420000000000002</c:v>
                </c:pt>
                <c:pt idx="10">
                  <c:v>18.11</c:v>
                </c:pt>
                <c:pt idx="11">
                  <c:v>17.809999999999999</c:v>
                </c:pt>
                <c:pt idx="12">
                  <c:v>17.5</c:v>
                </c:pt>
                <c:pt idx="13">
                  <c:v>17.190000000000001</c:v>
                </c:pt>
                <c:pt idx="14">
                  <c:v>16.88</c:v>
                </c:pt>
                <c:pt idx="15">
                  <c:v>16.46</c:v>
                </c:pt>
                <c:pt idx="16">
                  <c:v>16.11</c:v>
                </c:pt>
                <c:pt idx="17">
                  <c:v>15.73</c:v>
                </c:pt>
                <c:pt idx="18">
                  <c:v>14.37</c:v>
                </c:pt>
                <c:pt idx="19">
                  <c:v>13.72</c:v>
                </c:pt>
                <c:pt idx="20">
                  <c:v>13.56</c:v>
                </c:pt>
                <c:pt idx="21">
                  <c:v>13.14</c:v>
                </c:pt>
                <c:pt idx="22">
                  <c:v>12.45</c:v>
                </c:pt>
                <c:pt idx="23">
                  <c:v>11.91</c:v>
                </c:pt>
                <c:pt idx="24">
                  <c:v>11.32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Adamswiller!$A$1</c:f>
              <c:strCache>
                <c:ptCount val="1"/>
                <c:pt idx="0">
                  <c:v>Adamswiller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Adamswiller!$A$3:$A$15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365</c:v>
                </c:pt>
              </c:numCache>
            </c:numRef>
          </c:xVal>
          <c:yVal>
            <c:numRef>
              <c:f>Adamswiller!$B$3:$B$15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22.01</c:v>
                </c:pt>
                <c:pt idx="3">
                  <c:v>21.36</c:v>
                </c:pt>
                <c:pt idx="4">
                  <c:v>20</c:v>
                </c:pt>
                <c:pt idx="5">
                  <c:v>20.55</c:v>
                </c:pt>
                <c:pt idx="6">
                  <c:v>20.010000000000002</c:v>
                </c:pt>
                <c:pt idx="7">
                  <c:v>19.489999999999998</c:v>
                </c:pt>
                <c:pt idx="8">
                  <c:v>18.82</c:v>
                </c:pt>
                <c:pt idx="9">
                  <c:v>16.96</c:v>
                </c:pt>
                <c:pt idx="10">
                  <c:v>15.97</c:v>
                </c:pt>
                <c:pt idx="11">
                  <c:v>13.07</c:v>
                </c:pt>
                <c:pt idx="12">
                  <c:v>10.4</c:v>
                </c:pt>
              </c:numCache>
            </c:numRef>
          </c:yVal>
          <c:smooth val="0"/>
        </c:ser>
        <c:ser>
          <c:idx val="8"/>
          <c:order val="2"/>
          <c:tx>
            <c:v>Boise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Boise!$A$3:$A$28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220</c:v>
                </c:pt>
                <c:pt idx="25">
                  <c:v>240</c:v>
                </c:pt>
              </c:numCache>
            </c:numRef>
          </c:xVal>
          <c:yVal>
            <c:numRef>
              <c:f>Boise!$B$3:$B$28</c:f>
              <c:numCache>
                <c:formatCode>General</c:formatCode>
                <c:ptCount val="26"/>
                <c:pt idx="0">
                  <c:v>35.6</c:v>
                </c:pt>
                <c:pt idx="1">
                  <c:v>35</c:v>
                </c:pt>
                <c:pt idx="2">
                  <c:v>34.5</c:v>
                </c:pt>
                <c:pt idx="3">
                  <c:v>33.479999999999997</c:v>
                </c:pt>
                <c:pt idx="4">
                  <c:v>32.85</c:v>
                </c:pt>
                <c:pt idx="5">
                  <c:v>32.29</c:v>
                </c:pt>
                <c:pt idx="6">
                  <c:v>31.95</c:v>
                </c:pt>
                <c:pt idx="7">
                  <c:v>31.27</c:v>
                </c:pt>
                <c:pt idx="8">
                  <c:v>30.55</c:v>
                </c:pt>
                <c:pt idx="9">
                  <c:v>29.74</c:v>
                </c:pt>
                <c:pt idx="10">
                  <c:v>28.97</c:v>
                </c:pt>
                <c:pt idx="11">
                  <c:v>28.28</c:v>
                </c:pt>
                <c:pt idx="12">
                  <c:v>27.9</c:v>
                </c:pt>
                <c:pt idx="13">
                  <c:v>27.4</c:v>
                </c:pt>
                <c:pt idx="14">
                  <c:v>26.51</c:v>
                </c:pt>
                <c:pt idx="15">
                  <c:v>25.97</c:v>
                </c:pt>
                <c:pt idx="16">
                  <c:v>25.5</c:v>
                </c:pt>
                <c:pt idx="17">
                  <c:v>25.01</c:v>
                </c:pt>
                <c:pt idx="18">
                  <c:v>24.6</c:v>
                </c:pt>
                <c:pt idx="19">
                  <c:v>24.2</c:v>
                </c:pt>
                <c:pt idx="20">
                  <c:v>23.57</c:v>
                </c:pt>
                <c:pt idx="21">
                  <c:v>23.04</c:v>
                </c:pt>
                <c:pt idx="22">
                  <c:v>22.55</c:v>
                </c:pt>
                <c:pt idx="23">
                  <c:v>22.1</c:v>
                </c:pt>
                <c:pt idx="24">
                  <c:v>21.69</c:v>
                </c:pt>
                <c:pt idx="25">
                  <c:v>21.28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'Darley Dale'!$A$1:$C$1</c:f>
              <c:strCache>
                <c:ptCount val="1"/>
                <c:pt idx="0">
                  <c:v>Darley Dale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'Darley Dale'!$A$3:$A$25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  <c:pt idx="22">
                  <c:v>530</c:v>
                </c:pt>
              </c:numCache>
            </c:numRef>
          </c:xVal>
          <c:yVal>
            <c:numRef>
              <c:f>'Darley Dale'!$B$3:$B$25</c:f>
              <c:numCache>
                <c:formatCode>General</c:formatCode>
                <c:ptCount val="23"/>
                <c:pt idx="0">
                  <c:v>14.3</c:v>
                </c:pt>
                <c:pt idx="1">
                  <c:v>14</c:v>
                </c:pt>
                <c:pt idx="2">
                  <c:v>13.83</c:v>
                </c:pt>
                <c:pt idx="3">
                  <c:v>13.51</c:v>
                </c:pt>
                <c:pt idx="4">
                  <c:v>13.26</c:v>
                </c:pt>
                <c:pt idx="5">
                  <c:v>13.1</c:v>
                </c:pt>
                <c:pt idx="6">
                  <c:v>12.85</c:v>
                </c:pt>
                <c:pt idx="7">
                  <c:v>12.66</c:v>
                </c:pt>
                <c:pt idx="8">
                  <c:v>12.51</c:v>
                </c:pt>
                <c:pt idx="9">
                  <c:v>12.37</c:v>
                </c:pt>
                <c:pt idx="10">
                  <c:v>12.27</c:v>
                </c:pt>
                <c:pt idx="11">
                  <c:v>12.07</c:v>
                </c:pt>
                <c:pt idx="12">
                  <c:v>11.91</c:v>
                </c:pt>
                <c:pt idx="13">
                  <c:v>11.64</c:v>
                </c:pt>
                <c:pt idx="14">
                  <c:v>11.39</c:v>
                </c:pt>
                <c:pt idx="15">
                  <c:v>11.17</c:v>
                </c:pt>
                <c:pt idx="16">
                  <c:v>10.93</c:v>
                </c:pt>
                <c:pt idx="17">
                  <c:v>10.8</c:v>
                </c:pt>
                <c:pt idx="18">
                  <c:v>10.45</c:v>
                </c:pt>
                <c:pt idx="19">
                  <c:v>10.1</c:v>
                </c:pt>
                <c:pt idx="20">
                  <c:v>9.66</c:v>
                </c:pt>
                <c:pt idx="21">
                  <c:v>9.18</c:v>
                </c:pt>
                <c:pt idx="22">
                  <c:v>8.8699999999999992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Rothbach!$A$1</c:f>
              <c:strCache>
                <c:ptCount val="1"/>
                <c:pt idx="0">
                  <c:v>Rothbach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Rothbach!$A$3:$A$19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  <c:pt idx="16">
                  <c:v>390</c:v>
                </c:pt>
              </c:numCache>
            </c:numRef>
          </c:xVal>
          <c:yVal>
            <c:numRef>
              <c:f>Rothbach!$B$3:$B$19</c:f>
              <c:numCache>
                <c:formatCode>General</c:formatCode>
                <c:ptCount val="17"/>
                <c:pt idx="0">
                  <c:v>21</c:v>
                </c:pt>
                <c:pt idx="1">
                  <c:v>19.850000000000001</c:v>
                </c:pt>
                <c:pt idx="2">
                  <c:v>19.04</c:v>
                </c:pt>
                <c:pt idx="3">
                  <c:v>17.95</c:v>
                </c:pt>
                <c:pt idx="4">
                  <c:v>17.3</c:v>
                </c:pt>
                <c:pt idx="5">
                  <c:v>16.600000000000001</c:v>
                </c:pt>
                <c:pt idx="6">
                  <c:v>16.309999999999999</c:v>
                </c:pt>
                <c:pt idx="7">
                  <c:v>15.96</c:v>
                </c:pt>
                <c:pt idx="8">
                  <c:v>15.08</c:v>
                </c:pt>
                <c:pt idx="9">
                  <c:v>14.54</c:v>
                </c:pt>
                <c:pt idx="10">
                  <c:v>14.28</c:v>
                </c:pt>
                <c:pt idx="11">
                  <c:v>14.12</c:v>
                </c:pt>
                <c:pt idx="12">
                  <c:v>13.68</c:v>
                </c:pt>
                <c:pt idx="13">
                  <c:v>12.48</c:v>
                </c:pt>
                <c:pt idx="14">
                  <c:v>11.49</c:v>
                </c:pt>
                <c:pt idx="15">
                  <c:v>10.16</c:v>
                </c:pt>
                <c:pt idx="16">
                  <c:v>9.52</c:v>
                </c:pt>
              </c:numCache>
            </c:numRef>
          </c:yVal>
          <c:smooth val="0"/>
        </c:ser>
        <c:ser>
          <c:idx val="3"/>
          <c:order val="5"/>
          <c:tx>
            <c:v>Berea calculated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Berea!$A$3:$A$27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  <c:pt idx="24">
                  <c:v>540</c:v>
                </c:pt>
              </c:numCache>
            </c:numRef>
          </c:xVal>
          <c:yVal>
            <c:numRef>
              <c:f>Berea!$U$3:$U$27</c:f>
              <c:numCache>
                <c:formatCode>General</c:formatCode>
                <c:ptCount val="25"/>
                <c:pt idx="0">
                  <c:v>21.4</c:v>
                </c:pt>
                <c:pt idx="1">
                  <c:v>20.97065282767241</c:v>
                </c:pt>
                <c:pt idx="2">
                  <c:v>20.740662299284342</c:v>
                </c:pt>
                <c:pt idx="3">
                  <c:v>20.309189510025515</c:v>
                </c:pt>
                <c:pt idx="4">
                  <c:v>19.81149684448944</c:v>
                </c:pt>
                <c:pt idx="5">
                  <c:v>19.533830446802806</c:v>
                </c:pt>
                <c:pt idx="6">
                  <c:v>19.336408395063707</c:v>
                </c:pt>
                <c:pt idx="7">
                  <c:v>19.009471288698006</c:v>
                </c:pt>
                <c:pt idx="8">
                  <c:v>18.700152773932608</c:v>
                </c:pt>
                <c:pt idx="9">
                  <c:v>18.313596249669072</c:v>
                </c:pt>
                <c:pt idx="10">
                  <c:v>17.766772560574687</c:v>
                </c:pt>
                <c:pt idx="11">
                  <c:v>17.292236254253947</c:v>
                </c:pt>
                <c:pt idx="12">
                  <c:v>16.812192413940956</c:v>
                </c:pt>
                <c:pt idx="13">
                  <c:v>16.326543647641429</c:v>
                </c:pt>
                <c:pt idx="14">
                  <c:v>15.835191169767986</c:v>
                </c:pt>
                <c:pt idx="15">
                  <c:v>15.338033903563183</c:v>
                </c:pt>
                <c:pt idx="16">
                  <c:v>14.834968371917656</c:v>
                </c:pt>
                <c:pt idx="17">
                  <c:v>14.325888623655212</c:v>
                </c:pt>
                <c:pt idx="18">
                  <c:v>13.96589634401032</c:v>
                </c:pt>
                <c:pt idx="19">
                  <c:v>13.81068615904889</c:v>
                </c:pt>
                <c:pt idx="20">
                  <c:v>13.637572270848397</c:v>
                </c:pt>
                <c:pt idx="21">
                  <c:v>13.114032857487116</c:v>
                </c:pt>
                <c:pt idx="22">
                  <c:v>12.406025930490951</c:v>
                </c:pt>
                <c:pt idx="23">
                  <c:v>11.686385546229818</c:v>
                </c:pt>
                <c:pt idx="24">
                  <c:v>10.954822600708283</c:v>
                </c:pt>
              </c:numCache>
            </c:numRef>
          </c:yVal>
          <c:smooth val="0"/>
        </c:ser>
        <c:ser>
          <c:idx val="4"/>
          <c:order val="6"/>
          <c:tx>
            <c:v>Adamswiller calculate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Adamswiller!$A$3:$A$15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365</c:v>
                </c:pt>
              </c:numCache>
            </c:numRef>
          </c:xVal>
          <c:yVal>
            <c:numRef>
              <c:f>Adamswiller!$U$3:$U$15</c:f>
              <c:numCache>
                <c:formatCode>General</c:formatCode>
                <c:ptCount val="13"/>
                <c:pt idx="0">
                  <c:v>24</c:v>
                </c:pt>
                <c:pt idx="1">
                  <c:v>22.989502658248266</c:v>
                </c:pt>
                <c:pt idx="2">
                  <c:v>22.039242780180306</c:v>
                </c:pt>
                <c:pt idx="3">
                  <c:v>21.32857555035212</c:v>
                </c:pt>
                <c:pt idx="4">
                  <c:v>20.008934846557803</c:v>
                </c:pt>
                <c:pt idx="5">
                  <c:v>17.950312437826071</c:v>
                </c:pt>
                <c:pt idx="6">
                  <c:v>15.034813367259792</c:v>
                </c:pt>
                <c:pt idx="7">
                  <c:v>11.904485916309259</c:v>
                </c:pt>
                <c:pt idx="8">
                  <c:v>8.5346773921792316</c:v>
                </c:pt>
                <c:pt idx="9">
                  <c:v>4.8968130421507343</c:v>
                </c:pt>
                <c:pt idx="10">
                  <c:v>2.967162044839383</c:v>
                </c:pt>
                <c:pt idx="11">
                  <c:v>-2.2178585358636744</c:v>
                </c:pt>
                <c:pt idx="12">
                  <c:v>-9.8486545707880619</c:v>
                </c:pt>
              </c:numCache>
            </c:numRef>
          </c:yVal>
          <c:smooth val="0"/>
        </c:ser>
        <c:ser>
          <c:idx val="9"/>
          <c:order val="7"/>
          <c:tx>
            <c:v>Boise Calculated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Boise!$A$3:$A$28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220</c:v>
                </c:pt>
                <c:pt idx="25">
                  <c:v>240</c:v>
                </c:pt>
              </c:numCache>
            </c:numRef>
          </c:xVal>
          <c:yVal>
            <c:numRef>
              <c:f>Boise!$U$3:$U$28</c:f>
              <c:numCache>
                <c:formatCode>General</c:formatCode>
                <c:ptCount val="26"/>
                <c:pt idx="0">
                  <c:v>35.6</c:v>
                </c:pt>
                <c:pt idx="1">
                  <c:v>34.856040630510392</c:v>
                </c:pt>
                <c:pt idx="2">
                  <c:v>34.45442266768756</c:v>
                </c:pt>
                <c:pt idx="3">
                  <c:v>33.64056563368802</c:v>
                </c:pt>
                <c:pt idx="4">
                  <c:v>32.964969371444951</c:v>
                </c:pt>
                <c:pt idx="5">
                  <c:v>32.342986230206172</c:v>
                </c:pt>
                <c:pt idx="6">
                  <c:v>31.738070855008903</c:v>
                </c:pt>
                <c:pt idx="7">
                  <c:v>31.134458728515924</c:v>
                </c:pt>
                <c:pt idx="8">
                  <c:v>30.525275116472116</c:v>
                </c:pt>
                <c:pt idx="9">
                  <c:v>29.90743007874584</c:v>
                </c:pt>
                <c:pt idx="10">
                  <c:v>29.279439020091218</c:v>
                </c:pt>
                <c:pt idx="11">
                  <c:v>28.64049419780298</c:v>
                </c:pt>
                <c:pt idx="12">
                  <c:v>27.990069344071983</c:v>
                </c:pt>
                <c:pt idx="13">
                  <c:v>27.327751173476511</c:v>
                </c:pt>
                <c:pt idx="14">
                  <c:v>25.965955744073476</c:v>
                </c:pt>
                <c:pt idx="15">
                  <c:v>24.552176219016182</c:v>
                </c:pt>
                <c:pt idx="16">
                  <c:v>23.083354459225681</c:v>
                </c:pt>
                <c:pt idx="17">
                  <c:v>21.556207941255764</c:v>
                </c:pt>
                <c:pt idx="18">
                  <c:v>19.9671915269378</c:v>
                </c:pt>
                <c:pt idx="19">
                  <c:v>18.312467497580126</c:v>
                </c:pt>
                <c:pt idx="20">
                  <c:v>14.788890800156175</c:v>
                </c:pt>
                <c:pt idx="21">
                  <c:v>10.947633336561381</c:v>
                </c:pt>
                <c:pt idx="22">
                  <c:v>6.7437044760126295</c:v>
                </c:pt>
                <c:pt idx="23">
                  <c:v>2.1231971062510508</c:v>
                </c:pt>
                <c:pt idx="24">
                  <c:v>-2.9790364104450044</c:v>
                </c:pt>
                <c:pt idx="25">
                  <c:v>-8.6424751589992646</c:v>
                </c:pt>
              </c:numCache>
            </c:numRef>
          </c:yVal>
          <c:smooth val="0"/>
        </c:ser>
        <c:ser>
          <c:idx val="5"/>
          <c:order val="8"/>
          <c:tx>
            <c:v>Darley Dale calculated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'Darley Dale'!$A$3:$A$25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  <c:pt idx="22">
                  <c:v>530</c:v>
                </c:pt>
              </c:numCache>
            </c:numRef>
          </c:xVal>
          <c:yVal>
            <c:numRef>
              <c:f>'Darley Dale'!$U$3:$U$25</c:f>
              <c:numCache>
                <c:formatCode>General</c:formatCode>
                <c:ptCount val="23"/>
                <c:pt idx="0">
                  <c:v>14.3</c:v>
                </c:pt>
                <c:pt idx="1">
                  <c:v>13.996577100894825</c:v>
                </c:pt>
                <c:pt idx="2">
                  <c:v>13.829357036375841</c:v>
                </c:pt>
                <c:pt idx="3">
                  <c:v>13.503215586215195</c:v>
                </c:pt>
                <c:pt idx="4">
                  <c:v>13.269831023836856</c:v>
                </c:pt>
                <c:pt idx="5">
                  <c:v>13.095700345956313</c:v>
                </c:pt>
                <c:pt idx="6">
                  <c:v>12.846852429034042</c:v>
                </c:pt>
                <c:pt idx="7">
                  <c:v>12.661933384016894</c:v>
                </c:pt>
                <c:pt idx="8">
                  <c:v>12.50251311171894</c:v>
                </c:pt>
                <c:pt idx="9">
                  <c:v>12.353081275019592</c:v>
                </c:pt>
                <c:pt idx="10">
                  <c:v>12.207389914443558</c:v>
                </c:pt>
                <c:pt idx="11">
                  <c:v>11.91866849300774</c:v>
                </c:pt>
                <c:pt idx="12">
                  <c:v>11.629400419447208</c:v>
                </c:pt>
                <c:pt idx="13">
                  <c:v>11.192265258246291</c:v>
                </c:pt>
                <c:pt idx="14">
                  <c:v>10.750828395311137</c:v>
                </c:pt>
                <c:pt idx="15">
                  <c:v>10.304984000494523</c:v>
                </c:pt>
                <c:pt idx="16">
                  <c:v>9.8546629972315127</c:v>
                </c:pt>
                <c:pt idx="17">
                  <c:v>9.3997974446461079</c:v>
                </c:pt>
                <c:pt idx="18">
                  <c:v>8.6314007328684692</c:v>
                </c:pt>
                <c:pt idx="19">
                  <c:v>7.5334853941749369</c:v>
                </c:pt>
                <c:pt idx="20">
                  <c:v>6.5711955834448981</c:v>
                </c:pt>
                <c:pt idx="21">
                  <c:v>5.7538536996286256</c:v>
                </c:pt>
                <c:pt idx="22">
                  <c:v>5.0896111331990364</c:v>
                </c:pt>
              </c:numCache>
            </c:numRef>
          </c:yVal>
          <c:smooth val="0"/>
        </c:ser>
        <c:ser>
          <c:idx val="7"/>
          <c:order val="9"/>
          <c:tx>
            <c:v>Rothbach calculated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Rothbach!$A$3:$A$19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  <c:pt idx="16">
                  <c:v>390</c:v>
                </c:pt>
              </c:numCache>
            </c:numRef>
          </c:xVal>
          <c:yVal>
            <c:numRef>
              <c:f>Rothbach!$U$3:$U$19</c:f>
              <c:numCache>
                <c:formatCode>General</c:formatCode>
                <c:ptCount val="17"/>
                <c:pt idx="0">
                  <c:v>21</c:v>
                </c:pt>
                <c:pt idx="1">
                  <c:v>19.868697437614301</c:v>
                </c:pt>
                <c:pt idx="2">
                  <c:v>19.020891703545988</c:v>
                </c:pt>
                <c:pt idx="3">
                  <c:v>17.956723361638627</c:v>
                </c:pt>
                <c:pt idx="4">
                  <c:v>17.299645931370968</c:v>
                </c:pt>
                <c:pt idx="5">
                  <c:v>17.600850864430331</c:v>
                </c:pt>
                <c:pt idx="6">
                  <c:v>18.256937142350623</c:v>
                </c:pt>
                <c:pt idx="7">
                  <c:v>18.903036841295464</c:v>
                </c:pt>
                <c:pt idx="8">
                  <c:v>20.474495442178405</c:v>
                </c:pt>
                <c:pt idx="9">
                  <c:v>21.486100531823723</c:v>
                </c:pt>
                <c:pt idx="10">
                  <c:v>22.052942149050267</c:v>
                </c:pt>
                <c:pt idx="11">
                  <c:v>22.333323100359223</c:v>
                </c:pt>
                <c:pt idx="12">
                  <c:v>22.888091523448793</c:v>
                </c:pt>
                <c:pt idx="13">
                  <c:v>23.705554861128313</c:v>
                </c:pt>
                <c:pt idx="14">
                  <c:v>24.50587204945613</c:v>
                </c:pt>
                <c:pt idx="15">
                  <c:v>25.54720451152102</c:v>
                </c:pt>
                <c:pt idx="16">
                  <c:v>26.560200651506182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4454432"/>
        <c:axId val="-1884452256"/>
      </c:scatterChart>
      <c:valAx>
        <c:axId val="-1884454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52256"/>
        <c:crosses val="autoZero"/>
        <c:crossBetween val="midCat"/>
      </c:valAx>
      <c:valAx>
        <c:axId val="-1884452256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5443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59961476898820554"/>
          <c:y val="0.10675123583180865"/>
          <c:w val="0.22308030772874957"/>
          <c:h val="0.22639388719334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Dynamic Absolute Permeability</a:t>
            </a:r>
          </a:p>
        </c:rich>
      </c:tx>
      <c:layout>
        <c:manualLayout>
          <c:xMode val="edge"/>
          <c:yMode val="edge"/>
          <c:x val="0.26762718489975995"/>
          <c:y val="2.9108479344012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516967293982"/>
          <c:y val="0.13391982439320835"/>
          <c:w val="0.72744224791050049"/>
          <c:h val="0.72241843132053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Berea!$A$1</c:f>
              <c:strCache>
                <c:ptCount val="1"/>
                <c:pt idx="0">
                  <c:v>Berea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Berea!$A$3:$A$26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</c:numCache>
            </c:numRef>
          </c:xVal>
          <c:yVal>
            <c:numRef>
              <c:f>Berea!$C$3:$C$26</c:f>
              <c:numCache>
                <c:formatCode>General</c:formatCode>
                <c:ptCount val="24"/>
                <c:pt idx="0">
                  <c:v>500</c:v>
                </c:pt>
                <c:pt idx="1">
                  <c:v>348.4</c:v>
                </c:pt>
                <c:pt idx="2">
                  <c:v>223.1</c:v>
                </c:pt>
                <c:pt idx="3">
                  <c:v>160.4</c:v>
                </c:pt>
                <c:pt idx="4">
                  <c:v>131.6</c:v>
                </c:pt>
                <c:pt idx="5">
                  <c:v>120.3</c:v>
                </c:pt>
                <c:pt idx="6">
                  <c:v>107.3</c:v>
                </c:pt>
                <c:pt idx="7">
                  <c:v>99.3</c:v>
                </c:pt>
                <c:pt idx="8">
                  <c:v>88.8</c:v>
                </c:pt>
                <c:pt idx="9">
                  <c:v>66.2</c:v>
                </c:pt>
                <c:pt idx="10">
                  <c:v>52.4</c:v>
                </c:pt>
                <c:pt idx="11">
                  <c:v>39.1</c:v>
                </c:pt>
                <c:pt idx="12">
                  <c:v>35.1</c:v>
                </c:pt>
                <c:pt idx="13">
                  <c:v>20.3</c:v>
                </c:pt>
                <c:pt idx="14">
                  <c:v>15.8</c:v>
                </c:pt>
                <c:pt idx="15">
                  <c:v>9.1</c:v>
                </c:pt>
                <c:pt idx="16">
                  <c:v>3.44</c:v>
                </c:pt>
                <c:pt idx="17">
                  <c:v>2.33</c:v>
                </c:pt>
                <c:pt idx="18">
                  <c:v>1</c:v>
                </c:pt>
                <c:pt idx="19">
                  <c:v>0.75</c:v>
                </c:pt>
                <c:pt idx="20">
                  <c:v>0.69</c:v>
                </c:pt>
                <c:pt idx="21">
                  <c:v>0.52</c:v>
                </c:pt>
                <c:pt idx="22">
                  <c:v>0.38</c:v>
                </c:pt>
                <c:pt idx="23">
                  <c:v>0.28999999999999998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F9-4AC1-A51A-E041EE9BC8C2}"/>
            </c:ext>
          </c:extLst>
        </c:ser>
        <c:ser>
          <c:idx val="3"/>
          <c:order val="1"/>
          <c:tx>
            <c:strRef>
              <c:f>Adamswiller!$A$1</c:f>
              <c:strCache>
                <c:ptCount val="1"/>
                <c:pt idx="0">
                  <c:v>Adamswiller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Adamswiller!$A$3:$A$14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Adamswiller!$C$3:$C$14</c:f>
              <c:numCache>
                <c:formatCode>General</c:formatCode>
                <c:ptCount val="12"/>
                <c:pt idx="0">
                  <c:v>250</c:v>
                </c:pt>
                <c:pt idx="1">
                  <c:v>144.19999999999999</c:v>
                </c:pt>
                <c:pt idx="2">
                  <c:v>52.2</c:v>
                </c:pt>
                <c:pt idx="3">
                  <c:v>21.05</c:v>
                </c:pt>
                <c:pt idx="4">
                  <c:v>10.01</c:v>
                </c:pt>
                <c:pt idx="5">
                  <c:v>5.48</c:v>
                </c:pt>
                <c:pt idx="6">
                  <c:v>3.68</c:v>
                </c:pt>
                <c:pt idx="7">
                  <c:v>2.44</c:v>
                </c:pt>
                <c:pt idx="8">
                  <c:v>2.2200000000000002</c:v>
                </c:pt>
                <c:pt idx="9">
                  <c:v>1.22</c:v>
                </c:pt>
                <c:pt idx="10">
                  <c:v>0.73</c:v>
                </c:pt>
                <c:pt idx="11">
                  <c:v>0.17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F9-4AC1-A51A-E041EE9BC8C2}"/>
            </c:ext>
          </c:extLst>
        </c:ser>
        <c:ser>
          <c:idx val="9"/>
          <c:order val="2"/>
          <c:tx>
            <c:v>Boise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Boise!$A$3:$A$27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220</c:v>
                </c:pt>
              </c:numCache>
            </c:numRef>
          </c:xVal>
          <c:yVal>
            <c:numRef>
              <c:f>Boise!$C$3:$C$27</c:f>
              <c:numCache>
                <c:formatCode>General</c:formatCode>
                <c:ptCount val="25"/>
                <c:pt idx="0">
                  <c:v>2300</c:v>
                </c:pt>
                <c:pt idx="1">
                  <c:v>1863.8</c:v>
                </c:pt>
                <c:pt idx="2">
                  <c:v>1720.6</c:v>
                </c:pt>
                <c:pt idx="3">
                  <c:v>1650.4</c:v>
                </c:pt>
                <c:pt idx="4">
                  <c:v>1453.4</c:v>
                </c:pt>
                <c:pt idx="5">
                  <c:v>1125.7</c:v>
                </c:pt>
                <c:pt idx="6">
                  <c:v>938.3</c:v>
                </c:pt>
                <c:pt idx="7">
                  <c:v>619</c:v>
                </c:pt>
                <c:pt idx="8">
                  <c:v>281.10000000000002</c:v>
                </c:pt>
                <c:pt idx="9">
                  <c:v>182.9</c:v>
                </c:pt>
                <c:pt idx="10">
                  <c:v>94.6</c:v>
                </c:pt>
                <c:pt idx="11">
                  <c:v>62.5</c:v>
                </c:pt>
                <c:pt idx="12">
                  <c:v>53.9</c:v>
                </c:pt>
                <c:pt idx="13">
                  <c:v>42.7</c:v>
                </c:pt>
                <c:pt idx="14">
                  <c:v>13.1</c:v>
                </c:pt>
                <c:pt idx="15">
                  <c:v>8.1999999999999993</c:v>
                </c:pt>
                <c:pt idx="16">
                  <c:v>5.9</c:v>
                </c:pt>
                <c:pt idx="17">
                  <c:v>4.0999999999999996</c:v>
                </c:pt>
                <c:pt idx="18">
                  <c:v>3.4</c:v>
                </c:pt>
                <c:pt idx="19">
                  <c:v>2.75</c:v>
                </c:pt>
                <c:pt idx="20">
                  <c:v>1.73</c:v>
                </c:pt>
                <c:pt idx="21">
                  <c:v>1.1299999999999999</c:v>
                </c:pt>
                <c:pt idx="22">
                  <c:v>0.87</c:v>
                </c:pt>
                <c:pt idx="23">
                  <c:v>0.68</c:v>
                </c:pt>
                <c:pt idx="24">
                  <c:v>0.54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F9-4AC1-A51A-E041EE9BC8C2}"/>
            </c:ext>
          </c:extLst>
        </c:ser>
        <c:ser>
          <c:idx val="7"/>
          <c:order val="3"/>
          <c:tx>
            <c:strRef>
              <c:f>'Darley Dale'!$A$1:$C$1</c:f>
              <c:strCache>
                <c:ptCount val="1"/>
                <c:pt idx="0">
                  <c:v>Darley Dale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'Darley Dale'!$A$3:$A$24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</c:numCache>
            </c:numRef>
          </c:xVal>
          <c:yVal>
            <c:numRef>
              <c:f>'Darley Dale'!$C$3:$C$24</c:f>
              <c:numCache>
                <c:formatCode>General</c:formatCode>
                <c:ptCount val="22"/>
                <c:pt idx="0">
                  <c:v>110</c:v>
                </c:pt>
                <c:pt idx="1">
                  <c:v>64.5</c:v>
                </c:pt>
                <c:pt idx="2">
                  <c:v>33.9</c:v>
                </c:pt>
                <c:pt idx="3">
                  <c:v>21.6</c:v>
                </c:pt>
                <c:pt idx="4">
                  <c:v>15.2</c:v>
                </c:pt>
                <c:pt idx="5">
                  <c:v>11.7</c:v>
                </c:pt>
                <c:pt idx="6">
                  <c:v>8.3699999999999992</c:v>
                </c:pt>
                <c:pt idx="7">
                  <c:v>7.01</c:v>
                </c:pt>
                <c:pt idx="8">
                  <c:v>5.64</c:v>
                </c:pt>
                <c:pt idx="9">
                  <c:v>4.28</c:v>
                </c:pt>
                <c:pt idx="10">
                  <c:v>3.82</c:v>
                </c:pt>
                <c:pt idx="11">
                  <c:v>2.78</c:v>
                </c:pt>
                <c:pt idx="12">
                  <c:v>2.6</c:v>
                </c:pt>
                <c:pt idx="13">
                  <c:v>2.04</c:v>
                </c:pt>
                <c:pt idx="14">
                  <c:v>1.78</c:v>
                </c:pt>
                <c:pt idx="15">
                  <c:v>1.64</c:v>
                </c:pt>
                <c:pt idx="16">
                  <c:v>1.56</c:v>
                </c:pt>
                <c:pt idx="17">
                  <c:v>1.42</c:v>
                </c:pt>
                <c:pt idx="18">
                  <c:v>0.97</c:v>
                </c:pt>
                <c:pt idx="19">
                  <c:v>0.51</c:v>
                </c:pt>
                <c:pt idx="20">
                  <c:v>0.23</c:v>
                </c:pt>
                <c:pt idx="21">
                  <c:v>0.15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F9-4AC1-A51A-E041EE9BC8C2}"/>
            </c:ext>
          </c:extLst>
        </c:ser>
        <c:ser>
          <c:idx val="0"/>
          <c:order val="4"/>
          <c:tx>
            <c:strRef>
              <c:f>Rothbach!$A$1</c:f>
              <c:strCache>
                <c:ptCount val="1"/>
                <c:pt idx="0">
                  <c:v>Rothbach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Rothbach!$A$3:$A$18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</c:numCache>
            </c:numRef>
          </c:xVal>
          <c:yVal>
            <c:numRef>
              <c:f>Rothbach!$C$3:$C$18</c:f>
              <c:numCache>
                <c:formatCode>General</c:formatCode>
                <c:ptCount val="16"/>
                <c:pt idx="0">
                  <c:v>650</c:v>
                </c:pt>
                <c:pt idx="1">
                  <c:v>407.9</c:v>
                </c:pt>
                <c:pt idx="2">
                  <c:v>235.2</c:v>
                </c:pt>
                <c:pt idx="3">
                  <c:v>56.7</c:v>
                </c:pt>
                <c:pt idx="4">
                  <c:v>27.6</c:v>
                </c:pt>
                <c:pt idx="5">
                  <c:v>16.8</c:v>
                </c:pt>
                <c:pt idx="6">
                  <c:v>8.9600000000000009</c:v>
                </c:pt>
                <c:pt idx="7">
                  <c:v>6.9</c:v>
                </c:pt>
                <c:pt idx="8">
                  <c:v>3.2</c:v>
                </c:pt>
                <c:pt idx="9">
                  <c:v>1.52</c:v>
                </c:pt>
                <c:pt idx="10">
                  <c:v>0.9</c:v>
                </c:pt>
                <c:pt idx="11">
                  <c:v>0.51</c:v>
                </c:pt>
                <c:pt idx="12">
                  <c:v>0.27</c:v>
                </c:pt>
                <c:pt idx="13">
                  <c:v>0.11</c:v>
                </c:pt>
                <c:pt idx="14">
                  <c:v>7.0000000000000007E-2</c:v>
                </c:pt>
                <c:pt idx="15">
                  <c:v>0.04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F9-4AC1-A51A-E041EE9BC8C2}"/>
            </c:ext>
          </c:extLst>
        </c:ser>
        <c:ser>
          <c:idx val="2"/>
          <c:order val="5"/>
          <c:tx>
            <c:v>Berea Calculated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Berea!$A$3:$A$26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</c:numCache>
            </c:numRef>
          </c:xVal>
          <c:yVal>
            <c:numRef>
              <c:f>Berea!$AC$3:$AC$26</c:f>
              <c:numCache>
                <c:formatCode>0.00E+00</c:formatCode>
                <c:ptCount val="24"/>
                <c:pt idx="0">
                  <c:v>500</c:v>
                </c:pt>
                <c:pt idx="1">
                  <c:v>371.58748378253853</c:v>
                </c:pt>
                <c:pt idx="2">
                  <c:v>309.52590697593689</c:v>
                </c:pt>
                <c:pt idx="3">
                  <c:v>209.26153930726372</c:v>
                </c:pt>
                <c:pt idx="4">
                  <c:v>147.77861398716348</c:v>
                </c:pt>
                <c:pt idx="5">
                  <c:v>116.21111832073855</c:v>
                </c:pt>
                <c:pt idx="6">
                  <c:v>97.37495061353448</c:v>
                </c:pt>
                <c:pt idx="7">
                  <c:v>70.899681751562454</c:v>
                </c:pt>
                <c:pt idx="8">
                  <c:v>56.482738278659312</c:v>
                </c:pt>
                <c:pt idx="9">
                  <c:v>44.0393455382196</c:v>
                </c:pt>
                <c:pt idx="10">
                  <c:v>33.270060870953685</c:v>
                </c:pt>
                <c:pt idx="11">
                  <c:v>25.236974552478525</c:v>
                </c:pt>
                <c:pt idx="12">
                  <c:v>18.869312347274374</c:v>
                </c:pt>
                <c:pt idx="13">
                  <c:v>14.032290677664694</c:v>
                </c:pt>
                <c:pt idx="14">
                  <c:v>10.377683643878775</c:v>
                </c:pt>
                <c:pt idx="15">
                  <c:v>6.8333697856682694</c:v>
                </c:pt>
                <c:pt idx="16">
                  <c:v>4.7844044797170548</c:v>
                </c:pt>
                <c:pt idx="17">
                  <c:v>3.220419443503836</c:v>
                </c:pt>
                <c:pt idx="18">
                  <c:v>0.7196451431468196</c:v>
                </c:pt>
                <c:pt idx="19">
                  <c:v>0.33448936387788841</c:v>
                </c:pt>
                <c:pt idx="20">
                  <c:v>0.27549095888452246</c:v>
                </c:pt>
                <c:pt idx="21">
                  <c:v>0.16374166534421367</c:v>
                </c:pt>
                <c:pt idx="22">
                  <c:v>6.7160808646826956E-2</c:v>
                </c:pt>
                <c:pt idx="23">
                  <c:v>3.23026847603868E-2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CF9-4AC1-A51A-E041EE9BC8C2}"/>
            </c:ext>
          </c:extLst>
        </c:ser>
        <c:ser>
          <c:idx val="4"/>
          <c:order val="6"/>
          <c:tx>
            <c:v>Adamswiller calculated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Adamswiller!$A$3:$A$14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Adamswiller!$AC$3:$AC$14</c:f>
              <c:numCache>
                <c:formatCode>0.00E+00</c:formatCode>
                <c:ptCount val="12"/>
                <c:pt idx="0">
                  <c:v>250</c:v>
                </c:pt>
                <c:pt idx="1">
                  <c:v>118.54797765179937</c:v>
                </c:pt>
                <c:pt idx="2">
                  <c:v>54.543997223991354</c:v>
                </c:pt>
                <c:pt idx="3">
                  <c:v>32.095512805679043</c:v>
                </c:pt>
                <c:pt idx="4">
                  <c:v>10.012224745099466</c:v>
                </c:pt>
                <c:pt idx="5">
                  <c:v>16.187160488123293</c:v>
                </c:pt>
                <c:pt idx="6">
                  <c:v>10.101240610308807</c:v>
                </c:pt>
                <c:pt idx="7">
                  <c:v>6.3374927726430128</c:v>
                </c:pt>
                <c:pt idx="8">
                  <c:v>3.412532333911336</c:v>
                </c:pt>
                <c:pt idx="9">
                  <c:v>0.54273132822463888</c:v>
                </c:pt>
                <c:pt idx="10">
                  <c:v>0.18794078552361829</c:v>
                </c:pt>
                <c:pt idx="11">
                  <c:v>5.5488512150079763E-3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CF9-4AC1-A51A-E041EE9BC8C2}"/>
            </c:ext>
          </c:extLst>
        </c:ser>
        <c:ser>
          <c:idx val="5"/>
          <c:order val="7"/>
          <c:tx>
            <c:v>Darley Dale calculated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'Darley Dale'!$A$3:$A$24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</c:numCache>
            </c:numRef>
          </c:xVal>
          <c:yVal>
            <c:numRef>
              <c:f>'Darley Dale'!$AC$3:$AC$24</c:f>
              <c:numCache>
                <c:formatCode>0.00E+00</c:formatCode>
                <c:ptCount val="22"/>
                <c:pt idx="0">
                  <c:v>110</c:v>
                </c:pt>
                <c:pt idx="1">
                  <c:v>66.993829355550531</c:v>
                </c:pt>
                <c:pt idx="2">
                  <c:v>50.302449970764499</c:v>
                </c:pt>
                <c:pt idx="3">
                  <c:v>29.017447757111167</c:v>
                </c:pt>
                <c:pt idx="4">
                  <c:v>18.69519721049727</c:v>
                </c:pt>
                <c:pt idx="5">
                  <c:v>14.045874889146294</c:v>
                </c:pt>
                <c:pt idx="6">
                  <c:v>8.9198348698197343</c:v>
                </c:pt>
                <c:pt idx="7">
                  <c:v>6.2785911918930095</c:v>
                </c:pt>
                <c:pt idx="8">
                  <c:v>4.7405773211375832</c:v>
                </c:pt>
                <c:pt idx="9">
                  <c:v>3.6358231545172091</c:v>
                </c:pt>
                <c:pt idx="10">
                  <c:v>3.0025810705317508</c:v>
                </c:pt>
                <c:pt idx="11">
                  <c:v>2.0381277333503558</c:v>
                </c:pt>
                <c:pt idx="12">
                  <c:v>1.4880237279135999</c:v>
                </c:pt>
                <c:pt idx="13">
                  <c:v>0.86670894873482462</c:v>
                </c:pt>
                <c:pt idx="14">
                  <c:v>0.51958884365489588</c:v>
                </c:pt>
                <c:pt idx="15">
                  <c:v>0.32815498121331166</c:v>
                </c:pt>
                <c:pt idx="16">
                  <c:v>0.19672871973066478</c:v>
                </c:pt>
                <c:pt idx="17">
                  <c:v>0.14841537315218156</c:v>
                </c:pt>
                <c:pt idx="18">
                  <c:v>6.8325266356917935E-2</c:v>
                </c:pt>
                <c:pt idx="19">
                  <c:v>3.0642863864887054E-2</c:v>
                </c:pt>
                <c:pt idx="20">
                  <c:v>1.0744286385161065E-2</c:v>
                </c:pt>
                <c:pt idx="21">
                  <c:v>3.2405769151558337E-3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CF9-4AC1-A51A-E041EE9BC8C2}"/>
            </c:ext>
          </c:extLst>
        </c:ser>
        <c:ser>
          <c:idx val="6"/>
          <c:order val="8"/>
          <c:tx>
            <c:v>Rothbach Calculated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Rothbach!$A$3:$A$18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</c:numCache>
            </c:numRef>
          </c:xVal>
          <c:yVal>
            <c:numRef>
              <c:f>Rothbach!$AC$3:$AC$18</c:f>
              <c:numCache>
                <c:formatCode>0.00E+00</c:formatCode>
                <c:ptCount val="16"/>
                <c:pt idx="0">
                  <c:v>650</c:v>
                </c:pt>
                <c:pt idx="1">
                  <c:v>355.30403896516464</c:v>
                </c:pt>
                <c:pt idx="2">
                  <c:v>187.72137231033332</c:v>
                </c:pt>
                <c:pt idx="3">
                  <c:v>60.413411556121119</c:v>
                </c:pt>
                <c:pt idx="4">
                  <c:v>27.351033854706117</c:v>
                </c:pt>
                <c:pt idx="5">
                  <c:v>10.85710240510276</c:v>
                </c:pt>
                <c:pt idx="6">
                  <c:v>7.272695397732635</c:v>
                </c:pt>
                <c:pt idx="7">
                  <c:v>4.4275928883354601</c:v>
                </c:pt>
                <c:pt idx="8">
                  <c:v>1.1993268044861336</c:v>
                </c:pt>
                <c:pt idx="9">
                  <c:v>0.51642437658501972</c:v>
                </c:pt>
                <c:pt idx="10">
                  <c:v>0.34026926595060181</c:v>
                </c:pt>
                <c:pt idx="11">
                  <c:v>0.26221763181124713</c:v>
                </c:pt>
                <c:pt idx="12">
                  <c:v>0.1261014570932262</c:v>
                </c:pt>
                <c:pt idx="13">
                  <c:v>1.5103966430559201E-2</c:v>
                </c:pt>
                <c:pt idx="14">
                  <c:v>2.2399746800672352E-3</c:v>
                </c:pt>
                <c:pt idx="15">
                  <c:v>1.3125249834673364E-4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CF9-4AC1-A51A-E041EE9BC8C2}"/>
            </c:ext>
          </c:extLst>
        </c:ser>
        <c:ser>
          <c:idx val="8"/>
          <c:order val="9"/>
          <c:tx>
            <c:v>Boise Calculated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Boise!$A$3:$A$12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Boise!$AC$3:$AC$12</c:f>
              <c:numCache>
                <c:formatCode>0.00E+00</c:formatCode>
                <c:ptCount val="10"/>
                <c:pt idx="0">
                  <c:v>2300</c:v>
                </c:pt>
                <c:pt idx="1">
                  <c:v>2105.1169915195533</c:v>
                </c:pt>
                <c:pt idx="2">
                  <c:v>1937.3718987838752</c:v>
                </c:pt>
                <c:pt idx="3">
                  <c:v>1564.199005885208</c:v>
                </c:pt>
                <c:pt idx="4">
                  <c:v>1305.0498586226038</c:v>
                </c:pt>
                <c:pt idx="5">
                  <c:v>1058.9209829049576</c:v>
                </c:pt>
                <c:pt idx="6">
                  <c:v>907.27094208736344</c:v>
                </c:pt>
                <c:pt idx="7">
                  <c:v>619.19098567106744</c:v>
                </c:pt>
                <c:pt idx="8">
                  <c:v>369.76052484937026</c:v>
                </c:pt>
                <c:pt idx="9">
                  <c:v>183.01028069088889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4463136"/>
        <c:axId val="-1884460416"/>
      </c:scatterChart>
      <c:valAx>
        <c:axId val="-18844631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60416"/>
        <c:crosses val="autoZero"/>
        <c:crossBetween val="midCat"/>
      </c:valAx>
      <c:valAx>
        <c:axId val="-188446041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6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63400703774896272"/>
          <c:y val="0.13516520041981653"/>
          <c:w val="0.19198772547334247"/>
          <c:h val="0.2135022423507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Dynamic Porosity</a:t>
            </a:r>
          </a:p>
        </c:rich>
      </c:tx>
      <c:layout>
        <c:manualLayout>
          <c:xMode val="edge"/>
          <c:yMode val="edge"/>
          <c:x val="0.30907500198838783"/>
          <c:y val="4.33027121609798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1393992417615"/>
          <c:y val="9.5286526684164485E-2"/>
          <c:w val="0.82254869795687302"/>
          <c:h val="0.74387197994481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Berea!$A$1</c:f>
              <c:strCache>
                <c:ptCount val="1"/>
                <c:pt idx="0">
                  <c:v>Berea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Berea!$A$3:$A$27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  <c:pt idx="24">
                  <c:v>540</c:v>
                </c:pt>
              </c:numCache>
            </c:numRef>
          </c:xVal>
          <c:yVal>
            <c:numRef>
              <c:f>Berea!$B$3:$B$27</c:f>
              <c:numCache>
                <c:formatCode>General</c:formatCode>
                <c:ptCount val="25"/>
                <c:pt idx="0">
                  <c:v>21.4</c:v>
                </c:pt>
                <c:pt idx="1">
                  <c:v>21</c:v>
                </c:pt>
                <c:pt idx="2">
                  <c:v>20.76</c:v>
                </c:pt>
                <c:pt idx="3">
                  <c:v>20.260000000000002</c:v>
                </c:pt>
                <c:pt idx="4">
                  <c:v>19.829999999999998</c:v>
                </c:pt>
                <c:pt idx="5">
                  <c:v>19.54</c:v>
                </c:pt>
                <c:pt idx="6">
                  <c:v>19.329999999999998</c:v>
                </c:pt>
                <c:pt idx="7">
                  <c:v>18.96</c:v>
                </c:pt>
                <c:pt idx="8">
                  <c:v>18.7</c:v>
                </c:pt>
                <c:pt idx="9">
                  <c:v>18.420000000000002</c:v>
                </c:pt>
                <c:pt idx="10">
                  <c:v>18.11</c:v>
                </c:pt>
                <c:pt idx="11">
                  <c:v>17.809999999999999</c:v>
                </c:pt>
                <c:pt idx="12">
                  <c:v>17.5</c:v>
                </c:pt>
                <c:pt idx="13">
                  <c:v>17.190000000000001</c:v>
                </c:pt>
                <c:pt idx="14">
                  <c:v>16.88</c:v>
                </c:pt>
                <c:pt idx="15">
                  <c:v>16.46</c:v>
                </c:pt>
                <c:pt idx="16">
                  <c:v>16.11</c:v>
                </c:pt>
                <c:pt idx="17">
                  <c:v>15.73</c:v>
                </c:pt>
                <c:pt idx="18">
                  <c:v>14.37</c:v>
                </c:pt>
                <c:pt idx="19">
                  <c:v>13.72</c:v>
                </c:pt>
                <c:pt idx="20">
                  <c:v>13.56</c:v>
                </c:pt>
                <c:pt idx="21">
                  <c:v>13.14</c:v>
                </c:pt>
                <c:pt idx="22">
                  <c:v>12.45</c:v>
                </c:pt>
                <c:pt idx="23">
                  <c:v>11.91</c:v>
                </c:pt>
                <c:pt idx="24">
                  <c:v>11.32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Adamswiller!$A$1</c:f>
              <c:strCache>
                <c:ptCount val="1"/>
                <c:pt idx="0">
                  <c:v>Adamswiller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Adamswiller!$A$3:$A$15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365</c:v>
                </c:pt>
              </c:numCache>
            </c:numRef>
          </c:xVal>
          <c:yVal>
            <c:numRef>
              <c:f>Adamswiller!$B$3:$B$15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22.01</c:v>
                </c:pt>
                <c:pt idx="3">
                  <c:v>21.36</c:v>
                </c:pt>
                <c:pt idx="4">
                  <c:v>20</c:v>
                </c:pt>
                <c:pt idx="5">
                  <c:v>20.55</c:v>
                </c:pt>
                <c:pt idx="6">
                  <c:v>20.010000000000002</c:v>
                </c:pt>
                <c:pt idx="7">
                  <c:v>19.489999999999998</c:v>
                </c:pt>
                <c:pt idx="8">
                  <c:v>18.82</c:v>
                </c:pt>
                <c:pt idx="9">
                  <c:v>16.96</c:v>
                </c:pt>
                <c:pt idx="10">
                  <c:v>15.97</c:v>
                </c:pt>
                <c:pt idx="11">
                  <c:v>13.07</c:v>
                </c:pt>
                <c:pt idx="12">
                  <c:v>10.4</c:v>
                </c:pt>
              </c:numCache>
            </c:numRef>
          </c:yVal>
          <c:smooth val="0"/>
        </c:ser>
        <c:ser>
          <c:idx val="8"/>
          <c:order val="2"/>
          <c:tx>
            <c:v>Boise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Boise!$A$3:$A$28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220</c:v>
                </c:pt>
                <c:pt idx="25">
                  <c:v>240</c:v>
                </c:pt>
              </c:numCache>
            </c:numRef>
          </c:xVal>
          <c:yVal>
            <c:numRef>
              <c:f>Boise!$B$3:$B$28</c:f>
              <c:numCache>
                <c:formatCode>General</c:formatCode>
                <c:ptCount val="26"/>
                <c:pt idx="0">
                  <c:v>35.6</c:v>
                </c:pt>
                <c:pt idx="1">
                  <c:v>35</c:v>
                </c:pt>
                <c:pt idx="2">
                  <c:v>34.5</c:v>
                </c:pt>
                <c:pt idx="3">
                  <c:v>33.479999999999997</c:v>
                </c:pt>
                <c:pt idx="4">
                  <c:v>32.85</c:v>
                </c:pt>
                <c:pt idx="5">
                  <c:v>32.29</c:v>
                </c:pt>
                <c:pt idx="6">
                  <c:v>31.95</c:v>
                </c:pt>
                <c:pt idx="7">
                  <c:v>31.27</c:v>
                </c:pt>
                <c:pt idx="8">
                  <c:v>30.55</c:v>
                </c:pt>
                <c:pt idx="9">
                  <c:v>29.74</c:v>
                </c:pt>
                <c:pt idx="10">
                  <c:v>28.97</c:v>
                </c:pt>
                <c:pt idx="11">
                  <c:v>28.28</c:v>
                </c:pt>
                <c:pt idx="12">
                  <c:v>27.9</c:v>
                </c:pt>
                <c:pt idx="13">
                  <c:v>27.4</c:v>
                </c:pt>
                <c:pt idx="14">
                  <c:v>26.51</c:v>
                </c:pt>
                <c:pt idx="15">
                  <c:v>25.97</c:v>
                </c:pt>
                <c:pt idx="16">
                  <c:v>25.5</c:v>
                </c:pt>
                <c:pt idx="17">
                  <c:v>25.01</c:v>
                </c:pt>
                <c:pt idx="18">
                  <c:v>24.6</c:v>
                </c:pt>
                <c:pt idx="19">
                  <c:v>24.2</c:v>
                </c:pt>
                <c:pt idx="20">
                  <c:v>23.57</c:v>
                </c:pt>
                <c:pt idx="21">
                  <c:v>23.04</c:v>
                </c:pt>
                <c:pt idx="22">
                  <c:v>22.55</c:v>
                </c:pt>
                <c:pt idx="23">
                  <c:v>22.1</c:v>
                </c:pt>
                <c:pt idx="24">
                  <c:v>21.69</c:v>
                </c:pt>
                <c:pt idx="25">
                  <c:v>21.28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'Darley Dale'!$A$1:$C$1</c:f>
              <c:strCache>
                <c:ptCount val="1"/>
                <c:pt idx="0">
                  <c:v>Darley Dale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'Darley Dale'!$A$3:$A$25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  <c:pt idx="22">
                  <c:v>530</c:v>
                </c:pt>
              </c:numCache>
            </c:numRef>
          </c:xVal>
          <c:yVal>
            <c:numRef>
              <c:f>'Darley Dale'!$B$3:$B$25</c:f>
              <c:numCache>
                <c:formatCode>General</c:formatCode>
                <c:ptCount val="23"/>
                <c:pt idx="0">
                  <c:v>14.3</c:v>
                </c:pt>
                <c:pt idx="1">
                  <c:v>14</c:v>
                </c:pt>
                <c:pt idx="2">
                  <c:v>13.83</c:v>
                </c:pt>
                <c:pt idx="3">
                  <c:v>13.51</c:v>
                </c:pt>
                <c:pt idx="4">
                  <c:v>13.26</c:v>
                </c:pt>
                <c:pt idx="5">
                  <c:v>13.1</c:v>
                </c:pt>
                <c:pt idx="6">
                  <c:v>12.85</c:v>
                </c:pt>
                <c:pt idx="7">
                  <c:v>12.66</c:v>
                </c:pt>
                <c:pt idx="8">
                  <c:v>12.51</c:v>
                </c:pt>
                <c:pt idx="9">
                  <c:v>12.37</c:v>
                </c:pt>
                <c:pt idx="10">
                  <c:v>12.27</c:v>
                </c:pt>
                <c:pt idx="11">
                  <c:v>12.07</c:v>
                </c:pt>
                <c:pt idx="12">
                  <c:v>11.91</c:v>
                </c:pt>
                <c:pt idx="13">
                  <c:v>11.64</c:v>
                </c:pt>
                <c:pt idx="14">
                  <c:v>11.39</c:v>
                </c:pt>
                <c:pt idx="15">
                  <c:v>11.17</c:v>
                </c:pt>
                <c:pt idx="16">
                  <c:v>10.93</c:v>
                </c:pt>
                <c:pt idx="17">
                  <c:v>10.8</c:v>
                </c:pt>
                <c:pt idx="18">
                  <c:v>10.45</c:v>
                </c:pt>
                <c:pt idx="19">
                  <c:v>10.1</c:v>
                </c:pt>
                <c:pt idx="20">
                  <c:v>9.66</c:v>
                </c:pt>
                <c:pt idx="21">
                  <c:v>9.18</c:v>
                </c:pt>
                <c:pt idx="22">
                  <c:v>8.8699999999999992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Rothbach!$A$1</c:f>
              <c:strCache>
                <c:ptCount val="1"/>
                <c:pt idx="0">
                  <c:v>Rothbach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Rothbach!$A$3:$A$19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  <c:pt idx="16">
                  <c:v>390</c:v>
                </c:pt>
              </c:numCache>
            </c:numRef>
          </c:xVal>
          <c:yVal>
            <c:numRef>
              <c:f>Rothbach!$B$3:$B$19</c:f>
              <c:numCache>
                <c:formatCode>General</c:formatCode>
                <c:ptCount val="17"/>
                <c:pt idx="0">
                  <c:v>21</c:v>
                </c:pt>
                <c:pt idx="1">
                  <c:v>19.850000000000001</c:v>
                </c:pt>
                <c:pt idx="2">
                  <c:v>19.04</c:v>
                </c:pt>
                <c:pt idx="3">
                  <c:v>17.95</c:v>
                </c:pt>
                <c:pt idx="4">
                  <c:v>17.3</c:v>
                </c:pt>
                <c:pt idx="5">
                  <c:v>16.600000000000001</c:v>
                </c:pt>
                <c:pt idx="6">
                  <c:v>16.309999999999999</c:v>
                </c:pt>
                <c:pt idx="7">
                  <c:v>15.96</c:v>
                </c:pt>
                <c:pt idx="8">
                  <c:v>15.08</c:v>
                </c:pt>
                <c:pt idx="9">
                  <c:v>14.54</c:v>
                </c:pt>
                <c:pt idx="10">
                  <c:v>14.28</c:v>
                </c:pt>
                <c:pt idx="11">
                  <c:v>14.12</c:v>
                </c:pt>
                <c:pt idx="12">
                  <c:v>13.68</c:v>
                </c:pt>
                <c:pt idx="13">
                  <c:v>12.48</c:v>
                </c:pt>
                <c:pt idx="14">
                  <c:v>11.49</c:v>
                </c:pt>
                <c:pt idx="15">
                  <c:v>10.16</c:v>
                </c:pt>
                <c:pt idx="16">
                  <c:v>9.52</c:v>
                </c:pt>
              </c:numCache>
            </c:numRef>
          </c:yVal>
          <c:smooth val="0"/>
        </c:ser>
        <c:ser>
          <c:idx val="3"/>
          <c:order val="5"/>
          <c:tx>
            <c:v>Berea calculated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Berea!$A$3:$A$27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  <c:pt idx="24">
                  <c:v>540</c:v>
                </c:pt>
              </c:numCache>
            </c:numRef>
          </c:xVal>
          <c:yVal>
            <c:numRef>
              <c:f>Berea!$U$3:$U$27</c:f>
              <c:numCache>
                <c:formatCode>General</c:formatCode>
                <c:ptCount val="25"/>
                <c:pt idx="0">
                  <c:v>21.4</c:v>
                </c:pt>
                <c:pt idx="1">
                  <c:v>20.97065282767241</c:v>
                </c:pt>
                <c:pt idx="2">
                  <c:v>20.740662299284342</c:v>
                </c:pt>
                <c:pt idx="3">
                  <c:v>20.309189510025515</c:v>
                </c:pt>
                <c:pt idx="4">
                  <c:v>19.81149684448944</c:v>
                </c:pt>
                <c:pt idx="5">
                  <c:v>19.533830446802806</c:v>
                </c:pt>
                <c:pt idx="6">
                  <c:v>19.336408395063707</c:v>
                </c:pt>
                <c:pt idx="7">
                  <c:v>19.009471288698006</c:v>
                </c:pt>
                <c:pt idx="8">
                  <c:v>18.700152773932608</c:v>
                </c:pt>
                <c:pt idx="9">
                  <c:v>18.313596249669072</c:v>
                </c:pt>
                <c:pt idx="10">
                  <c:v>17.766772560574687</c:v>
                </c:pt>
                <c:pt idx="11">
                  <c:v>17.292236254253947</c:v>
                </c:pt>
                <c:pt idx="12">
                  <c:v>16.812192413940956</c:v>
                </c:pt>
                <c:pt idx="13">
                  <c:v>16.326543647641429</c:v>
                </c:pt>
                <c:pt idx="14">
                  <c:v>15.835191169767986</c:v>
                </c:pt>
                <c:pt idx="15">
                  <c:v>15.338033903563183</c:v>
                </c:pt>
                <c:pt idx="16">
                  <c:v>14.834968371917656</c:v>
                </c:pt>
                <c:pt idx="17">
                  <c:v>14.325888623655212</c:v>
                </c:pt>
                <c:pt idx="18">
                  <c:v>13.96589634401032</c:v>
                </c:pt>
                <c:pt idx="19">
                  <c:v>13.81068615904889</c:v>
                </c:pt>
                <c:pt idx="20">
                  <c:v>13.637572270848397</c:v>
                </c:pt>
                <c:pt idx="21">
                  <c:v>13.114032857487116</c:v>
                </c:pt>
                <c:pt idx="22">
                  <c:v>12.406025930490951</c:v>
                </c:pt>
                <c:pt idx="23">
                  <c:v>11.686385546229818</c:v>
                </c:pt>
                <c:pt idx="24">
                  <c:v>10.954822600708283</c:v>
                </c:pt>
              </c:numCache>
            </c:numRef>
          </c:yVal>
          <c:smooth val="0"/>
        </c:ser>
        <c:ser>
          <c:idx val="4"/>
          <c:order val="6"/>
          <c:tx>
            <c:v>Adamswiller calculate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Adamswiller!$A$3:$A$15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365</c:v>
                </c:pt>
              </c:numCache>
            </c:numRef>
          </c:xVal>
          <c:yVal>
            <c:numRef>
              <c:f>Adamswiller!$U$3:$U$15</c:f>
              <c:numCache>
                <c:formatCode>General</c:formatCode>
                <c:ptCount val="13"/>
                <c:pt idx="0">
                  <c:v>24</c:v>
                </c:pt>
                <c:pt idx="1">
                  <c:v>22.989502658248266</c:v>
                </c:pt>
                <c:pt idx="2">
                  <c:v>22.039242780180306</c:v>
                </c:pt>
                <c:pt idx="3">
                  <c:v>21.32857555035212</c:v>
                </c:pt>
                <c:pt idx="4">
                  <c:v>20.008934846557803</c:v>
                </c:pt>
                <c:pt idx="5">
                  <c:v>17.950312437826071</c:v>
                </c:pt>
                <c:pt idx="6">
                  <c:v>15.034813367259792</c:v>
                </c:pt>
                <c:pt idx="7">
                  <c:v>11.904485916309259</c:v>
                </c:pt>
                <c:pt idx="8">
                  <c:v>8.5346773921792316</c:v>
                </c:pt>
                <c:pt idx="9">
                  <c:v>4.8968130421507343</c:v>
                </c:pt>
                <c:pt idx="10">
                  <c:v>2.967162044839383</c:v>
                </c:pt>
                <c:pt idx="11">
                  <c:v>-2.2178585358636744</c:v>
                </c:pt>
                <c:pt idx="12">
                  <c:v>-9.8486545707880619</c:v>
                </c:pt>
              </c:numCache>
            </c:numRef>
          </c:yVal>
          <c:smooth val="0"/>
        </c:ser>
        <c:ser>
          <c:idx val="9"/>
          <c:order val="7"/>
          <c:tx>
            <c:v>Boise Calculated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Boise!$A$3:$A$28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220</c:v>
                </c:pt>
                <c:pt idx="25">
                  <c:v>240</c:v>
                </c:pt>
              </c:numCache>
            </c:numRef>
          </c:xVal>
          <c:yVal>
            <c:numRef>
              <c:f>Boise!$U$3:$U$28</c:f>
              <c:numCache>
                <c:formatCode>General</c:formatCode>
                <c:ptCount val="26"/>
                <c:pt idx="0">
                  <c:v>35.6</c:v>
                </c:pt>
                <c:pt idx="1">
                  <c:v>34.856040630510392</c:v>
                </c:pt>
                <c:pt idx="2">
                  <c:v>34.45442266768756</c:v>
                </c:pt>
                <c:pt idx="3">
                  <c:v>33.64056563368802</c:v>
                </c:pt>
                <c:pt idx="4">
                  <c:v>32.964969371444951</c:v>
                </c:pt>
                <c:pt idx="5">
                  <c:v>32.342986230206172</c:v>
                </c:pt>
                <c:pt idx="6">
                  <c:v>31.738070855008903</c:v>
                </c:pt>
                <c:pt idx="7">
                  <c:v>31.134458728515924</c:v>
                </c:pt>
                <c:pt idx="8">
                  <c:v>30.525275116472116</c:v>
                </c:pt>
                <c:pt idx="9">
                  <c:v>29.90743007874584</c:v>
                </c:pt>
                <c:pt idx="10">
                  <c:v>29.279439020091218</c:v>
                </c:pt>
                <c:pt idx="11">
                  <c:v>28.64049419780298</c:v>
                </c:pt>
                <c:pt idx="12">
                  <c:v>27.990069344071983</c:v>
                </c:pt>
                <c:pt idx="13">
                  <c:v>27.327751173476511</c:v>
                </c:pt>
                <c:pt idx="14">
                  <c:v>25.965955744073476</c:v>
                </c:pt>
                <c:pt idx="15">
                  <c:v>24.552176219016182</c:v>
                </c:pt>
                <c:pt idx="16">
                  <c:v>23.083354459225681</c:v>
                </c:pt>
                <c:pt idx="17">
                  <c:v>21.556207941255764</c:v>
                </c:pt>
                <c:pt idx="18">
                  <c:v>19.9671915269378</c:v>
                </c:pt>
                <c:pt idx="19">
                  <c:v>18.312467497580126</c:v>
                </c:pt>
                <c:pt idx="20">
                  <c:v>14.788890800156175</c:v>
                </c:pt>
                <c:pt idx="21">
                  <c:v>10.947633336561381</c:v>
                </c:pt>
                <c:pt idx="22">
                  <c:v>6.7437044760126295</c:v>
                </c:pt>
                <c:pt idx="23">
                  <c:v>2.1231971062510508</c:v>
                </c:pt>
                <c:pt idx="24">
                  <c:v>-2.9790364104450044</c:v>
                </c:pt>
                <c:pt idx="25">
                  <c:v>-8.6424751589992646</c:v>
                </c:pt>
              </c:numCache>
            </c:numRef>
          </c:yVal>
          <c:smooth val="0"/>
        </c:ser>
        <c:ser>
          <c:idx val="5"/>
          <c:order val="8"/>
          <c:tx>
            <c:v>Darley Dale calculated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'Darley Dale'!$A$3:$A$25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  <c:pt idx="22">
                  <c:v>530</c:v>
                </c:pt>
              </c:numCache>
            </c:numRef>
          </c:xVal>
          <c:yVal>
            <c:numRef>
              <c:f>'Darley Dale'!$U$3:$U$25</c:f>
              <c:numCache>
                <c:formatCode>General</c:formatCode>
                <c:ptCount val="23"/>
                <c:pt idx="0">
                  <c:v>14.3</c:v>
                </c:pt>
                <c:pt idx="1">
                  <c:v>13.996577100894825</c:v>
                </c:pt>
                <c:pt idx="2">
                  <c:v>13.829357036375841</c:v>
                </c:pt>
                <c:pt idx="3">
                  <c:v>13.503215586215195</c:v>
                </c:pt>
                <c:pt idx="4">
                  <c:v>13.269831023836856</c:v>
                </c:pt>
                <c:pt idx="5">
                  <c:v>13.095700345956313</c:v>
                </c:pt>
                <c:pt idx="6">
                  <c:v>12.846852429034042</c:v>
                </c:pt>
                <c:pt idx="7">
                  <c:v>12.661933384016894</c:v>
                </c:pt>
                <c:pt idx="8">
                  <c:v>12.50251311171894</c:v>
                </c:pt>
                <c:pt idx="9">
                  <c:v>12.353081275019592</c:v>
                </c:pt>
                <c:pt idx="10">
                  <c:v>12.207389914443558</c:v>
                </c:pt>
                <c:pt idx="11">
                  <c:v>11.91866849300774</c:v>
                </c:pt>
                <c:pt idx="12">
                  <c:v>11.629400419447208</c:v>
                </c:pt>
                <c:pt idx="13">
                  <c:v>11.192265258246291</c:v>
                </c:pt>
                <c:pt idx="14">
                  <c:v>10.750828395311137</c:v>
                </c:pt>
                <c:pt idx="15">
                  <c:v>10.304984000494523</c:v>
                </c:pt>
                <c:pt idx="16">
                  <c:v>9.8546629972315127</c:v>
                </c:pt>
                <c:pt idx="17">
                  <c:v>9.3997974446461079</c:v>
                </c:pt>
                <c:pt idx="18">
                  <c:v>8.6314007328684692</c:v>
                </c:pt>
                <c:pt idx="19">
                  <c:v>7.5334853941749369</c:v>
                </c:pt>
                <c:pt idx="20">
                  <c:v>6.5711955834448981</c:v>
                </c:pt>
                <c:pt idx="21">
                  <c:v>5.7538536996286256</c:v>
                </c:pt>
                <c:pt idx="22">
                  <c:v>5.0896111331990364</c:v>
                </c:pt>
              </c:numCache>
            </c:numRef>
          </c:yVal>
          <c:smooth val="0"/>
        </c:ser>
        <c:ser>
          <c:idx val="7"/>
          <c:order val="9"/>
          <c:tx>
            <c:v>Rothbach calculated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Rothbach!$A$3:$A$19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  <c:pt idx="16">
                  <c:v>390</c:v>
                </c:pt>
              </c:numCache>
            </c:numRef>
          </c:xVal>
          <c:yVal>
            <c:numRef>
              <c:f>Rothbach!$U$3:$U$19</c:f>
              <c:numCache>
                <c:formatCode>General</c:formatCode>
                <c:ptCount val="17"/>
                <c:pt idx="0">
                  <c:v>21</c:v>
                </c:pt>
                <c:pt idx="1">
                  <c:v>19.868697437614301</c:v>
                </c:pt>
                <c:pt idx="2">
                  <c:v>19.020891703545988</c:v>
                </c:pt>
                <c:pt idx="3">
                  <c:v>17.956723361638627</c:v>
                </c:pt>
                <c:pt idx="4">
                  <c:v>17.299645931370968</c:v>
                </c:pt>
                <c:pt idx="5">
                  <c:v>17.600850864430331</c:v>
                </c:pt>
                <c:pt idx="6">
                  <c:v>18.256937142350623</c:v>
                </c:pt>
                <c:pt idx="7">
                  <c:v>18.903036841295464</c:v>
                </c:pt>
                <c:pt idx="8">
                  <c:v>20.474495442178405</c:v>
                </c:pt>
                <c:pt idx="9">
                  <c:v>21.486100531823723</c:v>
                </c:pt>
                <c:pt idx="10">
                  <c:v>22.052942149050267</c:v>
                </c:pt>
                <c:pt idx="11">
                  <c:v>22.333323100359223</c:v>
                </c:pt>
                <c:pt idx="12">
                  <c:v>22.888091523448793</c:v>
                </c:pt>
                <c:pt idx="13">
                  <c:v>23.705554861128313</c:v>
                </c:pt>
                <c:pt idx="14">
                  <c:v>24.50587204945613</c:v>
                </c:pt>
                <c:pt idx="15">
                  <c:v>25.54720451152102</c:v>
                </c:pt>
                <c:pt idx="16">
                  <c:v>26.560200651506182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4453888"/>
        <c:axId val="-1884462592"/>
      </c:scatterChart>
      <c:valAx>
        <c:axId val="-188445388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Stress (MPa)</a:t>
                </a:r>
              </a:p>
            </c:rich>
          </c:tx>
          <c:layout>
            <c:manualLayout>
              <c:xMode val="edge"/>
              <c:yMode val="edge"/>
              <c:x val="0.31041683236565126"/>
              <c:y val="0.91552755905511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62592"/>
        <c:crosses val="autoZero"/>
        <c:crossBetween val="midCat"/>
        <c:majorUnit val="5"/>
      </c:valAx>
      <c:valAx>
        <c:axId val="-1884462592"/>
        <c:scaling>
          <c:orientation val="minMax"/>
          <c:max val="45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53888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7466387473624623"/>
          <c:y val="0.10255737263611281"/>
          <c:w val="0.27779401627826827"/>
          <c:h val="0.24861592300962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Dynamic Absolute Permeability</a:t>
            </a:r>
          </a:p>
        </c:rich>
      </c:tx>
      <c:layout>
        <c:manualLayout>
          <c:xMode val="edge"/>
          <c:yMode val="edge"/>
          <c:x val="0.23343529669085478"/>
          <c:y val="2.39921932835318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22967165868972"/>
          <c:y val="0.10186839625816005"/>
          <c:w val="0.78063307343934951"/>
          <c:h val="0.74378575274244563"/>
        </c:manualLayout>
      </c:layout>
      <c:scatterChart>
        <c:scatterStyle val="lineMarker"/>
        <c:varyColors val="0"/>
        <c:ser>
          <c:idx val="1"/>
          <c:order val="0"/>
          <c:tx>
            <c:strRef>
              <c:f>Berea!$A$1</c:f>
              <c:strCache>
                <c:ptCount val="1"/>
                <c:pt idx="0">
                  <c:v>Berea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Berea!$A$3:$A$26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</c:numCache>
            </c:numRef>
          </c:xVal>
          <c:yVal>
            <c:numRef>
              <c:f>Berea!$C$3:$C$26</c:f>
              <c:numCache>
                <c:formatCode>General</c:formatCode>
                <c:ptCount val="24"/>
                <c:pt idx="0">
                  <c:v>500</c:v>
                </c:pt>
                <c:pt idx="1">
                  <c:v>348.4</c:v>
                </c:pt>
                <c:pt idx="2">
                  <c:v>223.1</c:v>
                </c:pt>
                <c:pt idx="3">
                  <c:v>160.4</c:v>
                </c:pt>
                <c:pt idx="4">
                  <c:v>131.6</c:v>
                </c:pt>
                <c:pt idx="5">
                  <c:v>120.3</c:v>
                </c:pt>
                <c:pt idx="6">
                  <c:v>107.3</c:v>
                </c:pt>
                <c:pt idx="7">
                  <c:v>99.3</c:v>
                </c:pt>
                <c:pt idx="8">
                  <c:v>88.8</c:v>
                </c:pt>
                <c:pt idx="9">
                  <c:v>66.2</c:v>
                </c:pt>
                <c:pt idx="10">
                  <c:v>52.4</c:v>
                </c:pt>
                <c:pt idx="11">
                  <c:v>39.1</c:v>
                </c:pt>
                <c:pt idx="12">
                  <c:v>35.1</c:v>
                </c:pt>
                <c:pt idx="13">
                  <c:v>20.3</c:v>
                </c:pt>
                <c:pt idx="14">
                  <c:v>15.8</c:v>
                </c:pt>
                <c:pt idx="15">
                  <c:v>9.1</c:v>
                </c:pt>
                <c:pt idx="16">
                  <c:v>3.44</c:v>
                </c:pt>
                <c:pt idx="17">
                  <c:v>2.33</c:v>
                </c:pt>
                <c:pt idx="18">
                  <c:v>1</c:v>
                </c:pt>
                <c:pt idx="19">
                  <c:v>0.75</c:v>
                </c:pt>
                <c:pt idx="20">
                  <c:v>0.69</c:v>
                </c:pt>
                <c:pt idx="21">
                  <c:v>0.52</c:v>
                </c:pt>
                <c:pt idx="22">
                  <c:v>0.38</c:v>
                </c:pt>
                <c:pt idx="23">
                  <c:v>0.28999999999999998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F9-4AC1-A51A-E041EE9BC8C2}"/>
            </c:ext>
          </c:extLst>
        </c:ser>
        <c:ser>
          <c:idx val="3"/>
          <c:order val="1"/>
          <c:tx>
            <c:strRef>
              <c:f>Adamswiller!$A$1</c:f>
              <c:strCache>
                <c:ptCount val="1"/>
                <c:pt idx="0">
                  <c:v>Adamswiller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Adamswiller!$A$3:$A$14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Adamswiller!$C$3:$C$14</c:f>
              <c:numCache>
                <c:formatCode>General</c:formatCode>
                <c:ptCount val="12"/>
                <c:pt idx="0">
                  <c:v>250</c:v>
                </c:pt>
                <c:pt idx="1">
                  <c:v>144.19999999999999</c:v>
                </c:pt>
                <c:pt idx="2">
                  <c:v>52.2</c:v>
                </c:pt>
                <c:pt idx="3">
                  <c:v>21.05</c:v>
                </c:pt>
                <c:pt idx="4">
                  <c:v>10.01</c:v>
                </c:pt>
                <c:pt idx="5">
                  <c:v>5.48</c:v>
                </c:pt>
                <c:pt idx="6">
                  <c:v>3.68</c:v>
                </c:pt>
                <c:pt idx="7">
                  <c:v>2.44</c:v>
                </c:pt>
                <c:pt idx="8">
                  <c:v>2.2200000000000002</c:v>
                </c:pt>
                <c:pt idx="9">
                  <c:v>1.22</c:v>
                </c:pt>
                <c:pt idx="10">
                  <c:v>0.73</c:v>
                </c:pt>
                <c:pt idx="11">
                  <c:v>0.17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F9-4AC1-A51A-E041EE9BC8C2}"/>
            </c:ext>
          </c:extLst>
        </c:ser>
        <c:ser>
          <c:idx val="9"/>
          <c:order val="2"/>
          <c:tx>
            <c:v>Boise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Boise!$A$3:$A$27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220</c:v>
                </c:pt>
              </c:numCache>
            </c:numRef>
          </c:xVal>
          <c:yVal>
            <c:numRef>
              <c:f>Boise!$C$3:$C$27</c:f>
              <c:numCache>
                <c:formatCode>General</c:formatCode>
                <c:ptCount val="25"/>
                <c:pt idx="0">
                  <c:v>2300</c:v>
                </c:pt>
                <c:pt idx="1">
                  <c:v>1863.8</c:v>
                </c:pt>
                <c:pt idx="2">
                  <c:v>1720.6</c:v>
                </c:pt>
                <c:pt idx="3">
                  <c:v>1650.4</c:v>
                </c:pt>
                <c:pt idx="4">
                  <c:v>1453.4</c:v>
                </c:pt>
                <c:pt idx="5">
                  <c:v>1125.7</c:v>
                </c:pt>
                <c:pt idx="6">
                  <c:v>938.3</c:v>
                </c:pt>
                <c:pt idx="7">
                  <c:v>619</c:v>
                </c:pt>
                <c:pt idx="8">
                  <c:v>281.10000000000002</c:v>
                </c:pt>
                <c:pt idx="9">
                  <c:v>182.9</c:v>
                </c:pt>
                <c:pt idx="10">
                  <c:v>94.6</c:v>
                </c:pt>
                <c:pt idx="11">
                  <c:v>62.5</c:v>
                </c:pt>
                <c:pt idx="12">
                  <c:v>53.9</c:v>
                </c:pt>
                <c:pt idx="13">
                  <c:v>42.7</c:v>
                </c:pt>
                <c:pt idx="14">
                  <c:v>13.1</c:v>
                </c:pt>
                <c:pt idx="15">
                  <c:v>8.1999999999999993</c:v>
                </c:pt>
                <c:pt idx="16">
                  <c:v>5.9</c:v>
                </c:pt>
                <c:pt idx="17">
                  <c:v>4.0999999999999996</c:v>
                </c:pt>
                <c:pt idx="18">
                  <c:v>3.4</c:v>
                </c:pt>
                <c:pt idx="19">
                  <c:v>2.75</c:v>
                </c:pt>
                <c:pt idx="20">
                  <c:v>1.73</c:v>
                </c:pt>
                <c:pt idx="21">
                  <c:v>1.1299999999999999</c:v>
                </c:pt>
                <c:pt idx="22">
                  <c:v>0.87</c:v>
                </c:pt>
                <c:pt idx="23">
                  <c:v>0.68</c:v>
                </c:pt>
                <c:pt idx="24">
                  <c:v>0.54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F9-4AC1-A51A-E041EE9BC8C2}"/>
            </c:ext>
          </c:extLst>
        </c:ser>
        <c:ser>
          <c:idx val="7"/>
          <c:order val="3"/>
          <c:tx>
            <c:strRef>
              <c:f>'Darley Dale'!$A$1:$C$1</c:f>
              <c:strCache>
                <c:ptCount val="1"/>
                <c:pt idx="0">
                  <c:v>Darley Dale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'Darley Dale'!$A$3:$A$24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</c:numCache>
            </c:numRef>
          </c:xVal>
          <c:yVal>
            <c:numRef>
              <c:f>'Darley Dale'!$C$3:$C$24</c:f>
              <c:numCache>
                <c:formatCode>General</c:formatCode>
                <c:ptCount val="22"/>
                <c:pt idx="0">
                  <c:v>110</c:v>
                </c:pt>
                <c:pt idx="1">
                  <c:v>64.5</c:v>
                </c:pt>
                <c:pt idx="2">
                  <c:v>33.9</c:v>
                </c:pt>
                <c:pt idx="3">
                  <c:v>21.6</c:v>
                </c:pt>
                <c:pt idx="4">
                  <c:v>15.2</c:v>
                </c:pt>
                <c:pt idx="5">
                  <c:v>11.7</c:v>
                </c:pt>
                <c:pt idx="6">
                  <c:v>8.3699999999999992</c:v>
                </c:pt>
                <c:pt idx="7">
                  <c:v>7.01</c:v>
                </c:pt>
                <c:pt idx="8">
                  <c:v>5.64</c:v>
                </c:pt>
                <c:pt idx="9">
                  <c:v>4.28</c:v>
                </c:pt>
                <c:pt idx="10">
                  <c:v>3.82</c:v>
                </c:pt>
                <c:pt idx="11">
                  <c:v>2.78</c:v>
                </c:pt>
                <c:pt idx="12">
                  <c:v>2.6</c:v>
                </c:pt>
                <c:pt idx="13">
                  <c:v>2.04</c:v>
                </c:pt>
                <c:pt idx="14">
                  <c:v>1.78</c:v>
                </c:pt>
                <c:pt idx="15">
                  <c:v>1.64</c:v>
                </c:pt>
                <c:pt idx="16">
                  <c:v>1.56</c:v>
                </c:pt>
                <c:pt idx="17">
                  <c:v>1.42</c:v>
                </c:pt>
                <c:pt idx="18">
                  <c:v>0.97</c:v>
                </c:pt>
                <c:pt idx="19">
                  <c:v>0.51</c:v>
                </c:pt>
                <c:pt idx="20">
                  <c:v>0.23</c:v>
                </c:pt>
                <c:pt idx="21">
                  <c:v>0.15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F9-4AC1-A51A-E041EE9BC8C2}"/>
            </c:ext>
          </c:extLst>
        </c:ser>
        <c:ser>
          <c:idx val="0"/>
          <c:order val="4"/>
          <c:tx>
            <c:strRef>
              <c:f>Rothbach!$A$1</c:f>
              <c:strCache>
                <c:ptCount val="1"/>
                <c:pt idx="0">
                  <c:v>Rothbach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Rothbach!$A$3:$A$18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</c:numCache>
            </c:numRef>
          </c:xVal>
          <c:yVal>
            <c:numRef>
              <c:f>Rothbach!$C$3:$C$18</c:f>
              <c:numCache>
                <c:formatCode>General</c:formatCode>
                <c:ptCount val="16"/>
                <c:pt idx="0">
                  <c:v>650</c:v>
                </c:pt>
                <c:pt idx="1">
                  <c:v>407.9</c:v>
                </c:pt>
                <c:pt idx="2">
                  <c:v>235.2</c:v>
                </c:pt>
                <c:pt idx="3">
                  <c:v>56.7</c:v>
                </c:pt>
                <c:pt idx="4">
                  <c:v>27.6</c:v>
                </c:pt>
                <c:pt idx="5">
                  <c:v>16.8</c:v>
                </c:pt>
                <c:pt idx="6">
                  <c:v>8.9600000000000009</c:v>
                </c:pt>
                <c:pt idx="7">
                  <c:v>6.9</c:v>
                </c:pt>
                <c:pt idx="8">
                  <c:v>3.2</c:v>
                </c:pt>
                <c:pt idx="9">
                  <c:v>1.52</c:v>
                </c:pt>
                <c:pt idx="10">
                  <c:v>0.9</c:v>
                </c:pt>
                <c:pt idx="11">
                  <c:v>0.51</c:v>
                </c:pt>
                <c:pt idx="12">
                  <c:v>0.27</c:v>
                </c:pt>
                <c:pt idx="13">
                  <c:v>0.11</c:v>
                </c:pt>
                <c:pt idx="14">
                  <c:v>7.0000000000000007E-2</c:v>
                </c:pt>
                <c:pt idx="15">
                  <c:v>0.04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F9-4AC1-A51A-E041EE9BC8C2}"/>
            </c:ext>
          </c:extLst>
        </c:ser>
        <c:ser>
          <c:idx val="2"/>
          <c:order val="5"/>
          <c:tx>
            <c:v>Berea Calculated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Berea!$A$3:$A$26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</c:numCache>
            </c:numRef>
          </c:xVal>
          <c:yVal>
            <c:numRef>
              <c:f>Berea!$AC$3:$AC$26</c:f>
              <c:numCache>
                <c:formatCode>0.00E+00</c:formatCode>
                <c:ptCount val="24"/>
                <c:pt idx="0">
                  <c:v>500</c:v>
                </c:pt>
                <c:pt idx="1">
                  <c:v>371.58748378253853</c:v>
                </c:pt>
                <c:pt idx="2">
                  <c:v>309.52590697593689</c:v>
                </c:pt>
                <c:pt idx="3">
                  <c:v>209.26153930726372</c:v>
                </c:pt>
                <c:pt idx="4">
                  <c:v>147.77861398716348</c:v>
                </c:pt>
                <c:pt idx="5">
                  <c:v>116.21111832073855</c:v>
                </c:pt>
                <c:pt idx="6">
                  <c:v>97.37495061353448</c:v>
                </c:pt>
                <c:pt idx="7">
                  <c:v>70.899681751562454</c:v>
                </c:pt>
                <c:pt idx="8">
                  <c:v>56.482738278659312</c:v>
                </c:pt>
                <c:pt idx="9">
                  <c:v>44.0393455382196</c:v>
                </c:pt>
                <c:pt idx="10">
                  <c:v>33.270060870953685</c:v>
                </c:pt>
                <c:pt idx="11">
                  <c:v>25.236974552478525</c:v>
                </c:pt>
                <c:pt idx="12">
                  <c:v>18.869312347274374</c:v>
                </c:pt>
                <c:pt idx="13">
                  <c:v>14.032290677664694</c:v>
                </c:pt>
                <c:pt idx="14">
                  <c:v>10.377683643878775</c:v>
                </c:pt>
                <c:pt idx="15">
                  <c:v>6.8333697856682694</c:v>
                </c:pt>
                <c:pt idx="16">
                  <c:v>4.7844044797170548</c:v>
                </c:pt>
                <c:pt idx="17">
                  <c:v>3.220419443503836</c:v>
                </c:pt>
                <c:pt idx="18">
                  <c:v>0.7196451431468196</c:v>
                </c:pt>
                <c:pt idx="19">
                  <c:v>0.33448936387788841</c:v>
                </c:pt>
                <c:pt idx="20">
                  <c:v>0.27549095888452246</c:v>
                </c:pt>
                <c:pt idx="21">
                  <c:v>0.16374166534421367</c:v>
                </c:pt>
                <c:pt idx="22">
                  <c:v>6.7160808646826956E-2</c:v>
                </c:pt>
                <c:pt idx="23">
                  <c:v>3.23026847603868E-2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CF9-4AC1-A51A-E041EE9BC8C2}"/>
            </c:ext>
          </c:extLst>
        </c:ser>
        <c:ser>
          <c:idx val="4"/>
          <c:order val="6"/>
          <c:tx>
            <c:v>Adamswiller calculated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Adamswiller!$A$3:$A$14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Adamswiller!$AC$3:$AC$14</c:f>
              <c:numCache>
                <c:formatCode>0.00E+00</c:formatCode>
                <c:ptCount val="12"/>
                <c:pt idx="0">
                  <c:v>250</c:v>
                </c:pt>
                <c:pt idx="1">
                  <c:v>118.54797765179937</c:v>
                </c:pt>
                <c:pt idx="2">
                  <c:v>54.543997223991354</c:v>
                </c:pt>
                <c:pt idx="3">
                  <c:v>32.095512805679043</c:v>
                </c:pt>
                <c:pt idx="4">
                  <c:v>10.012224745099466</c:v>
                </c:pt>
                <c:pt idx="5">
                  <c:v>16.187160488123293</c:v>
                </c:pt>
                <c:pt idx="6">
                  <c:v>10.101240610308807</c:v>
                </c:pt>
                <c:pt idx="7">
                  <c:v>6.3374927726430128</c:v>
                </c:pt>
                <c:pt idx="8">
                  <c:v>3.412532333911336</c:v>
                </c:pt>
                <c:pt idx="9">
                  <c:v>0.54273132822463888</c:v>
                </c:pt>
                <c:pt idx="10">
                  <c:v>0.18794078552361829</c:v>
                </c:pt>
                <c:pt idx="11">
                  <c:v>5.5488512150079763E-3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CF9-4AC1-A51A-E041EE9BC8C2}"/>
            </c:ext>
          </c:extLst>
        </c:ser>
        <c:ser>
          <c:idx val="5"/>
          <c:order val="7"/>
          <c:tx>
            <c:v>Darley Dale calculated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'Darley Dale'!$A$3:$A$24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</c:numCache>
            </c:numRef>
          </c:xVal>
          <c:yVal>
            <c:numRef>
              <c:f>'Darley Dale'!$AC$3:$AC$24</c:f>
              <c:numCache>
                <c:formatCode>0.00E+00</c:formatCode>
                <c:ptCount val="22"/>
                <c:pt idx="0">
                  <c:v>110</c:v>
                </c:pt>
                <c:pt idx="1">
                  <c:v>66.993829355550531</c:v>
                </c:pt>
                <c:pt idx="2">
                  <c:v>50.302449970764499</c:v>
                </c:pt>
                <c:pt idx="3">
                  <c:v>29.017447757111167</c:v>
                </c:pt>
                <c:pt idx="4">
                  <c:v>18.69519721049727</c:v>
                </c:pt>
                <c:pt idx="5">
                  <c:v>14.045874889146294</c:v>
                </c:pt>
                <c:pt idx="6">
                  <c:v>8.9198348698197343</c:v>
                </c:pt>
                <c:pt idx="7">
                  <c:v>6.2785911918930095</c:v>
                </c:pt>
                <c:pt idx="8">
                  <c:v>4.7405773211375832</c:v>
                </c:pt>
                <c:pt idx="9">
                  <c:v>3.6358231545172091</c:v>
                </c:pt>
                <c:pt idx="10">
                  <c:v>3.0025810705317508</c:v>
                </c:pt>
                <c:pt idx="11">
                  <c:v>2.0381277333503558</c:v>
                </c:pt>
                <c:pt idx="12">
                  <c:v>1.4880237279135999</c:v>
                </c:pt>
                <c:pt idx="13">
                  <c:v>0.86670894873482462</c:v>
                </c:pt>
                <c:pt idx="14">
                  <c:v>0.51958884365489588</c:v>
                </c:pt>
                <c:pt idx="15">
                  <c:v>0.32815498121331166</c:v>
                </c:pt>
                <c:pt idx="16">
                  <c:v>0.19672871973066478</c:v>
                </c:pt>
                <c:pt idx="17">
                  <c:v>0.14841537315218156</c:v>
                </c:pt>
                <c:pt idx="18">
                  <c:v>6.8325266356917935E-2</c:v>
                </c:pt>
                <c:pt idx="19">
                  <c:v>3.0642863864887054E-2</c:v>
                </c:pt>
                <c:pt idx="20">
                  <c:v>1.0744286385161065E-2</c:v>
                </c:pt>
                <c:pt idx="21">
                  <c:v>3.2405769151558337E-3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CF9-4AC1-A51A-E041EE9BC8C2}"/>
            </c:ext>
          </c:extLst>
        </c:ser>
        <c:ser>
          <c:idx val="6"/>
          <c:order val="8"/>
          <c:tx>
            <c:v>Rothbach Calculated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Rothbach!$A$3:$A$18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</c:numCache>
            </c:numRef>
          </c:xVal>
          <c:yVal>
            <c:numRef>
              <c:f>Rothbach!$AC$3:$AC$18</c:f>
              <c:numCache>
                <c:formatCode>0.00E+00</c:formatCode>
                <c:ptCount val="16"/>
                <c:pt idx="0">
                  <c:v>650</c:v>
                </c:pt>
                <c:pt idx="1">
                  <c:v>355.30403896516464</c:v>
                </c:pt>
                <c:pt idx="2">
                  <c:v>187.72137231033332</c:v>
                </c:pt>
                <c:pt idx="3">
                  <c:v>60.413411556121119</c:v>
                </c:pt>
                <c:pt idx="4">
                  <c:v>27.351033854706117</c:v>
                </c:pt>
                <c:pt idx="5">
                  <c:v>10.85710240510276</c:v>
                </c:pt>
                <c:pt idx="6">
                  <c:v>7.272695397732635</c:v>
                </c:pt>
                <c:pt idx="7">
                  <c:v>4.4275928883354601</c:v>
                </c:pt>
                <c:pt idx="8">
                  <c:v>1.1993268044861336</c:v>
                </c:pt>
                <c:pt idx="9">
                  <c:v>0.51642437658501972</c:v>
                </c:pt>
                <c:pt idx="10">
                  <c:v>0.34026926595060181</c:v>
                </c:pt>
                <c:pt idx="11">
                  <c:v>0.26221763181124713</c:v>
                </c:pt>
                <c:pt idx="12">
                  <c:v>0.1261014570932262</c:v>
                </c:pt>
                <c:pt idx="13">
                  <c:v>1.5103966430559201E-2</c:v>
                </c:pt>
                <c:pt idx="14">
                  <c:v>2.2399746800672352E-3</c:v>
                </c:pt>
                <c:pt idx="15">
                  <c:v>1.3125249834673364E-4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CF9-4AC1-A51A-E041EE9BC8C2}"/>
            </c:ext>
          </c:extLst>
        </c:ser>
        <c:ser>
          <c:idx val="8"/>
          <c:order val="9"/>
          <c:tx>
            <c:v>Boise Calculated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Boise!$A$3:$A$12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Boise!$AC$3:$AC$12</c:f>
              <c:numCache>
                <c:formatCode>0.00E+00</c:formatCode>
                <c:ptCount val="10"/>
                <c:pt idx="0">
                  <c:v>2300</c:v>
                </c:pt>
                <c:pt idx="1">
                  <c:v>2105.1169915195533</c:v>
                </c:pt>
                <c:pt idx="2">
                  <c:v>1937.3718987838752</c:v>
                </c:pt>
                <c:pt idx="3">
                  <c:v>1564.199005885208</c:v>
                </c:pt>
                <c:pt idx="4">
                  <c:v>1305.0498586226038</c:v>
                </c:pt>
                <c:pt idx="5">
                  <c:v>1058.9209829049576</c:v>
                </c:pt>
                <c:pt idx="6">
                  <c:v>907.27094208736344</c:v>
                </c:pt>
                <c:pt idx="7">
                  <c:v>619.19098567106744</c:v>
                </c:pt>
                <c:pt idx="8">
                  <c:v>369.76052484937026</c:v>
                </c:pt>
                <c:pt idx="9">
                  <c:v>183.01028069088889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741776"/>
        <c:axId val="-1882742320"/>
      </c:scatterChart>
      <c:valAx>
        <c:axId val="-1882741776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Stress (MPa)</a:t>
                </a:r>
              </a:p>
            </c:rich>
          </c:tx>
          <c:layout>
            <c:manualLayout>
              <c:xMode val="edge"/>
              <c:yMode val="edge"/>
              <c:x val="0.34153221656116517"/>
              <c:y val="0.91877649909145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2320"/>
        <c:crosses val="autoZero"/>
        <c:crossBetween val="midCat"/>
        <c:majorUnit val="5"/>
      </c:valAx>
      <c:valAx>
        <c:axId val="-1882742320"/>
        <c:scaling>
          <c:logBase val="10"/>
          <c:orientation val="minMax"/>
          <c:max val="10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1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3613137512222737"/>
          <c:y val="0.10311385355676696"/>
          <c:w val="0.21649747825639443"/>
          <c:h val="0.25089550104313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Dynamic Porosity</a:t>
            </a:r>
          </a:p>
        </c:rich>
      </c:tx>
      <c:layout>
        <c:manualLayout>
          <c:xMode val="edge"/>
          <c:yMode val="edge"/>
          <c:x val="0.30907500198838783"/>
          <c:y val="4.33027121609798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1393992417615"/>
          <c:y val="9.5286526684164485E-2"/>
          <c:w val="0.82254869795687302"/>
          <c:h val="0.74387197994481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Berea!$A$1</c:f>
              <c:strCache>
                <c:ptCount val="1"/>
                <c:pt idx="0">
                  <c:v>Berea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Berea!$A$3:$A$27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  <c:pt idx="24">
                  <c:v>540</c:v>
                </c:pt>
              </c:numCache>
            </c:numRef>
          </c:xVal>
          <c:yVal>
            <c:numRef>
              <c:f>Berea!$B$3:$B$27</c:f>
              <c:numCache>
                <c:formatCode>General</c:formatCode>
                <c:ptCount val="25"/>
                <c:pt idx="0">
                  <c:v>21.4</c:v>
                </c:pt>
                <c:pt idx="1">
                  <c:v>21</c:v>
                </c:pt>
                <c:pt idx="2">
                  <c:v>20.76</c:v>
                </c:pt>
                <c:pt idx="3">
                  <c:v>20.260000000000002</c:v>
                </c:pt>
                <c:pt idx="4">
                  <c:v>19.829999999999998</c:v>
                </c:pt>
                <c:pt idx="5">
                  <c:v>19.54</c:v>
                </c:pt>
                <c:pt idx="6">
                  <c:v>19.329999999999998</c:v>
                </c:pt>
                <c:pt idx="7">
                  <c:v>18.96</c:v>
                </c:pt>
                <c:pt idx="8">
                  <c:v>18.7</c:v>
                </c:pt>
                <c:pt idx="9">
                  <c:v>18.420000000000002</c:v>
                </c:pt>
                <c:pt idx="10">
                  <c:v>18.11</c:v>
                </c:pt>
                <c:pt idx="11">
                  <c:v>17.809999999999999</c:v>
                </c:pt>
                <c:pt idx="12">
                  <c:v>17.5</c:v>
                </c:pt>
                <c:pt idx="13">
                  <c:v>17.190000000000001</c:v>
                </c:pt>
                <c:pt idx="14">
                  <c:v>16.88</c:v>
                </c:pt>
                <c:pt idx="15">
                  <c:v>16.46</c:v>
                </c:pt>
                <c:pt idx="16">
                  <c:v>16.11</c:v>
                </c:pt>
                <c:pt idx="17">
                  <c:v>15.73</c:v>
                </c:pt>
                <c:pt idx="18">
                  <c:v>14.37</c:v>
                </c:pt>
                <c:pt idx="19">
                  <c:v>13.72</c:v>
                </c:pt>
                <c:pt idx="20">
                  <c:v>13.56</c:v>
                </c:pt>
                <c:pt idx="21">
                  <c:v>13.14</c:v>
                </c:pt>
                <c:pt idx="22">
                  <c:v>12.45</c:v>
                </c:pt>
                <c:pt idx="23">
                  <c:v>11.91</c:v>
                </c:pt>
                <c:pt idx="24">
                  <c:v>11.32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Adamswiller!$A$1</c:f>
              <c:strCache>
                <c:ptCount val="1"/>
                <c:pt idx="0">
                  <c:v>Adamswiller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Adamswiller!$A$3:$A$15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365</c:v>
                </c:pt>
              </c:numCache>
            </c:numRef>
          </c:xVal>
          <c:yVal>
            <c:numRef>
              <c:f>Adamswiller!$B$3:$B$15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22.01</c:v>
                </c:pt>
                <c:pt idx="3">
                  <c:v>21.36</c:v>
                </c:pt>
                <c:pt idx="4">
                  <c:v>20</c:v>
                </c:pt>
                <c:pt idx="5">
                  <c:v>20.55</c:v>
                </c:pt>
                <c:pt idx="6">
                  <c:v>20.010000000000002</c:v>
                </c:pt>
                <c:pt idx="7">
                  <c:v>19.489999999999998</c:v>
                </c:pt>
                <c:pt idx="8">
                  <c:v>18.82</c:v>
                </c:pt>
                <c:pt idx="9">
                  <c:v>16.96</c:v>
                </c:pt>
                <c:pt idx="10">
                  <c:v>15.97</c:v>
                </c:pt>
                <c:pt idx="11">
                  <c:v>13.07</c:v>
                </c:pt>
                <c:pt idx="12">
                  <c:v>10.4</c:v>
                </c:pt>
              </c:numCache>
            </c:numRef>
          </c:yVal>
          <c:smooth val="0"/>
        </c:ser>
        <c:ser>
          <c:idx val="8"/>
          <c:order val="2"/>
          <c:tx>
            <c:v>Boise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Boise!$A$3:$A$28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220</c:v>
                </c:pt>
                <c:pt idx="25">
                  <c:v>240</c:v>
                </c:pt>
              </c:numCache>
            </c:numRef>
          </c:xVal>
          <c:yVal>
            <c:numRef>
              <c:f>Boise!$B$3:$B$28</c:f>
              <c:numCache>
                <c:formatCode>General</c:formatCode>
                <c:ptCount val="26"/>
                <c:pt idx="0">
                  <c:v>35.6</c:v>
                </c:pt>
                <c:pt idx="1">
                  <c:v>35</c:v>
                </c:pt>
                <c:pt idx="2">
                  <c:v>34.5</c:v>
                </c:pt>
                <c:pt idx="3">
                  <c:v>33.479999999999997</c:v>
                </c:pt>
                <c:pt idx="4">
                  <c:v>32.85</c:v>
                </c:pt>
                <c:pt idx="5">
                  <c:v>32.29</c:v>
                </c:pt>
                <c:pt idx="6">
                  <c:v>31.95</c:v>
                </c:pt>
                <c:pt idx="7">
                  <c:v>31.27</c:v>
                </c:pt>
                <c:pt idx="8">
                  <c:v>30.55</c:v>
                </c:pt>
                <c:pt idx="9">
                  <c:v>29.74</c:v>
                </c:pt>
                <c:pt idx="10">
                  <c:v>28.97</c:v>
                </c:pt>
                <c:pt idx="11">
                  <c:v>28.28</c:v>
                </c:pt>
                <c:pt idx="12">
                  <c:v>27.9</c:v>
                </c:pt>
                <c:pt idx="13">
                  <c:v>27.4</c:v>
                </c:pt>
                <c:pt idx="14">
                  <c:v>26.51</c:v>
                </c:pt>
                <c:pt idx="15">
                  <c:v>25.97</c:v>
                </c:pt>
                <c:pt idx="16">
                  <c:v>25.5</c:v>
                </c:pt>
                <c:pt idx="17">
                  <c:v>25.01</c:v>
                </c:pt>
                <c:pt idx="18">
                  <c:v>24.6</c:v>
                </c:pt>
                <c:pt idx="19">
                  <c:v>24.2</c:v>
                </c:pt>
                <c:pt idx="20">
                  <c:v>23.57</c:v>
                </c:pt>
                <c:pt idx="21">
                  <c:v>23.04</c:v>
                </c:pt>
                <c:pt idx="22">
                  <c:v>22.55</c:v>
                </c:pt>
                <c:pt idx="23">
                  <c:v>22.1</c:v>
                </c:pt>
                <c:pt idx="24">
                  <c:v>21.69</c:v>
                </c:pt>
                <c:pt idx="25">
                  <c:v>21.28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'Darley Dale'!$A$1:$C$1</c:f>
              <c:strCache>
                <c:ptCount val="1"/>
                <c:pt idx="0">
                  <c:v>Darley Dale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'Darley Dale'!$A$3:$A$25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  <c:pt idx="22">
                  <c:v>530</c:v>
                </c:pt>
              </c:numCache>
            </c:numRef>
          </c:xVal>
          <c:yVal>
            <c:numRef>
              <c:f>'Darley Dale'!$B$3:$B$25</c:f>
              <c:numCache>
                <c:formatCode>General</c:formatCode>
                <c:ptCount val="23"/>
                <c:pt idx="0">
                  <c:v>14.3</c:v>
                </c:pt>
                <c:pt idx="1">
                  <c:v>14</c:v>
                </c:pt>
                <c:pt idx="2">
                  <c:v>13.83</c:v>
                </c:pt>
                <c:pt idx="3">
                  <c:v>13.51</c:v>
                </c:pt>
                <c:pt idx="4">
                  <c:v>13.26</c:v>
                </c:pt>
                <c:pt idx="5">
                  <c:v>13.1</c:v>
                </c:pt>
                <c:pt idx="6">
                  <c:v>12.85</c:v>
                </c:pt>
                <c:pt idx="7">
                  <c:v>12.66</c:v>
                </c:pt>
                <c:pt idx="8">
                  <c:v>12.51</c:v>
                </c:pt>
                <c:pt idx="9">
                  <c:v>12.37</c:v>
                </c:pt>
                <c:pt idx="10">
                  <c:v>12.27</c:v>
                </c:pt>
                <c:pt idx="11">
                  <c:v>12.07</c:v>
                </c:pt>
                <c:pt idx="12">
                  <c:v>11.91</c:v>
                </c:pt>
                <c:pt idx="13">
                  <c:v>11.64</c:v>
                </c:pt>
                <c:pt idx="14">
                  <c:v>11.39</c:v>
                </c:pt>
                <c:pt idx="15">
                  <c:v>11.17</c:v>
                </c:pt>
                <c:pt idx="16">
                  <c:v>10.93</c:v>
                </c:pt>
                <c:pt idx="17">
                  <c:v>10.8</c:v>
                </c:pt>
                <c:pt idx="18">
                  <c:v>10.45</c:v>
                </c:pt>
                <c:pt idx="19">
                  <c:v>10.1</c:v>
                </c:pt>
                <c:pt idx="20">
                  <c:v>9.66</c:v>
                </c:pt>
                <c:pt idx="21">
                  <c:v>9.18</c:v>
                </c:pt>
                <c:pt idx="22">
                  <c:v>8.8699999999999992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Rothbach!$A$1</c:f>
              <c:strCache>
                <c:ptCount val="1"/>
                <c:pt idx="0">
                  <c:v>Rothbach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Rothbach!$A$3:$A$19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  <c:pt idx="16">
                  <c:v>390</c:v>
                </c:pt>
              </c:numCache>
            </c:numRef>
          </c:xVal>
          <c:yVal>
            <c:numRef>
              <c:f>Rothbach!$B$3:$B$19</c:f>
              <c:numCache>
                <c:formatCode>General</c:formatCode>
                <c:ptCount val="17"/>
                <c:pt idx="0">
                  <c:v>21</c:v>
                </c:pt>
                <c:pt idx="1">
                  <c:v>19.850000000000001</c:v>
                </c:pt>
                <c:pt idx="2">
                  <c:v>19.04</c:v>
                </c:pt>
                <c:pt idx="3">
                  <c:v>17.95</c:v>
                </c:pt>
                <c:pt idx="4">
                  <c:v>17.3</c:v>
                </c:pt>
                <c:pt idx="5">
                  <c:v>16.600000000000001</c:v>
                </c:pt>
                <c:pt idx="6">
                  <c:v>16.309999999999999</c:v>
                </c:pt>
                <c:pt idx="7">
                  <c:v>15.96</c:v>
                </c:pt>
                <c:pt idx="8">
                  <c:v>15.08</c:v>
                </c:pt>
                <c:pt idx="9">
                  <c:v>14.54</c:v>
                </c:pt>
                <c:pt idx="10">
                  <c:v>14.28</c:v>
                </c:pt>
                <c:pt idx="11">
                  <c:v>14.12</c:v>
                </c:pt>
                <c:pt idx="12">
                  <c:v>13.68</c:v>
                </c:pt>
                <c:pt idx="13">
                  <c:v>12.48</c:v>
                </c:pt>
                <c:pt idx="14">
                  <c:v>11.49</c:v>
                </c:pt>
                <c:pt idx="15">
                  <c:v>10.16</c:v>
                </c:pt>
                <c:pt idx="16">
                  <c:v>9.52</c:v>
                </c:pt>
              </c:numCache>
            </c:numRef>
          </c:yVal>
          <c:smooth val="0"/>
        </c:ser>
        <c:ser>
          <c:idx val="3"/>
          <c:order val="5"/>
          <c:tx>
            <c:v>Berea calculated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Berea!$A$3:$A$27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105</c:v>
                </c:pt>
                <c:pt idx="10">
                  <c:v>140</c:v>
                </c:pt>
                <c:pt idx="11">
                  <c:v>170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320</c:v>
                </c:pt>
                <c:pt idx="17">
                  <c:v>350</c:v>
                </c:pt>
                <c:pt idx="18">
                  <c:v>371</c:v>
                </c:pt>
                <c:pt idx="19">
                  <c:v>380</c:v>
                </c:pt>
                <c:pt idx="20">
                  <c:v>390</c:v>
                </c:pt>
                <c:pt idx="21">
                  <c:v>420</c:v>
                </c:pt>
                <c:pt idx="22">
                  <c:v>460</c:v>
                </c:pt>
                <c:pt idx="23">
                  <c:v>500</c:v>
                </c:pt>
                <c:pt idx="24">
                  <c:v>540</c:v>
                </c:pt>
              </c:numCache>
            </c:numRef>
          </c:xVal>
          <c:yVal>
            <c:numRef>
              <c:f>Berea!$U$3:$U$27</c:f>
              <c:numCache>
                <c:formatCode>General</c:formatCode>
                <c:ptCount val="25"/>
                <c:pt idx="0">
                  <c:v>21.4</c:v>
                </c:pt>
                <c:pt idx="1">
                  <c:v>20.97065282767241</c:v>
                </c:pt>
                <c:pt idx="2">
                  <c:v>20.740662299284342</c:v>
                </c:pt>
                <c:pt idx="3">
                  <c:v>20.309189510025515</c:v>
                </c:pt>
                <c:pt idx="4">
                  <c:v>19.81149684448944</c:v>
                </c:pt>
                <c:pt idx="5">
                  <c:v>19.533830446802806</c:v>
                </c:pt>
                <c:pt idx="6">
                  <c:v>19.336408395063707</c:v>
                </c:pt>
                <c:pt idx="7">
                  <c:v>19.009471288698006</c:v>
                </c:pt>
                <c:pt idx="8">
                  <c:v>18.700152773932608</c:v>
                </c:pt>
                <c:pt idx="9">
                  <c:v>18.313596249669072</c:v>
                </c:pt>
                <c:pt idx="10">
                  <c:v>17.766772560574687</c:v>
                </c:pt>
                <c:pt idx="11">
                  <c:v>17.292236254253947</c:v>
                </c:pt>
                <c:pt idx="12">
                  <c:v>16.812192413940956</c:v>
                </c:pt>
                <c:pt idx="13">
                  <c:v>16.326543647641429</c:v>
                </c:pt>
                <c:pt idx="14">
                  <c:v>15.835191169767986</c:v>
                </c:pt>
                <c:pt idx="15">
                  <c:v>15.338033903563183</c:v>
                </c:pt>
                <c:pt idx="16">
                  <c:v>14.834968371917656</c:v>
                </c:pt>
                <c:pt idx="17">
                  <c:v>14.325888623655212</c:v>
                </c:pt>
                <c:pt idx="18">
                  <c:v>13.96589634401032</c:v>
                </c:pt>
                <c:pt idx="19">
                  <c:v>13.81068615904889</c:v>
                </c:pt>
                <c:pt idx="20">
                  <c:v>13.637572270848397</c:v>
                </c:pt>
                <c:pt idx="21">
                  <c:v>13.114032857487116</c:v>
                </c:pt>
                <c:pt idx="22">
                  <c:v>12.406025930490951</c:v>
                </c:pt>
                <c:pt idx="23">
                  <c:v>11.686385546229818</c:v>
                </c:pt>
                <c:pt idx="24">
                  <c:v>10.954822600708283</c:v>
                </c:pt>
              </c:numCache>
            </c:numRef>
          </c:yVal>
          <c:smooth val="0"/>
        </c:ser>
        <c:ser>
          <c:idx val="4"/>
          <c:order val="6"/>
          <c:tx>
            <c:v>Adamswiller calculate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Adamswiller!$A$3:$A$15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70</c:v>
                </c:pt>
                <c:pt idx="6">
                  <c:v>110</c:v>
                </c:pt>
                <c:pt idx="7">
                  <c:v>150</c:v>
                </c:pt>
                <c:pt idx="8">
                  <c:v>190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365</c:v>
                </c:pt>
              </c:numCache>
            </c:numRef>
          </c:xVal>
          <c:yVal>
            <c:numRef>
              <c:f>Adamswiller!$U$3:$U$15</c:f>
              <c:numCache>
                <c:formatCode>General</c:formatCode>
                <c:ptCount val="13"/>
                <c:pt idx="0">
                  <c:v>24</c:v>
                </c:pt>
                <c:pt idx="1">
                  <c:v>22.989502658248266</c:v>
                </c:pt>
                <c:pt idx="2">
                  <c:v>22.039242780180306</c:v>
                </c:pt>
                <c:pt idx="3">
                  <c:v>21.32857555035212</c:v>
                </c:pt>
                <c:pt idx="4">
                  <c:v>20.008934846557803</c:v>
                </c:pt>
                <c:pt idx="5">
                  <c:v>17.950312437826071</c:v>
                </c:pt>
                <c:pt idx="6">
                  <c:v>15.034813367259792</c:v>
                </c:pt>
                <c:pt idx="7">
                  <c:v>11.904485916309259</c:v>
                </c:pt>
                <c:pt idx="8">
                  <c:v>8.5346773921792316</c:v>
                </c:pt>
                <c:pt idx="9">
                  <c:v>4.8968130421507343</c:v>
                </c:pt>
                <c:pt idx="10">
                  <c:v>2.967162044839383</c:v>
                </c:pt>
                <c:pt idx="11">
                  <c:v>-2.2178585358636744</c:v>
                </c:pt>
                <c:pt idx="12">
                  <c:v>-9.8486545707880619</c:v>
                </c:pt>
              </c:numCache>
            </c:numRef>
          </c:yVal>
          <c:smooth val="0"/>
        </c:ser>
        <c:ser>
          <c:idx val="9"/>
          <c:order val="7"/>
          <c:tx>
            <c:v>Boise Calculated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Boise!$A$3:$A$28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220</c:v>
                </c:pt>
                <c:pt idx="25">
                  <c:v>240</c:v>
                </c:pt>
              </c:numCache>
            </c:numRef>
          </c:xVal>
          <c:yVal>
            <c:numRef>
              <c:f>Boise!$U$3:$U$28</c:f>
              <c:numCache>
                <c:formatCode>General</c:formatCode>
                <c:ptCount val="26"/>
                <c:pt idx="0">
                  <c:v>35.6</c:v>
                </c:pt>
                <c:pt idx="1">
                  <c:v>34.856040630510392</c:v>
                </c:pt>
                <c:pt idx="2">
                  <c:v>34.45442266768756</c:v>
                </c:pt>
                <c:pt idx="3">
                  <c:v>33.64056563368802</c:v>
                </c:pt>
                <c:pt idx="4">
                  <c:v>32.964969371444951</c:v>
                </c:pt>
                <c:pt idx="5">
                  <c:v>32.342986230206172</c:v>
                </c:pt>
                <c:pt idx="6">
                  <c:v>31.738070855008903</c:v>
                </c:pt>
                <c:pt idx="7">
                  <c:v>31.134458728515924</c:v>
                </c:pt>
                <c:pt idx="8">
                  <c:v>30.525275116472116</c:v>
                </c:pt>
                <c:pt idx="9">
                  <c:v>29.90743007874584</c:v>
                </c:pt>
                <c:pt idx="10">
                  <c:v>29.279439020091218</c:v>
                </c:pt>
                <c:pt idx="11">
                  <c:v>28.64049419780298</c:v>
                </c:pt>
                <c:pt idx="12">
                  <c:v>27.990069344071983</c:v>
                </c:pt>
                <c:pt idx="13">
                  <c:v>27.327751173476511</c:v>
                </c:pt>
                <c:pt idx="14">
                  <c:v>25.965955744073476</c:v>
                </c:pt>
                <c:pt idx="15">
                  <c:v>24.552176219016182</c:v>
                </c:pt>
                <c:pt idx="16">
                  <c:v>23.083354459225681</c:v>
                </c:pt>
                <c:pt idx="17">
                  <c:v>21.556207941255764</c:v>
                </c:pt>
                <c:pt idx="18">
                  <c:v>19.9671915269378</c:v>
                </c:pt>
                <c:pt idx="19">
                  <c:v>18.312467497580126</c:v>
                </c:pt>
                <c:pt idx="20">
                  <c:v>14.788890800156175</c:v>
                </c:pt>
                <c:pt idx="21">
                  <c:v>10.947633336561381</c:v>
                </c:pt>
                <c:pt idx="22">
                  <c:v>6.7437044760126295</c:v>
                </c:pt>
                <c:pt idx="23">
                  <c:v>2.1231971062510508</c:v>
                </c:pt>
                <c:pt idx="24">
                  <c:v>-2.9790364104450044</c:v>
                </c:pt>
                <c:pt idx="25">
                  <c:v>-8.6424751589992646</c:v>
                </c:pt>
              </c:numCache>
            </c:numRef>
          </c:yVal>
          <c:smooth val="0"/>
        </c:ser>
        <c:ser>
          <c:idx val="5"/>
          <c:order val="8"/>
          <c:tx>
            <c:v>Darley Dale calculated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'Darley Dale'!$A$3:$A$25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140</c:v>
                </c:pt>
                <c:pt idx="14">
                  <c:v>170</c:v>
                </c:pt>
                <c:pt idx="15">
                  <c:v>200</c:v>
                </c:pt>
                <c:pt idx="16">
                  <c:v>230</c:v>
                </c:pt>
                <c:pt idx="17">
                  <c:v>260</c:v>
                </c:pt>
                <c:pt idx="18">
                  <c:v>310</c:v>
                </c:pt>
                <c:pt idx="19">
                  <c:v>380</c:v>
                </c:pt>
                <c:pt idx="20">
                  <c:v>440</c:v>
                </c:pt>
                <c:pt idx="21">
                  <c:v>490</c:v>
                </c:pt>
                <c:pt idx="22">
                  <c:v>530</c:v>
                </c:pt>
              </c:numCache>
            </c:numRef>
          </c:xVal>
          <c:yVal>
            <c:numRef>
              <c:f>'Darley Dale'!$U$3:$U$25</c:f>
              <c:numCache>
                <c:formatCode>General</c:formatCode>
                <c:ptCount val="23"/>
                <c:pt idx="0">
                  <c:v>14.3</c:v>
                </c:pt>
                <c:pt idx="1">
                  <c:v>13.996577100894825</c:v>
                </c:pt>
                <c:pt idx="2">
                  <c:v>13.829357036375841</c:v>
                </c:pt>
                <c:pt idx="3">
                  <c:v>13.503215586215195</c:v>
                </c:pt>
                <c:pt idx="4">
                  <c:v>13.269831023836856</c:v>
                </c:pt>
                <c:pt idx="5">
                  <c:v>13.095700345956313</c:v>
                </c:pt>
                <c:pt idx="6">
                  <c:v>12.846852429034042</c:v>
                </c:pt>
                <c:pt idx="7">
                  <c:v>12.661933384016894</c:v>
                </c:pt>
                <c:pt idx="8">
                  <c:v>12.50251311171894</c:v>
                </c:pt>
                <c:pt idx="9">
                  <c:v>12.353081275019592</c:v>
                </c:pt>
                <c:pt idx="10">
                  <c:v>12.207389914443558</c:v>
                </c:pt>
                <c:pt idx="11">
                  <c:v>11.91866849300774</c:v>
                </c:pt>
                <c:pt idx="12">
                  <c:v>11.629400419447208</c:v>
                </c:pt>
                <c:pt idx="13">
                  <c:v>11.192265258246291</c:v>
                </c:pt>
                <c:pt idx="14">
                  <c:v>10.750828395311137</c:v>
                </c:pt>
                <c:pt idx="15">
                  <c:v>10.304984000494523</c:v>
                </c:pt>
                <c:pt idx="16">
                  <c:v>9.8546629972315127</c:v>
                </c:pt>
                <c:pt idx="17">
                  <c:v>9.3997974446461079</c:v>
                </c:pt>
                <c:pt idx="18">
                  <c:v>8.6314007328684692</c:v>
                </c:pt>
                <c:pt idx="19">
                  <c:v>7.5334853941749369</c:v>
                </c:pt>
                <c:pt idx="20">
                  <c:v>6.5711955834448981</c:v>
                </c:pt>
                <c:pt idx="21">
                  <c:v>5.7538536996286256</c:v>
                </c:pt>
                <c:pt idx="22">
                  <c:v>5.0896111331990364</c:v>
                </c:pt>
              </c:numCache>
            </c:numRef>
          </c:yVal>
          <c:smooth val="0"/>
        </c:ser>
        <c:ser>
          <c:idx val="7"/>
          <c:order val="9"/>
          <c:tx>
            <c:v>Rothbach calculated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Rothbach!$A$3:$A$19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112</c:v>
                </c:pt>
                <c:pt idx="8">
                  <c:v>165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280</c:v>
                </c:pt>
                <c:pt idx="14">
                  <c:v>310</c:v>
                </c:pt>
                <c:pt idx="15">
                  <c:v>350</c:v>
                </c:pt>
                <c:pt idx="16">
                  <c:v>390</c:v>
                </c:pt>
              </c:numCache>
            </c:numRef>
          </c:xVal>
          <c:yVal>
            <c:numRef>
              <c:f>Rothbach!$U$3:$U$19</c:f>
              <c:numCache>
                <c:formatCode>General</c:formatCode>
                <c:ptCount val="17"/>
                <c:pt idx="0">
                  <c:v>21</c:v>
                </c:pt>
                <c:pt idx="1">
                  <c:v>19.868697437614301</c:v>
                </c:pt>
                <c:pt idx="2">
                  <c:v>19.020891703545988</c:v>
                </c:pt>
                <c:pt idx="3">
                  <c:v>17.956723361638627</c:v>
                </c:pt>
                <c:pt idx="4">
                  <c:v>17.299645931370968</c:v>
                </c:pt>
                <c:pt idx="5">
                  <c:v>17.600850864430331</c:v>
                </c:pt>
                <c:pt idx="6">
                  <c:v>18.256937142350623</c:v>
                </c:pt>
                <c:pt idx="7">
                  <c:v>18.903036841295464</c:v>
                </c:pt>
                <c:pt idx="8">
                  <c:v>20.474495442178405</c:v>
                </c:pt>
                <c:pt idx="9">
                  <c:v>21.486100531823723</c:v>
                </c:pt>
                <c:pt idx="10">
                  <c:v>22.052942149050267</c:v>
                </c:pt>
                <c:pt idx="11">
                  <c:v>22.333323100359223</c:v>
                </c:pt>
                <c:pt idx="12">
                  <c:v>22.888091523448793</c:v>
                </c:pt>
                <c:pt idx="13">
                  <c:v>23.705554861128313</c:v>
                </c:pt>
                <c:pt idx="14">
                  <c:v>24.50587204945613</c:v>
                </c:pt>
                <c:pt idx="15">
                  <c:v>25.54720451152102</c:v>
                </c:pt>
                <c:pt idx="16">
                  <c:v>26.560200651506182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746128"/>
        <c:axId val="-1882745584"/>
      </c:scatterChart>
      <c:valAx>
        <c:axId val="-188274612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Stress (MPa)</a:t>
                </a:r>
              </a:p>
            </c:rich>
          </c:tx>
          <c:layout>
            <c:manualLayout>
              <c:xMode val="edge"/>
              <c:yMode val="edge"/>
              <c:x val="0.31041683236565126"/>
              <c:y val="0.91552755905511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5584"/>
        <c:crosses val="autoZero"/>
        <c:crossBetween val="midCat"/>
        <c:majorUnit val="5"/>
      </c:valAx>
      <c:valAx>
        <c:axId val="-1882745584"/>
        <c:scaling>
          <c:orientation val="minMax"/>
          <c:max val="45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6128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7466387473624623"/>
          <c:y val="0.10255737263611281"/>
          <c:w val="0.27779401627826827"/>
          <c:h val="0.24861592300962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'Berea kr and Pc'!$M$2:$M$22</c:f>
              <c:numCache>
                <c:formatCode>General</c:formatCode>
                <c:ptCount val="21"/>
                <c:pt idx="0">
                  <c:v>5.979064847236188</c:v>
                </c:pt>
                <c:pt idx="1">
                  <c:v>2.3536339212896871</c:v>
                </c:pt>
                <c:pt idx="2">
                  <c:v>1.3184690923757294</c:v>
                </c:pt>
                <c:pt idx="3">
                  <c:v>0.86598746252540681</c:v>
                </c:pt>
                <c:pt idx="4">
                  <c:v>0.62349523947668095</c:v>
                </c:pt>
                <c:pt idx="5">
                  <c:v>0.47663730405009014</c:v>
                </c:pt>
                <c:pt idx="6">
                  <c:v>0.38008399156693767</c:v>
                </c:pt>
                <c:pt idx="7">
                  <c:v>0.31273509328054905</c:v>
                </c:pt>
                <c:pt idx="8">
                  <c:v>0.2636089757926896</c:v>
                </c:pt>
                <c:pt idx="9">
                  <c:v>4.2951345746160987</c:v>
                </c:pt>
                <c:pt idx="10">
                  <c:v>2.6248009551224802</c:v>
                </c:pt>
                <c:pt idx="11">
                  <c:v>1.8592189609098306</c:v>
                </c:pt>
                <c:pt idx="12">
                  <c:v>1.4303938528210078</c:v>
                </c:pt>
                <c:pt idx="13">
                  <c:v>1.1597506565821765</c:v>
                </c:pt>
                <c:pt idx="14">
                  <c:v>0.97480794216634425</c:v>
                </c:pt>
                <c:pt idx="15">
                  <c:v>0.84104437266932519</c:v>
                </c:pt>
                <c:pt idx="16">
                  <c:v>0.7400902760912903</c:v>
                </c:pt>
                <c:pt idx="17">
                  <c:v>0.6613371021837724</c:v>
                </c:pt>
                <c:pt idx="18">
                  <c:v>0.59825962480508366</c:v>
                </c:pt>
                <c:pt idx="19">
                  <c:v>0.54663782660463422</c:v>
                </c:pt>
                <c:pt idx="20">
                  <c:v>0.5036286758873374</c:v>
                </c:pt>
              </c:numCache>
            </c:numRef>
          </c:xVal>
          <c:yVal>
            <c:numRef>
              <c:f>'Berea kr and Pc'!$I$2:$I$22</c:f>
              <c:numCache>
                <c:formatCode>General</c:formatCode>
                <c:ptCount val="21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0.95000000000000095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742864"/>
        <c:axId val="-1882745040"/>
      </c:scatterChart>
      <c:valAx>
        <c:axId val="-18827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5040"/>
        <c:crosses val="autoZero"/>
        <c:crossBetween val="midCat"/>
      </c:valAx>
      <c:valAx>
        <c:axId val="-18827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83594869790193E-2"/>
          <c:y val="7.1338648762064624E-2"/>
          <c:w val="0.87065998399136268"/>
          <c:h val="0.80886793263305368"/>
        </c:manualLayout>
      </c:layout>
      <c:scatterChart>
        <c:scatterStyle val="lineMarker"/>
        <c:varyColors val="0"/>
        <c:ser>
          <c:idx val="0"/>
          <c:order val="0"/>
          <c:tx>
            <c:v>Krg (N2/water, Pini et al., 2013)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Pc'!$B$3:$B$8</c:f>
              <c:numCache>
                <c:formatCode>General</c:formatCode>
                <c:ptCount val="6"/>
                <c:pt idx="0">
                  <c:v>0.68300000000000005</c:v>
                </c:pt>
                <c:pt idx="1">
                  <c:v>0.63300000000000001</c:v>
                </c:pt>
                <c:pt idx="2">
                  <c:v>0.57799999999999996</c:v>
                </c:pt>
                <c:pt idx="3">
                  <c:v>0.54</c:v>
                </c:pt>
                <c:pt idx="4">
                  <c:v>0.48699999999999999</c:v>
                </c:pt>
                <c:pt idx="5">
                  <c:v>0.42299999999999999</c:v>
                </c:pt>
              </c:numCache>
            </c:numRef>
          </c:xVal>
          <c:yVal>
            <c:numRef>
              <c:f>'Berea kr and Pc'!$E$3:$E$8</c:f>
              <c:numCache>
                <c:formatCode>General</c:formatCode>
                <c:ptCount val="6"/>
                <c:pt idx="0">
                  <c:v>9.7000000000000003E-2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0.26</c:v>
                </c:pt>
                <c:pt idx="4">
                  <c:v>0.36</c:v>
                </c:pt>
                <c:pt idx="5">
                  <c:v>0.56999999999999995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3A-429C-A774-8FFB4B5FED91}"/>
            </c:ext>
          </c:extLst>
        </c:ser>
        <c:ser>
          <c:idx val="1"/>
          <c:order val="1"/>
          <c:tx>
            <c:v>Krg (N2/brine, Oak et al., 1990)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Pc'!$B$9:$B$15</c:f>
              <c:numCache>
                <c:formatCode>General</c:formatCode>
                <c:ptCount val="7"/>
                <c:pt idx="0">
                  <c:v>1</c:v>
                </c:pt>
                <c:pt idx="1">
                  <c:v>0.88</c:v>
                </c:pt>
                <c:pt idx="2">
                  <c:v>0.82</c:v>
                </c:pt>
                <c:pt idx="3">
                  <c:v>0.59</c:v>
                </c:pt>
                <c:pt idx="4">
                  <c:v>0.48</c:v>
                </c:pt>
                <c:pt idx="5">
                  <c:v>0.44</c:v>
                </c:pt>
                <c:pt idx="6">
                  <c:v>0.38</c:v>
                </c:pt>
              </c:numCache>
            </c:numRef>
          </c:xVal>
          <c:yVal>
            <c:numRef>
              <c:f>'Berea kr and Pc'!$E$9:$E$15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0.2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3A-429C-A774-8FFB4B5FED91}"/>
            </c:ext>
          </c:extLst>
        </c:ser>
        <c:ser>
          <c:idx val="2"/>
          <c:order val="2"/>
          <c:tx>
            <c:v>Krw (N2/brine, Oak et al., 1990)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Pc'!$B$9:$B$14</c:f>
              <c:numCache>
                <c:formatCode>General</c:formatCode>
                <c:ptCount val="6"/>
                <c:pt idx="0">
                  <c:v>1</c:v>
                </c:pt>
                <c:pt idx="1">
                  <c:v>0.88</c:v>
                </c:pt>
                <c:pt idx="2">
                  <c:v>0.82</c:v>
                </c:pt>
                <c:pt idx="3">
                  <c:v>0.59</c:v>
                </c:pt>
                <c:pt idx="4">
                  <c:v>0.48</c:v>
                </c:pt>
                <c:pt idx="5">
                  <c:v>0.44</c:v>
                </c:pt>
              </c:numCache>
            </c:numRef>
          </c:xVal>
          <c:yVal>
            <c:numRef>
              <c:f>'Berea kr and Pc'!$F$9:$F$14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0.28000000000000003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3A-429C-A774-8FFB4B5FED91}"/>
            </c:ext>
          </c:extLst>
        </c:ser>
        <c:ser>
          <c:idx val="3"/>
          <c:order val="3"/>
          <c:tx>
            <c:v>Krg (N2/brine, Jordan et al., 2017)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Pc'!$B$19:$B$24</c:f>
              <c:numCache>
                <c:formatCode>General</c:formatCode>
                <c:ptCount val="6"/>
                <c:pt idx="0">
                  <c:v>0.443</c:v>
                </c:pt>
                <c:pt idx="1">
                  <c:v>0.5</c:v>
                </c:pt>
                <c:pt idx="2">
                  <c:v>0.72</c:v>
                </c:pt>
                <c:pt idx="3">
                  <c:v>0.85</c:v>
                </c:pt>
                <c:pt idx="4">
                  <c:v>0.92</c:v>
                </c:pt>
                <c:pt idx="5">
                  <c:v>1</c:v>
                </c:pt>
              </c:numCache>
            </c:numRef>
          </c:xVal>
          <c:yVal>
            <c:numRef>
              <c:f>'Berea kr and Pc'!$E$19:$E$24</c:f>
              <c:numCache>
                <c:formatCode>General</c:formatCode>
                <c:ptCount val="6"/>
                <c:pt idx="0">
                  <c:v>0.56299999999999994</c:v>
                </c:pt>
                <c:pt idx="1">
                  <c:v>0.48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0.02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3A-429C-A774-8FFB4B5FED91}"/>
            </c:ext>
          </c:extLst>
        </c:ser>
        <c:ser>
          <c:idx val="4"/>
          <c:order val="4"/>
          <c:tx>
            <c:v>Krw (N2/brine, Jordan et al., 2017)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Pc'!$B$19:$B$24</c:f>
              <c:numCache>
                <c:formatCode>General</c:formatCode>
                <c:ptCount val="6"/>
                <c:pt idx="0">
                  <c:v>0.443</c:v>
                </c:pt>
                <c:pt idx="1">
                  <c:v>0.5</c:v>
                </c:pt>
                <c:pt idx="2">
                  <c:v>0.72</c:v>
                </c:pt>
                <c:pt idx="3">
                  <c:v>0.85</c:v>
                </c:pt>
                <c:pt idx="4">
                  <c:v>0.92</c:v>
                </c:pt>
                <c:pt idx="5">
                  <c:v>1</c:v>
                </c:pt>
              </c:numCache>
            </c:numRef>
          </c:xVal>
          <c:yVal>
            <c:numRef>
              <c:f>'Berea kr and Pc'!$F$19:$F$24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0.25</c:v>
                </c:pt>
                <c:pt idx="4">
                  <c:v>0.62</c:v>
                </c:pt>
                <c:pt idx="5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3A-429C-A774-8FFB4B5FED91}"/>
            </c:ext>
          </c:extLst>
        </c:ser>
        <c:ser>
          <c:idx val="5"/>
          <c:order val="5"/>
          <c:tx>
            <c:v>Krw (BC type curve)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'Berea kr and Pc'!$I$9:$I$23</c:f>
              <c:numCache>
                <c:formatCode>General</c:formatCode>
                <c:ptCount val="15"/>
                <c:pt idx="0">
                  <c:v>0.38</c:v>
                </c:pt>
                <c:pt idx="1">
                  <c:v>0.39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0.95000000000000095</c:v>
                </c:pt>
                <c:pt idx="14">
                  <c:v>1</c:v>
                </c:pt>
              </c:numCache>
            </c:numRef>
          </c:xVal>
          <c:yVal>
            <c:numRef>
              <c:f>'Berea kr and Pc'!$K$9:$K$23</c:f>
              <c:numCache>
                <c:formatCode>General</c:formatCode>
                <c:ptCount val="15"/>
                <c:pt idx="0">
                  <c:v>0</c:v>
                </c:pt>
                <c:pt idx="1">
                  <c:v>4.7276980135163571E-7</c:v>
                </c:pt>
                <c:pt idx="2">
                  <c:v>5.4573848692171976E-6</c:v>
                </c:pt>
                <c:pt idx="3">
                  <c:v>4.5394235978554406E-4</c:v>
                </c:pt>
                <c:pt idx="4">
                  <c:v>3.0414476455332927E-3</c:v>
                </c:pt>
                <c:pt idx="5">
                  <c:v>1.0396902500890409E-2</c:v>
                </c:pt>
                <c:pt idx="6">
                  <c:v>2.5826132116728608E-2</c:v>
                </c:pt>
                <c:pt idx="7">
                  <c:v>5.3202550359520415E-2</c:v>
                </c:pt>
                <c:pt idx="8">
                  <c:v>9.690005002381645E-2</c:v>
                </c:pt>
                <c:pt idx="9">
                  <c:v>0.16174602334401131</c:v>
                </c:pt>
                <c:pt idx="10">
                  <c:v>0.25298599136102573</c:v>
                </c:pt>
                <c:pt idx="11">
                  <c:v>0.37625568312222757</c:v>
                </c:pt>
                <c:pt idx="12">
                  <c:v>0.53755824505922478</c:v>
                </c:pt>
                <c:pt idx="13">
                  <c:v>0.74324516626551107</c:v>
                </c:pt>
                <c:pt idx="14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73A-429C-A774-8FFB4B5FED91}"/>
            </c:ext>
          </c:extLst>
        </c:ser>
        <c:ser>
          <c:idx val="6"/>
          <c:order val="6"/>
          <c:tx>
            <c:v>Krg (BC type curve)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'Berea kr and Pc'!$I$9:$I$23</c:f>
              <c:numCache>
                <c:formatCode>General</c:formatCode>
                <c:ptCount val="15"/>
                <c:pt idx="0">
                  <c:v>0.38</c:v>
                </c:pt>
                <c:pt idx="1">
                  <c:v>0.39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0.95000000000000095</c:v>
                </c:pt>
                <c:pt idx="14">
                  <c:v>1</c:v>
                </c:pt>
              </c:numCache>
            </c:numRef>
          </c:xVal>
          <c:yVal>
            <c:numRef>
              <c:f>'Berea kr and Pc'!$L$9:$L$23</c:f>
              <c:numCache>
                <c:formatCode>General</c:formatCode>
                <c:ptCount val="15"/>
                <c:pt idx="0">
                  <c:v>0.72</c:v>
                </c:pt>
                <c:pt idx="1">
                  <c:v>0.68707068233179847</c:v>
                </c:pt>
                <c:pt idx="2">
                  <c:v>0.6551402350961667</c:v>
                </c:pt>
                <c:pt idx="3">
                  <c:v>0.50996574548632523</c:v>
                </c:pt>
                <c:pt idx="4">
                  <c:v>0.38758901947711466</c:v>
                </c:pt>
                <c:pt idx="5">
                  <c:v>0.28617760812769882</c:v>
                </c:pt>
                <c:pt idx="6">
                  <c:v>0.20387667278454577</c:v>
                </c:pt>
                <c:pt idx="7">
                  <c:v>0.13880615430921447</c:v>
                </c:pt>
                <c:pt idx="8">
                  <c:v>8.9057175006127587E-2</c:v>
                </c:pt>
                <c:pt idx="9">
                  <c:v>5.2687319888023658E-2</c:v>
                </c:pt>
                <c:pt idx="10">
                  <c:v>2.7714189352414119E-2</c:v>
                </c:pt>
                <c:pt idx="11">
                  <c:v>1.2106080492686912E-2</c:v>
                </c:pt>
                <c:pt idx="12">
                  <c:v>3.7673573978380458E-3</c:v>
                </c:pt>
                <c:pt idx="13">
                  <c:v>5.1211967929373943E-4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73A-429C-A774-8FFB4B5F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752656"/>
        <c:axId val="-1882744496"/>
      </c:scatterChart>
      <c:valAx>
        <c:axId val="-18827526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4496"/>
        <c:crosses val="autoZero"/>
        <c:crossBetween val="midCat"/>
      </c:valAx>
      <c:valAx>
        <c:axId val="-18827444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44969378827642"/>
          <c:y val="0.13439616344253263"/>
          <c:w val="0.36993450700737879"/>
          <c:h val="0.47156929457891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43622460849656E-2"/>
          <c:y val="4.8404840484048403E-2"/>
          <c:w val="0.57373652761489924"/>
          <c:h val="0.8303772424486543"/>
        </c:manualLayout>
      </c:layout>
      <c:scatterChart>
        <c:scatterStyle val="lineMarker"/>
        <c:varyColors val="0"/>
        <c:ser>
          <c:idx val="0"/>
          <c:order val="0"/>
          <c:tx>
            <c:v>N2/water, Pini et al., 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Pc'!$B$2:$B$8</c:f>
              <c:numCache>
                <c:formatCode>General</c:formatCode>
                <c:ptCount val="7"/>
                <c:pt idx="0">
                  <c:v>0.73499999999999999</c:v>
                </c:pt>
                <c:pt idx="1">
                  <c:v>0.68300000000000005</c:v>
                </c:pt>
                <c:pt idx="2">
                  <c:v>0.63300000000000001</c:v>
                </c:pt>
                <c:pt idx="3">
                  <c:v>0.57799999999999996</c:v>
                </c:pt>
                <c:pt idx="4">
                  <c:v>0.54</c:v>
                </c:pt>
                <c:pt idx="5">
                  <c:v>0.48699999999999999</c:v>
                </c:pt>
                <c:pt idx="6">
                  <c:v>0.42299999999999999</c:v>
                </c:pt>
              </c:numCache>
            </c:numRef>
          </c:xVal>
          <c:yVal>
            <c:numRef>
              <c:f>'Berea kr and Pc'!$C$2:$C$8</c:f>
              <c:numCache>
                <c:formatCode>General</c:formatCode>
                <c:ptCount val="7"/>
                <c:pt idx="0">
                  <c:v>8.4499999999999993</c:v>
                </c:pt>
                <c:pt idx="1">
                  <c:v>9.77</c:v>
                </c:pt>
                <c:pt idx="2">
                  <c:v>10.8</c:v>
                </c:pt>
                <c:pt idx="3">
                  <c:v>11.1</c:v>
                </c:pt>
                <c:pt idx="4">
                  <c:v>12.6</c:v>
                </c:pt>
                <c:pt idx="5">
                  <c:v>13.7</c:v>
                </c:pt>
                <c:pt idx="6">
                  <c:v>17.399999999999999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CB-4461-9115-B03096B2BDC8}"/>
            </c:ext>
          </c:extLst>
        </c:ser>
        <c:ser>
          <c:idx val="1"/>
          <c:order val="1"/>
          <c:tx>
            <c:v>N2/brine, Oak et al., 1990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Pc'!$B$10:$B$17</c:f>
              <c:numCache>
                <c:formatCode>General</c:formatCode>
                <c:ptCount val="8"/>
                <c:pt idx="0">
                  <c:v>0.88</c:v>
                </c:pt>
                <c:pt idx="1">
                  <c:v>0.82</c:v>
                </c:pt>
                <c:pt idx="2">
                  <c:v>0.59</c:v>
                </c:pt>
                <c:pt idx="3">
                  <c:v>0.48</c:v>
                </c:pt>
                <c:pt idx="4">
                  <c:v>0.44</c:v>
                </c:pt>
                <c:pt idx="5">
                  <c:v>0.38</c:v>
                </c:pt>
                <c:pt idx="6">
                  <c:v>0.35</c:v>
                </c:pt>
                <c:pt idx="7">
                  <c:v>0.31</c:v>
                </c:pt>
              </c:numCache>
            </c:numRef>
          </c:xVal>
          <c:yVal>
            <c:numRef>
              <c:f>'Berea kr and Pc'!$C$10:$C$17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12.5</c:v>
                </c:pt>
                <c:pt idx="4">
                  <c:v>19</c:v>
                </c:pt>
                <c:pt idx="5">
                  <c:v>28</c:v>
                </c:pt>
                <c:pt idx="6">
                  <c:v>38</c:v>
                </c:pt>
                <c:pt idx="7">
                  <c:v>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CB-4461-9115-B03096B2BDC8}"/>
            </c:ext>
          </c:extLst>
        </c:ser>
        <c:ser>
          <c:idx val="6"/>
          <c:order val="2"/>
          <c:tx>
            <c:v>BC type curve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'Berea kr and Pc'!$I$2:$I$23</c:f>
              <c:numCache>
                <c:formatCode>General</c:formatCode>
                <c:ptCount val="22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0.95000000000000095</c:v>
                </c:pt>
                <c:pt idx="21">
                  <c:v>1</c:v>
                </c:pt>
              </c:numCache>
            </c:numRef>
          </c:xVal>
          <c:yVal>
            <c:numRef>
              <c:f>'Berea kr and Pc'!$J$2:$J$23</c:f>
              <c:numCache>
                <c:formatCode>General</c:formatCode>
                <c:ptCount val="22"/>
                <c:pt idx="0">
                  <c:v>131.33317134309064</c:v>
                </c:pt>
                <c:pt idx="1">
                  <c:v>77.288804152999901</c:v>
                </c:pt>
                <c:pt idx="2">
                  <c:v>56.679287694225373</c:v>
                </c:pt>
                <c:pt idx="3">
                  <c:v>45.484009761674265</c:v>
                </c:pt>
                <c:pt idx="4">
                  <c:v>38.347077847728571</c:v>
                </c:pt>
                <c:pt idx="5">
                  <c:v>33.355429716126999</c:v>
                </c:pt>
                <c:pt idx="6">
                  <c:v>29.645510996131083</c:v>
                </c:pt>
                <c:pt idx="7">
                  <c:v>26.767074050010162</c:v>
                </c:pt>
                <c:pt idx="8">
                  <c:v>24.461007228192376</c:v>
                </c:pt>
                <c:pt idx="9">
                  <c:v>22.56703130902395</c:v>
                </c:pt>
                <c:pt idx="10">
                  <c:v>16.54939902339158</c:v>
                </c:pt>
                <c:pt idx="11">
                  <c:v>13.280566100100723</c:v>
                </c:pt>
                <c:pt idx="12">
                  <c:v>11.196701978803736</c:v>
                </c:pt>
                <c:pt idx="13">
                  <c:v>9.7392246519907975</c:v>
                </c:pt>
                <c:pt idx="14">
                  <c:v>8.6559907628708785</c:v>
                </c:pt>
                <c:pt idx="15">
                  <c:v>7.8155355715138981</c:v>
                </c:pt>
                <c:pt idx="16">
                  <c:v>7.1422028328465537</c:v>
                </c:pt>
                <c:pt idx="17">
                  <c:v>6.5891937090179455</c:v>
                </c:pt>
                <c:pt idx="18">
                  <c:v>6.1259156174178315</c:v>
                </c:pt>
                <c:pt idx="19">
                  <c:v>5.7314768160388763</c:v>
                </c:pt>
                <c:pt idx="20">
                  <c:v>5.3910952489653505</c:v>
                </c:pt>
                <c:pt idx="21">
                  <c:v>5.0940000000000003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CB-4461-9115-B03096B2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740688"/>
        <c:axId val="-1882751568"/>
      </c:scatterChart>
      <c:valAx>
        <c:axId val="-1882740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51568"/>
        <c:crosses val="autoZero"/>
        <c:crossBetween val="midCat"/>
      </c:valAx>
      <c:valAx>
        <c:axId val="-188275156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Capillary 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53229667046333"/>
          <c:y val="7.8398707106056217E-2"/>
          <c:w val="0.32346766897079426"/>
          <c:h val="0.19362802421974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5786629612475"/>
          <c:y val="7.1552930883639551E-2"/>
          <c:w val="0.79601860429211069"/>
          <c:h val="0.58963655584718577"/>
        </c:manualLayout>
      </c:layout>
      <c:scatterChart>
        <c:scatterStyle val="lineMarker"/>
        <c:varyColors val="0"/>
        <c:ser>
          <c:idx val="0"/>
          <c:order val="0"/>
          <c:tx>
            <c:v>N2/water, Pini et al., 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Pc'!$B$2:$B$8</c:f>
              <c:numCache>
                <c:formatCode>General</c:formatCode>
                <c:ptCount val="7"/>
                <c:pt idx="0">
                  <c:v>0.73499999999999999</c:v>
                </c:pt>
                <c:pt idx="1">
                  <c:v>0.68300000000000005</c:v>
                </c:pt>
                <c:pt idx="2">
                  <c:v>0.63300000000000001</c:v>
                </c:pt>
                <c:pt idx="3">
                  <c:v>0.57799999999999996</c:v>
                </c:pt>
                <c:pt idx="4">
                  <c:v>0.54</c:v>
                </c:pt>
                <c:pt idx="5">
                  <c:v>0.48699999999999999</c:v>
                </c:pt>
                <c:pt idx="6">
                  <c:v>0.42299999999999999</c:v>
                </c:pt>
              </c:numCache>
            </c:numRef>
          </c:xVal>
          <c:yVal>
            <c:numRef>
              <c:f>'Berea kr and Pc'!$C$2:$C$8</c:f>
              <c:numCache>
                <c:formatCode>General</c:formatCode>
                <c:ptCount val="7"/>
                <c:pt idx="0">
                  <c:v>8.4499999999999993</c:v>
                </c:pt>
                <c:pt idx="1">
                  <c:v>9.77</c:v>
                </c:pt>
                <c:pt idx="2">
                  <c:v>10.8</c:v>
                </c:pt>
                <c:pt idx="3">
                  <c:v>11.1</c:v>
                </c:pt>
                <c:pt idx="4">
                  <c:v>12.6</c:v>
                </c:pt>
                <c:pt idx="5">
                  <c:v>13.7</c:v>
                </c:pt>
                <c:pt idx="6">
                  <c:v>17.399999999999999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CB-4461-9115-B03096B2BDC8}"/>
            </c:ext>
          </c:extLst>
        </c:ser>
        <c:ser>
          <c:idx val="1"/>
          <c:order val="1"/>
          <c:tx>
            <c:v>N2/brine, Oak et al., 1990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Pc'!$B$10:$B$17</c:f>
              <c:numCache>
                <c:formatCode>General</c:formatCode>
                <c:ptCount val="8"/>
                <c:pt idx="0">
                  <c:v>0.88</c:v>
                </c:pt>
                <c:pt idx="1">
                  <c:v>0.82</c:v>
                </c:pt>
                <c:pt idx="2">
                  <c:v>0.59</c:v>
                </c:pt>
                <c:pt idx="3">
                  <c:v>0.48</c:v>
                </c:pt>
                <c:pt idx="4">
                  <c:v>0.44</c:v>
                </c:pt>
                <c:pt idx="5">
                  <c:v>0.38</c:v>
                </c:pt>
                <c:pt idx="6">
                  <c:v>0.35</c:v>
                </c:pt>
                <c:pt idx="7">
                  <c:v>0.31</c:v>
                </c:pt>
              </c:numCache>
            </c:numRef>
          </c:xVal>
          <c:yVal>
            <c:numRef>
              <c:f>'Berea kr and Pc'!$C$10:$C$17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12.5</c:v>
                </c:pt>
                <c:pt idx="4">
                  <c:v>19</c:v>
                </c:pt>
                <c:pt idx="5">
                  <c:v>28</c:v>
                </c:pt>
                <c:pt idx="6">
                  <c:v>38</c:v>
                </c:pt>
                <c:pt idx="7">
                  <c:v>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CB-4461-9115-B03096B2BDC8}"/>
            </c:ext>
          </c:extLst>
        </c:ser>
        <c:ser>
          <c:idx val="6"/>
          <c:order val="2"/>
          <c:tx>
            <c:v>BC type curve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'Berea kr and Pc'!$I$2:$I$23</c:f>
              <c:numCache>
                <c:formatCode>General</c:formatCode>
                <c:ptCount val="22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0.95000000000000095</c:v>
                </c:pt>
                <c:pt idx="21">
                  <c:v>1</c:v>
                </c:pt>
              </c:numCache>
            </c:numRef>
          </c:xVal>
          <c:yVal>
            <c:numRef>
              <c:f>'Berea kr and Pc'!$J$2:$J$23</c:f>
              <c:numCache>
                <c:formatCode>General</c:formatCode>
                <c:ptCount val="22"/>
                <c:pt idx="0">
                  <c:v>131.33317134309064</c:v>
                </c:pt>
                <c:pt idx="1">
                  <c:v>77.288804152999901</c:v>
                </c:pt>
                <c:pt idx="2">
                  <c:v>56.679287694225373</c:v>
                </c:pt>
                <c:pt idx="3">
                  <c:v>45.484009761674265</c:v>
                </c:pt>
                <c:pt idx="4">
                  <c:v>38.347077847728571</c:v>
                </c:pt>
                <c:pt idx="5">
                  <c:v>33.355429716126999</c:v>
                </c:pt>
                <c:pt idx="6">
                  <c:v>29.645510996131083</c:v>
                </c:pt>
                <c:pt idx="7">
                  <c:v>26.767074050010162</c:v>
                </c:pt>
                <c:pt idx="8">
                  <c:v>24.461007228192376</c:v>
                </c:pt>
                <c:pt idx="9">
                  <c:v>22.56703130902395</c:v>
                </c:pt>
                <c:pt idx="10">
                  <c:v>16.54939902339158</c:v>
                </c:pt>
                <c:pt idx="11">
                  <c:v>13.280566100100723</c:v>
                </c:pt>
                <c:pt idx="12">
                  <c:v>11.196701978803736</c:v>
                </c:pt>
                <c:pt idx="13">
                  <c:v>9.7392246519907975</c:v>
                </c:pt>
                <c:pt idx="14">
                  <c:v>8.6559907628708785</c:v>
                </c:pt>
                <c:pt idx="15">
                  <c:v>7.8155355715138981</c:v>
                </c:pt>
                <c:pt idx="16">
                  <c:v>7.1422028328465537</c:v>
                </c:pt>
                <c:pt idx="17">
                  <c:v>6.5891937090179455</c:v>
                </c:pt>
                <c:pt idx="18">
                  <c:v>6.1259156174178315</c:v>
                </c:pt>
                <c:pt idx="19">
                  <c:v>5.7314768160388763</c:v>
                </c:pt>
                <c:pt idx="20">
                  <c:v>5.3910952489653505</c:v>
                </c:pt>
                <c:pt idx="21">
                  <c:v>5.0940000000000003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CB-4461-9115-B03096B2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749392"/>
        <c:axId val="-1882749936"/>
      </c:scatterChart>
      <c:valAx>
        <c:axId val="-1882749392"/>
        <c:scaling>
          <c:orientation val="minMax"/>
          <c:max val="1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 (%)</a:t>
                </a:r>
              </a:p>
            </c:rich>
          </c:tx>
          <c:layout>
            <c:manualLayout>
              <c:xMode val="edge"/>
              <c:yMode val="edge"/>
              <c:x val="0.47349177860120428"/>
              <c:y val="0.73618146689997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9936"/>
        <c:crosses val="autoZero"/>
        <c:crossBetween val="midCat"/>
      </c:valAx>
      <c:valAx>
        <c:axId val="-188274993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Capillary 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9392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1750167258504463E-3"/>
          <c:y val="0.81423447069116361"/>
          <c:w val="0.51634449410039962"/>
          <c:h val="0.1765062700495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Modified </a:t>
            </a:r>
            <a:r>
              <a:rPr lang="en-US" sz="1000" b="1" i="1" u="none" strike="noStrike" baseline="0">
                <a:effectLst/>
              </a:rPr>
              <a:t>J-function </a:t>
            </a:r>
            <a:r>
              <a:rPr lang="en-US" sz="1000" b="1"/>
              <a:t> </a:t>
            </a:r>
          </a:p>
        </c:rich>
      </c:tx>
      <c:layout>
        <c:manualLayout>
          <c:xMode val="edge"/>
          <c:yMode val="edge"/>
          <c:x val="0.41003983544610112"/>
          <c:y val="1.7301038062283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36831034418568E-2"/>
          <c:y val="0.10901833637577307"/>
          <c:w val="0.86306588671096962"/>
          <c:h val="0.66874369942511513"/>
        </c:manualLayout>
      </c:layout>
      <c:scatterChart>
        <c:scatterStyle val="lineMarker"/>
        <c:varyColors val="0"/>
        <c:ser>
          <c:idx val="0"/>
          <c:order val="0"/>
          <c:tx>
            <c:v>J(10Mpa effective stress)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98000"/>
                </a:srgb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Berea'!$B$12:$B$18</c:f>
              <c:numCache>
                <c:formatCode>General</c:formatCode>
                <c:ptCount val="7"/>
                <c:pt idx="0">
                  <c:v>1</c:v>
                </c:pt>
                <c:pt idx="1">
                  <c:v>0.94185170120300643</c:v>
                </c:pt>
                <c:pt idx="2">
                  <c:v>0.79015226582541076</c:v>
                </c:pt>
                <c:pt idx="3">
                  <c:v>0.71107042088446692</c:v>
                </c:pt>
                <c:pt idx="4">
                  <c:v>0.50549719934758119</c:v>
                </c:pt>
                <c:pt idx="5">
                  <c:v>0.35385835073526267</c:v>
                </c:pt>
                <c:pt idx="6">
                  <c:v>0.30919849297245083</c:v>
                </c:pt>
              </c:numCache>
            </c:numRef>
          </c:xVal>
          <c:yVal>
            <c:numRef>
              <c:f>'This study Berea'!$H$12:$H$18</c:f>
              <c:numCache>
                <c:formatCode>General</c:formatCode>
                <c:ptCount val="7"/>
                <c:pt idx="1">
                  <c:v>0.1053200019250327</c:v>
                </c:pt>
                <c:pt idx="2">
                  <c:v>0.12759067833226295</c:v>
                </c:pt>
                <c:pt idx="3">
                  <c:v>0.12661540764027857</c:v>
                </c:pt>
                <c:pt idx="4">
                  <c:v>0.15298045326699186</c:v>
                </c:pt>
                <c:pt idx="5">
                  <c:v>0.17769664123541901</c:v>
                </c:pt>
                <c:pt idx="6">
                  <c:v>0.23697001407867485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0-4A05-A332-35E29363114F}"/>
            </c:ext>
          </c:extLst>
        </c:ser>
        <c:ser>
          <c:idx val="1"/>
          <c:order val="1"/>
          <c:tx>
            <c:v>J(20MPa effective stress)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Berea'!$B$19:$B$25</c:f>
              <c:numCache>
                <c:formatCode>General</c:formatCode>
                <c:ptCount val="7"/>
                <c:pt idx="0">
                  <c:v>1</c:v>
                </c:pt>
                <c:pt idx="1">
                  <c:v>0.79595319581727086</c:v>
                </c:pt>
                <c:pt idx="2">
                  <c:v>0.53800745761953517</c:v>
                </c:pt>
                <c:pt idx="3">
                  <c:v>0.4935305463454196</c:v>
                </c:pt>
                <c:pt idx="4">
                  <c:v>0.40787187288940824</c:v>
                </c:pt>
                <c:pt idx="5">
                  <c:v>0.31824532019793289</c:v>
                </c:pt>
                <c:pt idx="6">
                  <c:v>0.23621166430008925</c:v>
                </c:pt>
              </c:numCache>
            </c:numRef>
          </c:xVal>
          <c:yVal>
            <c:numRef>
              <c:f>'This study Berea'!$H$19:$H$25</c:f>
              <c:numCache>
                <c:formatCode>General</c:formatCode>
                <c:ptCount val="7"/>
                <c:pt idx="1">
                  <c:v>0.1055171920040909</c:v>
                </c:pt>
                <c:pt idx="2">
                  <c:v>0.13347070845176823</c:v>
                </c:pt>
                <c:pt idx="3">
                  <c:v>0.15596886093910897</c:v>
                </c:pt>
                <c:pt idx="4">
                  <c:v>0.17407098447889835</c:v>
                </c:pt>
                <c:pt idx="5">
                  <c:v>0.20716188901258706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0-4A05-A332-35E29363114F}"/>
            </c:ext>
          </c:extLst>
        </c:ser>
        <c:ser>
          <c:idx val="2"/>
          <c:order val="2"/>
          <c:tx>
            <c:v>J(30MPa effective stress)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Berea'!$B$26:$B$32</c:f>
              <c:numCache>
                <c:formatCode>General</c:formatCode>
                <c:ptCount val="7"/>
                <c:pt idx="0">
                  <c:v>1</c:v>
                </c:pt>
                <c:pt idx="1">
                  <c:v>0.88484216953252004</c:v>
                </c:pt>
                <c:pt idx="2">
                  <c:v>0.59618940357181338</c:v>
                </c:pt>
                <c:pt idx="3">
                  <c:v>0.48825784037295383</c:v>
                </c:pt>
                <c:pt idx="4">
                  <c:v>0.43491378250188134</c:v>
                </c:pt>
                <c:pt idx="5">
                  <c:v>0.33729523824773616</c:v>
                </c:pt>
                <c:pt idx="6">
                  <c:v>0.26521452031336107</c:v>
                </c:pt>
              </c:numCache>
            </c:numRef>
          </c:xVal>
          <c:yVal>
            <c:numRef>
              <c:f>'This study Berea'!$H$26:$H$32</c:f>
              <c:numCache>
                <c:formatCode>General</c:formatCode>
                <c:ptCount val="7"/>
                <c:pt idx="1">
                  <c:v>9.4029024307923412E-2</c:v>
                </c:pt>
                <c:pt idx="2">
                  <c:v>0.11923466341097705</c:v>
                </c:pt>
                <c:pt idx="3">
                  <c:v>0.15467070747563402</c:v>
                </c:pt>
                <c:pt idx="4">
                  <c:v>0.17868650727264099</c:v>
                </c:pt>
                <c:pt idx="5">
                  <c:v>0.20209209116386012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0-4A05-A332-35E29363114F}"/>
            </c:ext>
          </c:extLst>
        </c:ser>
        <c:ser>
          <c:idx val="3"/>
          <c:order val="3"/>
          <c:tx>
            <c:strRef>
              <c:f>'This study Berea'!$AO$11</c:f>
              <c:strCache>
                <c:ptCount val="1"/>
                <c:pt idx="0">
                  <c:v>Fitted BC (β=-0.3097; Je=0.1041)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Berea'!$AO$12:$AO$112</c:f>
              <c:numCache>
                <c:formatCode>General</c:formatCode>
                <c:ptCount val="101"/>
                <c:pt idx="0">
                  <c:v>0.1041</c:v>
                </c:pt>
                <c:pt idx="1">
                  <c:v>0.10453365584107896</c:v>
                </c:pt>
                <c:pt idx="2">
                  <c:v>0.10497505552015897</c:v>
                </c:pt>
                <c:pt idx="3">
                  <c:v>0.10542444627680131</c:v>
                </c:pt>
                <c:pt idx="4">
                  <c:v>0.10588208682055147</c:v>
                </c:pt>
                <c:pt idx="5">
                  <c:v>0.10634824803369042</c:v>
                </c:pt>
                <c:pt idx="6">
                  <c:v>0.10682321372779904</c:v>
                </c:pt>
                <c:pt idx="7">
                  <c:v>0.10730728145910405</c:v>
                </c:pt>
                <c:pt idx="8">
                  <c:v>0.10780076340811319</c:v>
                </c:pt>
                <c:pt idx="9">
                  <c:v>0.1083039873296547</c:v>
                </c:pt>
                <c:pt idx="10">
                  <c:v>0.10881729758011933</c:v>
                </c:pt>
                <c:pt idx="11">
                  <c:v>0.10934105622947697</c:v>
                </c:pt>
                <c:pt idx="12">
                  <c:v>0.10987564426651225</c:v>
                </c:pt>
                <c:pt idx="13">
                  <c:v>0.11042146290671476</c:v>
                </c:pt>
                <c:pt idx="14">
                  <c:v>0.11097893501338359</c:v>
                </c:pt>
                <c:pt idx="15">
                  <c:v>0.11154850664378509</c:v>
                </c:pt>
                <c:pt idx="16">
                  <c:v>0.11213064873366141</c:v>
                </c:pt>
                <c:pt idx="17">
                  <c:v>0.11272585893505337</c:v>
                </c:pt>
                <c:pt idx="18">
                  <c:v>0.11333466362430891</c:v>
                </c:pt>
                <c:pt idx="19">
                  <c:v>0.11395762009933737</c:v>
                </c:pt>
                <c:pt idx="20">
                  <c:v>0.11459531898768782</c:v>
                </c:pt>
                <c:pt idx="21">
                  <c:v>0.11524838688993204</c:v>
                </c:pt>
                <c:pt idx="22">
                  <c:v>0.11591748928618824</c:v>
                </c:pt>
                <c:pt idx="23">
                  <c:v>0.11660333373750892</c:v>
                </c:pt>
                <c:pt idx="24">
                  <c:v>0.11730667341837407</c:v>
                </c:pt>
                <c:pt idx="25">
                  <c:v>0.11802831102179256</c:v>
                </c:pt>
                <c:pt idx="26">
                  <c:v>0.11876910308466496</c:v>
                </c:pt>
                <c:pt idx="27">
                  <c:v>0.11952996478826672</c:v>
                </c:pt>
                <c:pt idx="28">
                  <c:v>0.1203118752971821</c:v>
                </c:pt>
                <c:pt idx="29">
                  <c:v>0.12111588371001042</c:v>
                </c:pt>
                <c:pt idx="30">
                  <c:v>0.12194311570698779</c:v>
                </c:pt>
                <c:pt idx="31">
                  <c:v>0.12279478099370573</c:v>
                </c:pt>
                <c:pt idx="32">
                  <c:v>0.12367218165683763</c:v>
                </c:pt>
                <c:pt idx="33">
                  <c:v>0.12457672156779775</c:v>
                </c:pt>
                <c:pt idx="34">
                  <c:v>0.12550991699429512</c:v>
                </c:pt>
                <c:pt idx="35">
                  <c:v>0.12647340860873355</c:v>
                </c:pt>
                <c:pt idx="36">
                  <c:v>0.12746897511752367</c:v>
                </c:pt>
                <c:pt idx="37">
                  <c:v>0.1284985487780996</c:v>
                </c:pt>
                <c:pt idx="38">
                  <c:v>0.12956423312266763</c:v>
                </c:pt>
                <c:pt idx="39">
                  <c:v>0.13066832327189992</c:v>
                </c:pt>
                <c:pt idx="40">
                  <c:v>0.13181332930106507</c:v>
                </c:pt>
                <c:pt idx="41">
                  <c:v>0.13300200321955527</c:v>
                </c:pt>
                <c:pt idx="42">
                  <c:v>0.13423737024778856</c:v>
                </c:pt>
                <c:pt idx="43">
                  <c:v>0.13552276523010048</c:v>
                </c:pt>
                <c:pt idx="44">
                  <c:v>0.13686187521788981</c:v>
                </c:pt>
                <c:pt idx="45">
                  <c:v>0.13825878950653978</c:v>
                </c:pt>
                <c:pt idx="46">
                  <c:v>0.13971805872950946</c:v>
                </c:pt>
                <c:pt idx="47">
                  <c:v>0.14124476502669822</c:v>
                </c:pt>
                <c:pt idx="48">
                  <c:v>0.14284460584368694</c:v>
                </c:pt>
                <c:pt idx="49">
                  <c:v>0.14452399462824422</c:v>
                </c:pt>
                <c:pt idx="50">
                  <c:v>0.14629018263314966</c:v>
                </c:pt>
                <c:pt idx="51">
                  <c:v>0.14815140729905799</c:v>
                </c:pt>
                <c:pt idx="52">
                  <c:v>0.15011707440633718</c:v>
                </c:pt>
                <c:pt idx="53">
                  <c:v>0.15219798353845834</c:v>
                </c:pt>
                <c:pt idx="54">
                  <c:v>0.15440660967034642</c:v>
                </c:pt>
                <c:pt idx="55">
                  <c:v>0.15675745830330864</c:v>
                </c:pt>
                <c:pt idx="56">
                  <c:v>0.15926751815818185</c:v>
                </c:pt>
                <c:pt idx="57">
                  <c:v>0.16195684501733026</c:v>
                </c:pt>
                <c:pt idx="58">
                  <c:v>0.16484932448089545</c:v>
                </c:pt>
                <c:pt idx="59">
                  <c:v>0.1679736827954805</c:v>
                </c:pt>
                <c:pt idx="60">
                  <c:v>0.1713648479119172</c:v>
                </c:pt>
                <c:pt idx="61">
                  <c:v>0.1750658150815774</c:v>
                </c:pt>
                <c:pt idx="62">
                  <c:v>0.1791302560038712</c:v>
                </c:pt>
                <c:pt idx="63">
                  <c:v>0.18362625240935376</c:v>
                </c:pt>
                <c:pt idx="64">
                  <c:v>0.18864178107341764</c:v>
                </c:pt>
                <c:pt idx="65">
                  <c:v>0.19429302178242042</c:v>
                </c:pt>
                <c:pt idx="66">
                  <c:v>0.20073740131636222</c:v>
                </c:pt>
                <c:pt idx="67">
                  <c:v>0.20819497052005206</c:v>
                </c:pt>
                <c:pt idx="68">
                  <c:v>0.21698531343362656</c:v>
                </c:pt>
                <c:pt idx="69">
                  <c:v>0.2275955469382713</c:v>
                </c:pt>
                <c:pt idx="70">
                  <c:v>0.24081647356326985</c:v>
                </c:pt>
                <c:pt idx="71">
                  <c:v>0.2580472430471214</c:v>
                </c:pt>
                <c:pt idx="72">
                  <c:v>0.28209328626200464</c:v>
                </c:pt>
                <c:pt idx="73">
                  <c:v>0.31983663907868998</c:v>
                </c:pt>
                <c:pt idx="74">
                  <c:v>0.39642150208314009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0-4A05-A332-35E29363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1605504"/>
        <c:axId val="-1901601152"/>
      </c:scatterChart>
      <c:valAx>
        <c:axId val="-1901605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layout>
            <c:manualLayout>
              <c:xMode val="edge"/>
              <c:yMode val="edge"/>
              <c:x val="0.50079577818730103"/>
              <c:y val="0.8008664141895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601152"/>
        <c:crosses val="autoZero"/>
        <c:crossBetween val="midCat"/>
      </c:valAx>
      <c:valAx>
        <c:axId val="-19016011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J(Sw)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60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05957632955458"/>
          <c:y val="0.87022722938179442"/>
          <c:w val="0.74406051637162374"/>
          <c:h val="0.10814647304035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031753383768"/>
          <c:y val="6.4802785068533098E-2"/>
          <c:w val="0.81870336060933557"/>
          <c:h val="0.60061825605132702"/>
        </c:manualLayout>
      </c:layout>
      <c:scatterChart>
        <c:scatterStyle val="lineMarker"/>
        <c:varyColors val="0"/>
        <c:ser>
          <c:idx val="0"/>
          <c:order val="0"/>
          <c:tx>
            <c:v>Krg (Pini et al., 2013)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Pc'!$B$3:$B$8</c:f>
              <c:numCache>
                <c:formatCode>General</c:formatCode>
                <c:ptCount val="6"/>
                <c:pt idx="0">
                  <c:v>0.68300000000000005</c:v>
                </c:pt>
                <c:pt idx="1">
                  <c:v>0.63300000000000001</c:v>
                </c:pt>
                <c:pt idx="2">
                  <c:v>0.57799999999999996</c:v>
                </c:pt>
                <c:pt idx="3">
                  <c:v>0.54</c:v>
                </c:pt>
                <c:pt idx="4">
                  <c:v>0.48699999999999999</c:v>
                </c:pt>
                <c:pt idx="5">
                  <c:v>0.42299999999999999</c:v>
                </c:pt>
              </c:numCache>
            </c:numRef>
          </c:xVal>
          <c:yVal>
            <c:numRef>
              <c:f>'Berea kr and Pc'!$E$3:$E$8</c:f>
              <c:numCache>
                <c:formatCode>General</c:formatCode>
                <c:ptCount val="6"/>
                <c:pt idx="0">
                  <c:v>9.7000000000000003E-2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0.26</c:v>
                </c:pt>
                <c:pt idx="4">
                  <c:v>0.36</c:v>
                </c:pt>
                <c:pt idx="5">
                  <c:v>0.56999999999999995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3A-429C-A774-8FFB4B5FED91}"/>
            </c:ext>
          </c:extLst>
        </c:ser>
        <c:ser>
          <c:idx val="1"/>
          <c:order val="1"/>
          <c:tx>
            <c:v>Krg (Oak et al., 1990)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Pc'!$B$9:$B$15</c:f>
              <c:numCache>
                <c:formatCode>General</c:formatCode>
                <c:ptCount val="7"/>
                <c:pt idx="0">
                  <c:v>1</c:v>
                </c:pt>
                <c:pt idx="1">
                  <c:v>0.88</c:v>
                </c:pt>
                <c:pt idx="2">
                  <c:v>0.82</c:v>
                </c:pt>
                <c:pt idx="3">
                  <c:v>0.59</c:v>
                </c:pt>
                <c:pt idx="4">
                  <c:v>0.48</c:v>
                </c:pt>
                <c:pt idx="5">
                  <c:v>0.44</c:v>
                </c:pt>
                <c:pt idx="6">
                  <c:v>0.38</c:v>
                </c:pt>
              </c:numCache>
            </c:numRef>
          </c:xVal>
          <c:yVal>
            <c:numRef>
              <c:f>'Berea kr and Pc'!$E$9:$E$15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0.2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3A-429C-A774-8FFB4B5FED91}"/>
            </c:ext>
          </c:extLst>
        </c:ser>
        <c:ser>
          <c:idx val="2"/>
          <c:order val="2"/>
          <c:tx>
            <c:v>Krw (Oak et al., 1990)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Pc'!$B$9:$B$14</c:f>
              <c:numCache>
                <c:formatCode>General</c:formatCode>
                <c:ptCount val="6"/>
                <c:pt idx="0">
                  <c:v>1</c:v>
                </c:pt>
                <c:pt idx="1">
                  <c:v>0.88</c:v>
                </c:pt>
                <c:pt idx="2">
                  <c:v>0.82</c:v>
                </c:pt>
                <c:pt idx="3">
                  <c:v>0.59</c:v>
                </c:pt>
                <c:pt idx="4">
                  <c:v>0.48</c:v>
                </c:pt>
                <c:pt idx="5">
                  <c:v>0.44</c:v>
                </c:pt>
              </c:numCache>
            </c:numRef>
          </c:xVal>
          <c:yVal>
            <c:numRef>
              <c:f>'Berea kr and Pc'!$F$9:$F$14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0.28000000000000003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3A-429C-A774-8FFB4B5FED91}"/>
            </c:ext>
          </c:extLst>
        </c:ser>
        <c:ser>
          <c:idx val="3"/>
          <c:order val="3"/>
          <c:tx>
            <c:v>Krg (Jordan et al., 2017)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Pc'!$B$19:$B$24</c:f>
              <c:numCache>
                <c:formatCode>General</c:formatCode>
                <c:ptCount val="6"/>
                <c:pt idx="0">
                  <c:v>0.443</c:v>
                </c:pt>
                <c:pt idx="1">
                  <c:v>0.5</c:v>
                </c:pt>
                <c:pt idx="2">
                  <c:v>0.72</c:v>
                </c:pt>
                <c:pt idx="3">
                  <c:v>0.85</c:v>
                </c:pt>
                <c:pt idx="4">
                  <c:v>0.92</c:v>
                </c:pt>
                <c:pt idx="5">
                  <c:v>1</c:v>
                </c:pt>
              </c:numCache>
            </c:numRef>
          </c:xVal>
          <c:yVal>
            <c:numRef>
              <c:f>'Berea kr and Pc'!$E$19:$E$24</c:f>
              <c:numCache>
                <c:formatCode>General</c:formatCode>
                <c:ptCount val="6"/>
                <c:pt idx="0">
                  <c:v>0.56299999999999994</c:v>
                </c:pt>
                <c:pt idx="1">
                  <c:v>0.48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0.02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3A-429C-A774-8FFB4B5FED91}"/>
            </c:ext>
          </c:extLst>
        </c:ser>
        <c:ser>
          <c:idx val="4"/>
          <c:order val="4"/>
          <c:tx>
            <c:v>Krw (Jordan et al., 2017)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'Berea kr and Pc'!$B$19:$B$24</c:f>
              <c:numCache>
                <c:formatCode>General</c:formatCode>
                <c:ptCount val="6"/>
                <c:pt idx="0">
                  <c:v>0.443</c:v>
                </c:pt>
                <c:pt idx="1">
                  <c:v>0.5</c:v>
                </c:pt>
                <c:pt idx="2">
                  <c:v>0.72</c:v>
                </c:pt>
                <c:pt idx="3">
                  <c:v>0.85</c:v>
                </c:pt>
                <c:pt idx="4">
                  <c:v>0.92</c:v>
                </c:pt>
                <c:pt idx="5">
                  <c:v>1</c:v>
                </c:pt>
              </c:numCache>
            </c:numRef>
          </c:xVal>
          <c:yVal>
            <c:numRef>
              <c:f>'Berea kr and Pc'!$F$19:$F$24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0.25</c:v>
                </c:pt>
                <c:pt idx="4">
                  <c:v>0.62</c:v>
                </c:pt>
                <c:pt idx="5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3A-429C-A774-8FFB4B5FED91}"/>
            </c:ext>
          </c:extLst>
        </c:ser>
        <c:ser>
          <c:idx val="5"/>
          <c:order val="5"/>
          <c:tx>
            <c:v>Kr (BC type curve)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'Berea kr and Pc'!$I$9:$I$23</c:f>
              <c:numCache>
                <c:formatCode>General</c:formatCode>
                <c:ptCount val="15"/>
                <c:pt idx="0">
                  <c:v>0.38</c:v>
                </c:pt>
                <c:pt idx="1">
                  <c:v>0.39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0.95000000000000095</c:v>
                </c:pt>
                <c:pt idx="14">
                  <c:v>1</c:v>
                </c:pt>
              </c:numCache>
            </c:numRef>
          </c:xVal>
          <c:yVal>
            <c:numRef>
              <c:f>'Berea kr and Pc'!$K$9:$K$23</c:f>
              <c:numCache>
                <c:formatCode>General</c:formatCode>
                <c:ptCount val="15"/>
                <c:pt idx="0">
                  <c:v>0</c:v>
                </c:pt>
                <c:pt idx="1">
                  <c:v>4.7276980135163571E-7</c:v>
                </c:pt>
                <c:pt idx="2">
                  <c:v>5.4573848692171976E-6</c:v>
                </c:pt>
                <c:pt idx="3">
                  <c:v>4.5394235978554406E-4</c:v>
                </c:pt>
                <c:pt idx="4">
                  <c:v>3.0414476455332927E-3</c:v>
                </c:pt>
                <c:pt idx="5">
                  <c:v>1.0396902500890409E-2</c:v>
                </c:pt>
                <c:pt idx="6">
                  <c:v>2.5826132116728608E-2</c:v>
                </c:pt>
                <c:pt idx="7">
                  <c:v>5.3202550359520415E-2</c:v>
                </c:pt>
                <c:pt idx="8">
                  <c:v>9.690005002381645E-2</c:v>
                </c:pt>
                <c:pt idx="9">
                  <c:v>0.16174602334401131</c:v>
                </c:pt>
                <c:pt idx="10">
                  <c:v>0.25298599136102573</c:v>
                </c:pt>
                <c:pt idx="11">
                  <c:v>0.37625568312222757</c:v>
                </c:pt>
                <c:pt idx="12">
                  <c:v>0.53755824505922478</c:v>
                </c:pt>
                <c:pt idx="13">
                  <c:v>0.74324516626551107</c:v>
                </c:pt>
                <c:pt idx="14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73A-429C-A774-8FFB4B5FED91}"/>
            </c:ext>
          </c:extLst>
        </c:ser>
        <c:ser>
          <c:idx val="6"/>
          <c:order val="6"/>
          <c:tx>
            <c:v>Krg (BC type curve)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'Berea kr and Pc'!$I$9:$I$23</c:f>
              <c:numCache>
                <c:formatCode>General</c:formatCode>
                <c:ptCount val="15"/>
                <c:pt idx="0">
                  <c:v>0.38</c:v>
                </c:pt>
                <c:pt idx="1">
                  <c:v>0.39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0.95000000000000095</c:v>
                </c:pt>
                <c:pt idx="14">
                  <c:v>1</c:v>
                </c:pt>
              </c:numCache>
            </c:numRef>
          </c:xVal>
          <c:yVal>
            <c:numRef>
              <c:f>'Berea kr and Pc'!$L$9:$L$23</c:f>
              <c:numCache>
                <c:formatCode>General</c:formatCode>
                <c:ptCount val="15"/>
                <c:pt idx="0">
                  <c:v>0.72</c:v>
                </c:pt>
                <c:pt idx="1">
                  <c:v>0.68707068233179847</c:v>
                </c:pt>
                <c:pt idx="2">
                  <c:v>0.6551402350961667</c:v>
                </c:pt>
                <c:pt idx="3">
                  <c:v>0.50996574548632523</c:v>
                </c:pt>
                <c:pt idx="4">
                  <c:v>0.38758901947711466</c:v>
                </c:pt>
                <c:pt idx="5">
                  <c:v>0.28617760812769882</c:v>
                </c:pt>
                <c:pt idx="6">
                  <c:v>0.20387667278454577</c:v>
                </c:pt>
                <c:pt idx="7">
                  <c:v>0.13880615430921447</c:v>
                </c:pt>
                <c:pt idx="8">
                  <c:v>8.9057175006127587E-2</c:v>
                </c:pt>
                <c:pt idx="9">
                  <c:v>5.2687319888023658E-2</c:v>
                </c:pt>
                <c:pt idx="10">
                  <c:v>2.7714189352414119E-2</c:v>
                </c:pt>
                <c:pt idx="11">
                  <c:v>1.2106080492686912E-2</c:v>
                </c:pt>
                <c:pt idx="12">
                  <c:v>3.7673573978380458E-3</c:v>
                </c:pt>
                <c:pt idx="13">
                  <c:v>5.1211967929373943E-4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73A-429C-A774-8FFB4B5F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754832"/>
        <c:axId val="-1882748304"/>
      </c:scatterChart>
      <c:valAx>
        <c:axId val="-1882754832"/>
        <c:scaling>
          <c:orientation val="minMax"/>
          <c:max val="1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 (%)</a:t>
                </a:r>
              </a:p>
            </c:rich>
          </c:tx>
          <c:layout>
            <c:manualLayout>
              <c:xMode val="edge"/>
              <c:yMode val="edge"/>
              <c:x val="0.4434749884205651"/>
              <c:y val="0.73250182268883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8304"/>
        <c:crosses val="autoZero"/>
        <c:crossBetween val="midCat"/>
      </c:valAx>
      <c:valAx>
        <c:axId val="-18827483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54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1.2254901960784314E-2"/>
          <c:y val="0.80463291046952479"/>
          <c:w val="0.98353983325613714"/>
          <c:h val="0.19454994596263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6.9444444444444448E-2"/>
                  <c:y val="-7.2582750072907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4.4817166370462473</c:v>
                </c:pt>
                <c:pt idx="2">
                  <c:v>6.4866942210669549</c:v>
                </c:pt>
                <c:pt idx="3">
                  <c:v>6.3988928521266644</c:v>
                </c:pt>
                <c:pt idx="4">
                  <c:v>8.7724770449301559</c:v>
                </c:pt>
                <c:pt idx="5">
                  <c:v>10.997618389224954</c:v>
                </c:pt>
                <c:pt idx="6">
                  <c:v>16.33386331088559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24471237970253717"/>
                  <c:y val="6.6858778069407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Sheet1!$H$11:$H$17</c:f>
              <c:numCache>
                <c:formatCode>General</c:formatCode>
                <c:ptCount val="7"/>
                <c:pt idx="0">
                  <c:v>0</c:v>
                </c:pt>
                <c:pt idx="1">
                  <c:v>5.112347751488187</c:v>
                </c:pt>
                <c:pt idx="2">
                  <c:v>9.7704131727005006</c:v>
                </c:pt>
                <c:pt idx="3">
                  <c:v>12.795811345719585</c:v>
                </c:pt>
                <c:pt idx="4">
                  <c:v>15.682994970683467</c:v>
                </c:pt>
                <c:pt idx="5">
                  <c:v>17.996561632453904</c:v>
                </c:pt>
                <c:pt idx="6">
                  <c:v>27.02830921570694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6.7646325459317591E-2"/>
                  <c:y val="0.21943059200933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Sheet1!$H$20:$H$26</c:f>
              <c:numCache>
                <c:formatCode>General</c:formatCode>
                <c:ptCount val="7"/>
                <c:pt idx="0">
                  <c:v>0</c:v>
                </c:pt>
                <c:pt idx="1">
                  <c:v>5.8978136135999648</c:v>
                </c:pt>
                <c:pt idx="2">
                  <c:v>15.74828448601329</c:v>
                </c:pt>
                <c:pt idx="3">
                  <c:v>27.363034679059183</c:v>
                </c:pt>
                <c:pt idx="4">
                  <c:v>35.979086632708459</c:v>
                </c:pt>
                <c:pt idx="5">
                  <c:v>45.720536847572021</c:v>
                </c:pt>
                <c:pt idx="6">
                  <c:v>66.546395762263728</c:v>
                </c:pt>
              </c:numCache>
            </c:numRef>
          </c:xVal>
          <c:yVal>
            <c:numRef>
              <c:f>Sheet1!$G$20:$G$26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747760"/>
        <c:axId val="-1884461504"/>
      </c:scatterChart>
      <c:valAx>
        <c:axId val="-18827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461504"/>
        <c:crosses val="autoZero"/>
        <c:crossBetween val="midCat"/>
      </c:valAx>
      <c:valAx>
        <c:axId val="-1884461504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4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0.94185170120300643</c:v>
                </c:pt>
                <c:pt idx="2">
                  <c:v>0.79015226582541076</c:v>
                </c:pt>
                <c:pt idx="3">
                  <c:v>0.71107042088446692</c:v>
                </c:pt>
                <c:pt idx="4">
                  <c:v>0.50549719934758119</c:v>
                </c:pt>
                <c:pt idx="5">
                  <c:v>0.35385835073526267</c:v>
                </c:pt>
                <c:pt idx="6">
                  <c:v>0.30919849297245083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0.20814833777842143</c:v>
                </c:pt>
                <c:pt idx="1">
                  <c:v>0.27349871164516376</c:v>
                </c:pt>
                <c:pt idx="2">
                  <c:v>0.30273439192604507</c:v>
                </c:pt>
                <c:pt idx="3">
                  <c:v>0.30145411190146032</c:v>
                </c:pt>
                <c:pt idx="4">
                  <c:v>0.33606464776660339</c:v>
                </c:pt>
                <c:pt idx="5">
                  <c:v>0.36851065685919265</c:v>
                </c:pt>
                <c:pt idx="6">
                  <c:v>0.44632137737472727</c:v>
                </c:pt>
              </c:numCache>
            </c:numRef>
          </c:yVal>
          <c:smooth val="0"/>
        </c:ser>
        <c:ser>
          <c:idx val="1"/>
          <c:order val="1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0.79595319581727086</c:v>
                </c:pt>
                <c:pt idx="2">
                  <c:v>0.53800745761953517</c:v>
                </c:pt>
                <c:pt idx="3">
                  <c:v>0.4935305463454196</c:v>
                </c:pt>
                <c:pt idx="4">
                  <c:v>0.40787187288940824</c:v>
                </c:pt>
                <c:pt idx="5">
                  <c:v>0.31824532019793289</c:v>
                </c:pt>
                <c:pt idx="6">
                  <c:v>0.23621166430008925</c:v>
                </c:pt>
              </c:numCache>
            </c:numRef>
          </c:xVal>
          <c:yVal>
            <c:numRef>
              <c:f>Sheet1!$N$11:$N$17</c:f>
              <c:numCache>
                <c:formatCode>General</c:formatCode>
                <c:ptCount val="7"/>
                <c:pt idx="0">
                  <c:v>0.14286314654611135</c:v>
                </c:pt>
                <c:pt idx="1">
                  <c:v>0.17586516441878769</c:v>
                </c:pt>
                <c:pt idx="2">
                  <c:v>0.2059346287345114</c:v>
                </c:pt>
                <c:pt idx="3">
                  <c:v>0.22546464692407489</c:v>
                </c:pt>
                <c:pt idx="4">
                  <c:v>0.24410244118699839</c:v>
                </c:pt>
                <c:pt idx="5">
                  <c:v>0.25903733451446231</c:v>
                </c:pt>
                <c:pt idx="6">
                  <c:v>0.31734046834905955</c:v>
                </c:pt>
              </c:numCache>
            </c:numRef>
          </c:yVal>
          <c:smooth val="0"/>
        </c:ser>
        <c:ser>
          <c:idx val="2"/>
          <c:order val="2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1</c:v>
                </c:pt>
                <c:pt idx="1">
                  <c:v>0.88484216953252004</c:v>
                </c:pt>
                <c:pt idx="2">
                  <c:v>0.59618940357181338</c:v>
                </c:pt>
                <c:pt idx="3">
                  <c:v>0.48825784037295383</c:v>
                </c:pt>
                <c:pt idx="4">
                  <c:v>0.43491378250188134</c:v>
                </c:pt>
                <c:pt idx="5">
                  <c:v>0.33729523824773616</c:v>
                </c:pt>
                <c:pt idx="6">
                  <c:v>0.26521452031336107</c:v>
                </c:pt>
              </c:numCache>
            </c:numRef>
          </c:xVal>
          <c:yVal>
            <c:numRef>
              <c:f>Sheet1!$N$20:$N$26</c:f>
              <c:numCache>
                <c:formatCode>General</c:formatCode>
                <c:ptCount val="7"/>
                <c:pt idx="0">
                  <c:v>0.19115022405004173</c:v>
                </c:pt>
                <c:pt idx="1">
                  <c:v>0.19538049944833447</c:v>
                </c:pt>
                <c:pt idx="2">
                  <c:v>0.20244586422979874</c:v>
                </c:pt>
                <c:pt idx="3">
                  <c:v>0.21077667887027143</c:v>
                </c:pt>
                <c:pt idx="4">
                  <c:v>0.21695664232755799</c:v>
                </c:pt>
                <c:pt idx="5">
                  <c:v>0.22394381077462547</c:v>
                </c:pt>
                <c:pt idx="6">
                  <c:v>0.23888140025897028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090416"/>
        <c:axId val="-1881087152"/>
      </c:scatterChart>
      <c:valAx>
        <c:axId val="-18810904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1087152"/>
        <c:crosses val="autoZero"/>
        <c:crossBetween val="midCat"/>
      </c:valAx>
      <c:valAx>
        <c:axId val="-18810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109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Sheet1!$Y$3:$Y$15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Sheet1!$Z$3:$Z$15</c:f>
              <c:numCache>
                <c:formatCode>General</c:formatCode>
                <c:ptCount val="13"/>
                <c:pt idx="0">
                  <c:v>6.1139999999999996E-3</c:v>
                </c:pt>
                <c:pt idx="1">
                  <c:v>0.67881399999999992</c:v>
                </c:pt>
                <c:pt idx="2">
                  <c:v>2.696914</c:v>
                </c:pt>
                <c:pt idx="3">
                  <c:v>6.0604139999999997</c:v>
                </c:pt>
                <c:pt idx="4">
                  <c:v>10.769314</c:v>
                </c:pt>
                <c:pt idx="5">
                  <c:v>16.823613999999999</c:v>
                </c:pt>
                <c:pt idx="8">
                  <c:v>24.223313999999998</c:v>
                </c:pt>
                <c:pt idx="9">
                  <c:v>32.968413999999996</c:v>
                </c:pt>
                <c:pt idx="10">
                  <c:v>43.058913999999994</c:v>
                </c:pt>
                <c:pt idx="11">
                  <c:v>54.494813999999991</c:v>
                </c:pt>
                <c:pt idx="12">
                  <c:v>67.276113999999993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094768"/>
        <c:axId val="-1881083888"/>
      </c:scatterChart>
      <c:valAx>
        <c:axId val="-188109476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1083888"/>
        <c:crosses val="autoZero"/>
        <c:crossBetween val="midCat"/>
      </c:valAx>
      <c:valAx>
        <c:axId val="-18810838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10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Geo-dynamic Capillary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91020271402249E-2"/>
          <c:y val="9.9310588651228576E-2"/>
          <c:w val="0.88178203123545729"/>
          <c:h val="0.66754176685998079"/>
        </c:manualLayout>
      </c:layout>
      <c:scatterChart>
        <c:scatterStyle val="smoothMarker"/>
        <c:varyColors val="0"/>
        <c:ser>
          <c:idx val="0"/>
          <c:order val="0"/>
          <c:tx>
            <c:v>BC-Pc (low stress-Literature)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Berea'!$L$12:$L$112</c:f>
              <c:numCache>
                <c:formatCode>General</c:formatCode>
                <c:ptCount val="101"/>
                <c:pt idx="0">
                  <c:v>5.0940000000000003</c:v>
                </c:pt>
                <c:pt idx="1">
                  <c:v>5.1503739404426803</c:v>
                </c:pt>
                <c:pt idx="2">
                  <c:v>5.2082085252311536</c:v>
                </c:pt>
                <c:pt idx="3">
                  <c:v>5.2675639264121523</c:v>
                </c:pt>
                <c:pt idx="4">
                  <c:v>5.3285037424516206</c:v>
                </c:pt>
                <c:pt idx="5">
                  <c:v>5.3910952489653576</c:v>
                </c:pt>
                <c:pt idx="6">
                  <c:v>5.4554096719938912</c:v>
                </c:pt>
                <c:pt idx="7">
                  <c:v>5.5215224862379673</c:v>
                </c:pt>
                <c:pt idx="8">
                  <c:v>5.5895137409730795</c:v>
                </c:pt>
                <c:pt idx="9">
                  <c:v>5.6594684167068543</c:v>
                </c:pt>
                <c:pt idx="10">
                  <c:v>5.7314768160388763</c:v>
                </c:pt>
                <c:pt idx="11">
                  <c:v>5.8056349926369215</c:v>
                </c:pt>
                <c:pt idx="12">
                  <c:v>5.8820452227665632</c:v>
                </c:pt>
                <c:pt idx="13">
                  <c:v>5.9608165244143256</c:v>
                </c:pt>
                <c:pt idx="14">
                  <c:v>6.0420652297419606</c:v>
                </c:pt>
                <c:pt idx="15">
                  <c:v>6.1259156174178315</c:v>
                </c:pt>
                <c:pt idx="16">
                  <c:v>6.2125006123106115</c:v>
                </c:pt>
                <c:pt idx="17">
                  <c:v>6.3019625611248182</c:v>
                </c:pt>
                <c:pt idx="18">
                  <c:v>6.3944540938360159</c:v>
                </c:pt>
                <c:pt idx="19">
                  <c:v>6.4901390822810221</c:v>
                </c:pt>
                <c:pt idx="20">
                  <c:v>6.5891937090179455</c:v>
                </c:pt>
                <c:pt idx="21">
                  <c:v>6.6918076616442335</c:v>
                </c:pt>
                <c:pt idx="22">
                  <c:v>6.7981854702121431</c:v>
                </c:pt>
                <c:pt idx="23">
                  <c:v>6.9085480082881245</c:v>
                </c:pt>
                <c:pt idx="24">
                  <c:v>7.0231341816623543</c:v>
                </c:pt>
                <c:pt idx="25">
                  <c:v>7.1422028328465537</c:v>
                </c:pt>
                <c:pt idx="26">
                  <c:v>7.2660348944510273</c:v>
                </c:pt>
                <c:pt idx="27">
                  <c:v>7.3949358304916712</c:v>
                </c:pt>
                <c:pt idx="28">
                  <c:v>7.52923841187775</c:v>
                </c:pt>
                <c:pt idx="29">
                  <c:v>7.6693058810664461</c:v>
                </c:pt>
                <c:pt idx="30">
                  <c:v>7.8155355715138981</c:v>
                </c:pt>
                <c:pt idx="31">
                  <c:v>7.9683630605813898</c:v>
                </c:pt>
                <c:pt idx="32">
                  <c:v>8.1282669505806453</c:v>
                </c:pt>
                <c:pt idx="33">
                  <c:v>8.2957743924519765</c:v>
                </c:pt>
                <c:pt idx="34">
                  <c:v>8.4714674911870222</c:v>
                </c:pt>
                <c:pt idx="35">
                  <c:v>8.6559907628708785</c:v>
                </c:pt>
                <c:pt idx="36">
                  <c:v>8.8500598518857938</c:v>
                </c:pt>
                <c:pt idx="37">
                  <c:v>9.0544717657212672</c:v>
                </c:pt>
                <c:pt idx="38">
                  <c:v>9.2701169470859011</c:v>
                </c:pt>
                <c:pt idx="39">
                  <c:v>9.497993582803856</c:v>
                </c:pt>
                <c:pt idx="40">
                  <c:v>9.7392246519907975</c:v>
                </c:pt>
                <c:pt idx="41">
                  <c:v>9.9950783500306564</c:v>
                </c:pt>
                <c:pt idx="42">
                  <c:v>10.266992700688995</c:v>
                </c:pt>
                <c:pt idx="43">
                  <c:v>10.556605401352641</c:v>
                </c:pt>
                <c:pt idx="44">
                  <c:v>10.865790257135146</c:v>
                </c:pt>
                <c:pt idx="45">
                  <c:v>11.196701978803736</c:v>
                </c:pt>
                <c:pt idx="46">
                  <c:v>11.551831691095275</c:v>
                </c:pt>
                <c:pt idx="47">
                  <c:v>11.93407628639028</c:v>
                </c:pt>
                <c:pt idx="48">
                  <c:v>12.346825859651668</c:v>
                </c:pt>
                <c:pt idx="49">
                  <c:v>12.794075018583905</c:v>
                </c:pt>
                <c:pt idx="50">
                  <c:v>13.280566100100723</c:v>
                </c:pt>
                <c:pt idx="51">
                  <c:v>13.81197558743124</c:v>
                </c:pt>
                <c:pt idx="52">
                  <c:v>14.395159864875504</c:v>
                </c:pt>
                <c:pt idx="53">
                  <c:v>15.038483770863346</c:v>
                </c:pt>
                <c:pt idx="54">
                  <c:v>15.7522667186314</c:v>
                </c:pt>
                <c:pt idx="55">
                  <c:v>16.54939902339158</c:v>
                </c:pt>
                <c:pt idx="56">
                  <c:v>17.446210047040964</c:v>
                </c:pt>
                <c:pt idx="57">
                  <c:v>18.463718118777937</c:v>
                </c:pt>
                <c:pt idx="58">
                  <c:v>19.629475542277284</c:v>
                </c:pt>
                <c:pt idx="59">
                  <c:v>20.980371140934608</c:v>
                </c:pt>
                <c:pt idx="60">
                  <c:v>22.567031309024117</c:v>
                </c:pt>
                <c:pt idx="61">
                  <c:v>24.461007228192589</c:v>
                </c:pt>
                <c:pt idx="62">
                  <c:v>26.767074050010422</c:v>
                </c:pt>
                <c:pt idx="63">
                  <c:v>29.64551099613141</c:v>
                </c:pt>
                <c:pt idx="64">
                  <c:v>33.355429716127432</c:v>
                </c:pt>
                <c:pt idx="65">
                  <c:v>38.347077847729146</c:v>
                </c:pt>
                <c:pt idx="66">
                  <c:v>45.484009761675139</c:v>
                </c:pt>
                <c:pt idx="67">
                  <c:v>56.679287694226801</c:v>
                </c:pt>
                <c:pt idx="68">
                  <c:v>77.288804153002857</c:v>
                </c:pt>
                <c:pt idx="69">
                  <c:v>131.33317134310067</c:v>
                </c:pt>
              </c:numCache>
            </c:numRef>
          </c:yVal>
          <c:smooth val="1"/>
        </c:ser>
        <c:ser>
          <c:idx val="1"/>
          <c:order val="1"/>
          <c:tx>
            <c:v>Pc (10MPa effective stress)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Berea'!$B$12:$B$18</c:f>
              <c:numCache>
                <c:formatCode>General</c:formatCode>
                <c:ptCount val="7"/>
                <c:pt idx="0">
                  <c:v>1</c:v>
                </c:pt>
                <c:pt idx="1">
                  <c:v>0.94185170120300643</c:v>
                </c:pt>
                <c:pt idx="2">
                  <c:v>0.79015226582541076</c:v>
                </c:pt>
                <c:pt idx="3">
                  <c:v>0.71107042088446692</c:v>
                </c:pt>
                <c:pt idx="4">
                  <c:v>0.50549719934758119</c:v>
                </c:pt>
                <c:pt idx="5">
                  <c:v>0.35385835073526267</c:v>
                </c:pt>
                <c:pt idx="6">
                  <c:v>0.30919849297245083</c:v>
                </c:pt>
              </c:numCache>
            </c:numRef>
          </c:xVal>
          <c:yVal>
            <c:numRef>
              <c:f>'This study Berea'!$C$12:$C$18</c:f>
              <c:numCache>
                <c:formatCode>General</c:formatCode>
                <c:ptCount val="7"/>
                <c:pt idx="1">
                  <c:v>9.4817166370462473</c:v>
                </c:pt>
                <c:pt idx="2">
                  <c:v>11.486694221066955</c:v>
                </c:pt>
                <c:pt idx="3">
                  <c:v>11.398892852126664</c:v>
                </c:pt>
                <c:pt idx="4">
                  <c:v>13.772477044930156</c:v>
                </c:pt>
                <c:pt idx="5">
                  <c:v>15.997618389224954</c:v>
                </c:pt>
                <c:pt idx="6">
                  <c:v>21.33386331088559</c:v>
                </c:pt>
              </c:numCache>
            </c:numRef>
          </c:yVal>
          <c:smooth val="1"/>
        </c:ser>
        <c:ser>
          <c:idx val="2"/>
          <c:order val="2"/>
          <c:tx>
            <c:v>BC-Pc(10MPa effective stress)</c:v>
          </c:tx>
          <c:spPr>
            <a:ln w="254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Berea'!$O$12:$O$112</c:f>
              <c:numCache>
                <c:formatCode>General</c:formatCode>
                <c:ptCount val="101"/>
                <c:pt idx="0">
                  <c:v>10.47</c:v>
                </c:pt>
                <c:pt idx="1">
                  <c:v>10.49502270231689</c:v>
                </c:pt>
                <c:pt idx="2">
                  <c:v>10.520471831951161</c:v>
                </c:pt>
                <c:pt idx="3">
                  <c:v>10.546361089338324</c:v>
                </c:pt>
                <c:pt idx="4">
                  <c:v>10.572704828014118</c:v>
                </c:pt>
                <c:pt idx="5">
                  <c:v>10.599518096208739</c:v>
                </c:pt>
                <c:pt idx="6">
                  <c:v>10.626816681777029</c:v>
                </c:pt>
                <c:pt idx="7">
                  <c:v>10.654617160789019</c:v>
                </c:pt>
                <c:pt idx="8">
                  <c:v>10.682936950142453</c:v>
                </c:pt>
                <c:pt idx="9">
                  <c:v>10.71179436460114</c:v>
                </c:pt>
                <c:pt idx="10">
                  <c:v>10.741208678710839</c:v>
                </c:pt>
                <c:pt idx="11">
                  <c:v>10.771200194098967</c:v>
                </c:pt>
                <c:pt idx="12">
                  <c:v>10.801790312726382</c:v>
                </c:pt>
                <c:pt idx="13">
                  <c:v>10.833001616730602</c:v>
                </c:pt>
                <c:pt idx="14">
                  <c:v>10.864857955580897</c:v>
                </c:pt>
                <c:pt idx="15">
                  <c:v>10.897384541358926</c:v>
                </c:pt>
                <c:pt idx="16">
                  <c:v>10.930608053085811</c:v>
                </c:pt>
                <c:pt idx="17">
                  <c:v>10.964556751139963</c:v>
                </c:pt>
                <c:pt idx="18">
                  <c:v>10.99926060295293</c:v>
                </c:pt>
                <c:pt idx="19">
                  <c:v>11.034751421335917</c:v>
                </c:pt>
                <c:pt idx="20">
                  <c:v>11.071063016981972</c:v>
                </c:pt>
                <c:pt idx="21">
                  <c:v>11.108231366912962</c:v>
                </c:pt>
                <c:pt idx="22">
                  <c:v>11.146294800902201</c:v>
                </c:pt>
                <c:pt idx="23">
                  <c:v>11.185294208210838</c:v>
                </c:pt>
                <c:pt idx="24">
                  <c:v>11.225273267336886</c:v>
                </c:pt>
                <c:pt idx="25">
                  <c:v>11.266278701901889</c:v>
                </c:pt>
                <c:pt idx="26">
                  <c:v>11.30836056630447</c:v>
                </c:pt>
                <c:pt idx="27">
                  <c:v>11.351572565369166</c:v>
                </c:pt>
                <c:pt idx="28">
                  <c:v>11.395972412933475</c:v>
                </c:pt>
                <c:pt idx="29">
                  <c:v>11.441622235171614</c:v>
                </c:pt>
                <c:pt idx="30">
                  <c:v>11.488589025481764</c:v>
                </c:pt>
                <c:pt idx="31">
                  <c:v>11.53694515900515</c:v>
                </c:pt>
                <c:pt idx="32">
                  <c:v>11.586768976350861</c:v>
                </c:pt>
                <c:pt idx="33">
                  <c:v>11.638145447934368</c:v>
                </c:pt>
                <c:pt idx="34">
                  <c:v>11.691166932583604</c:v>
                </c:pt>
                <c:pt idx="35">
                  <c:v>11.745934046829914</c:v>
                </c:pt>
                <c:pt idx="36">
                  <c:v>11.802556664721129</c:v>
                </c:pt>
                <c:pt idx="37">
                  <c:v>11.861155072249669</c:v>
                </c:pt>
                <c:pt idx="38">
                  <c:v>11.921861305817085</c:v>
                </c:pt>
                <c:pt idx="39">
                  <c:v>11.984820710870636</c:v>
                </c:pt>
                <c:pt idx="40">
                  <c:v>12.050193765365291</c:v>
                </c:pt>
                <c:pt idx="41">
                  <c:v>12.118158223588381</c:v>
                </c:pt>
                <c:pt idx="42">
                  <c:v>12.188911649897658</c:v>
                </c:pt>
                <c:pt idx="43">
                  <c:v>12.262674430114027</c:v>
                </c:pt>
                <c:pt idx="44">
                  <c:v>12.339693372127961</c:v>
                </c:pt>
                <c:pt idx="45">
                  <c:v>12.420246038755307</c:v>
                </c:pt>
                <c:pt idx="46">
                  <c:v>12.504645997891155</c:v>
                </c:pt>
                <c:pt idx="47">
                  <c:v>12.593249231688823</c:v>
                </c:pt>
                <c:pt idx="48">
                  <c:v>12.686462023838059</c:v>
                </c:pt>
                <c:pt idx="49">
                  <c:v>12.784750750889181</c:v>
                </c:pt>
                <c:pt idx="50">
                  <c:v>12.888654153241902</c:v>
                </c:pt>
                <c:pt idx="51">
                  <c:v>12.998798874123416</c:v>
                </c:pt>
                <c:pt idx="52">
                  <c:v>13.115919362044488</c:v>
                </c:pt>
                <c:pt idx="53">
                  <c:v>13.240883683647299</c:v>
                </c:pt>
                <c:pt idx="54">
                  <c:v>13.374727470256067</c:v>
                </c:pt>
                <c:pt idx="55">
                  <c:v>13.518699256876957</c:v>
                </c:pt>
                <c:pt idx="56">
                  <c:v>13.674322095733972</c:v>
                </c:pt>
                <c:pt idx="57">
                  <c:v>13.843478940508062</c:v>
                </c:pt>
                <c:pt idx="58">
                  <c:v>14.028533636120855</c:v>
                </c:pt>
                <c:pt idx="59">
                  <c:v>14.232506802255438</c:v>
                </c:pt>
                <c:pt idx="60">
                  <c:v>14.45933922028463</c:v>
                </c:pt>
                <c:pt idx="61">
                  <c:v>14.714300266486564</c:v>
                </c:pt>
                <c:pt idx="62">
                  <c:v>15.004648210119615</c:v>
                </c:pt>
                <c:pt idx="63">
                  <c:v>15.340753149150013</c:v>
                </c:pt>
                <c:pt idx="64">
                  <c:v>15.738130932532076</c:v>
                </c:pt>
                <c:pt idx="65">
                  <c:v>16.221436947679525</c:v>
                </c:pt>
                <c:pt idx="66">
                  <c:v>16.833200408018133</c:v>
                </c:pt>
                <c:pt idx="67">
                  <c:v>17.656069527592738</c:v>
                </c:pt>
                <c:pt idx="68">
                  <c:v>18.884590428811098</c:v>
                </c:pt>
                <c:pt idx="69">
                  <c:v>21.185974563344072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3"/>
          <c:order val="3"/>
          <c:tx>
            <c:v>Pc (20MPa effective stress)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Berea'!$B$19:$B$25</c:f>
              <c:numCache>
                <c:formatCode>General</c:formatCode>
                <c:ptCount val="7"/>
                <c:pt idx="0">
                  <c:v>1</c:v>
                </c:pt>
                <c:pt idx="1">
                  <c:v>0.79595319581727086</c:v>
                </c:pt>
                <c:pt idx="2">
                  <c:v>0.53800745761953517</c:v>
                </c:pt>
                <c:pt idx="3">
                  <c:v>0.4935305463454196</c:v>
                </c:pt>
                <c:pt idx="4">
                  <c:v>0.40787187288940824</c:v>
                </c:pt>
                <c:pt idx="5">
                  <c:v>0.31824532019793289</c:v>
                </c:pt>
                <c:pt idx="6">
                  <c:v>0.23621166430008925</c:v>
                </c:pt>
              </c:numCache>
            </c:numRef>
          </c:xVal>
          <c:yVal>
            <c:numRef>
              <c:f>'This study Berea'!$C$19:$C$25</c:f>
              <c:numCache>
                <c:formatCode>General</c:formatCode>
                <c:ptCount val="7"/>
                <c:pt idx="1">
                  <c:v>11.112347751488187</c:v>
                </c:pt>
                <c:pt idx="2">
                  <c:v>15.770413172700501</c:v>
                </c:pt>
                <c:pt idx="3">
                  <c:v>18.795811345719585</c:v>
                </c:pt>
                <c:pt idx="4">
                  <c:v>21.682994970683467</c:v>
                </c:pt>
                <c:pt idx="5">
                  <c:v>23.996561632453904</c:v>
                </c:pt>
                <c:pt idx="6">
                  <c:v>33.02830921570694</c:v>
                </c:pt>
              </c:numCache>
            </c:numRef>
          </c:yVal>
          <c:smooth val="1"/>
        </c:ser>
        <c:ser>
          <c:idx val="4"/>
          <c:order val="4"/>
          <c:tx>
            <c:v>BC-Pc(20MPa effective stress)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Berea'!$W$12:$W$112</c:f>
              <c:numCache>
                <c:formatCode>General</c:formatCode>
                <c:ptCount val="101"/>
                <c:pt idx="0">
                  <c:v>11.37</c:v>
                </c:pt>
                <c:pt idx="1">
                  <c:v>11.433634862721036</c:v>
                </c:pt>
                <c:pt idx="2">
                  <c:v>11.498394416740714</c:v>
                </c:pt>
                <c:pt idx="3">
                  <c:v>11.564312453779898</c:v>
                </c:pt>
                <c:pt idx="4">
                  <c:v>11.631424209181166</c:v>
                </c:pt>
                <c:pt idx="5">
                  <c:v>11.699766442337362</c:v>
                </c:pt>
                <c:pt idx="6">
                  <c:v>11.769377522672375</c:v>
                </c:pt>
                <c:pt idx="7">
                  <c:v>11.840297521633259</c:v>
                </c:pt>
                <c:pt idx="8">
                  <c:v>11.912568311197266</c:v>
                </c:pt>
                <c:pt idx="9">
                  <c:v>11.986233669446579</c:v>
                </c:pt>
                <c:pt idx="10">
                  <c:v>12.061339393818605</c:v>
                </c:pt>
                <c:pt idx="11">
                  <c:v>12.13793342270065</c:v>
                </c:pt>
                <c:pt idx="12">
                  <c:v>12.216065966106145</c:v>
                </c:pt>
                <c:pt idx="13">
                  <c:v>12.295789646245739</c:v>
                </c:pt>
                <c:pt idx="14">
                  <c:v>12.377159648891903</c:v>
                </c:pt>
                <c:pt idx="15">
                  <c:v>12.460233886531238</c:v>
                </c:pt>
                <c:pt idx="16">
                  <c:v>12.545073174405877</c:v>
                </c:pt>
                <c:pt idx="17">
                  <c:v>12.631741420666055</c:v>
                </c:pt>
                <c:pt idx="18">
                  <c:v>12.720305831991523</c:v>
                </c:pt>
                <c:pt idx="19">
                  <c:v>12.810837136192722</c:v>
                </c:pt>
                <c:pt idx="20">
                  <c:v>12.903409823475501</c:v>
                </c:pt>
                <c:pt idx="21">
                  <c:v>12.998102408249039</c:v>
                </c:pt>
                <c:pt idx="22">
                  <c:v>13.094997713578575</c:v>
                </c:pt>
                <c:pt idx="23">
                  <c:v>13.194183180636784</c:v>
                </c:pt>
                <c:pt idx="24">
                  <c:v>13.295751205794767</c:v>
                </c:pt>
                <c:pt idx="25">
                  <c:v>13.39979950832099</c:v>
                </c:pt>
                <c:pt idx="26">
                  <c:v>13.506431532030891</c:v>
                </c:pt>
                <c:pt idx="27">
                  <c:v>13.615756884658476</c:v>
                </c:pt>
                <c:pt idx="28">
                  <c:v>13.72789181921342</c:v>
                </c:pt>
                <c:pt idx="29">
                  <c:v>13.842959762153333</c:v>
                </c:pt>
                <c:pt idx="30">
                  <c:v>13.961091893854018</c:v>
                </c:pt>
                <c:pt idx="31">
                  <c:v>14.082427787615414</c:v>
                </c:pt>
                <c:pt idx="32">
                  <c:v>14.207116114316149</c:v>
                </c:pt>
                <c:pt idx="33">
                  <c:v>14.335315420846504</c:v>
                </c:pt>
                <c:pt idx="34">
                  <c:v>14.467194991634706</c:v>
                </c:pt>
                <c:pt idx="35">
                  <c:v>14.602935803966256</c:v>
                </c:pt>
                <c:pt idx="36">
                  <c:v>14.742731589419002</c:v>
                </c:pt>
                <c:pt idx="37">
                  <c:v>14.88679001564458</c:v>
                </c:pt>
                <c:pt idx="38">
                  <c:v>15.035334004976832</c:v>
                </c:pt>
                <c:pt idx="39">
                  <c:v>15.188603209009687</c:v>
                </c:pt>
                <c:pt idx="40">
                  <c:v>15.346855661447572</c:v>
                </c:pt>
                <c:pt idx="41">
                  <c:v>15.510369635296476</c:v>
                </c:pt>
                <c:pt idx="42">
                  <c:v>15.679445734966594</c:v>
                </c:pt>
                <c:pt idx="43">
                  <c:v>15.854409259263132</c:v>
                </c:pt>
                <c:pt idx="44">
                  <c:v>16.035612877756918</c:v>
                </c:pt>
                <c:pt idx="45">
                  <c:v>16.223439670913624</c:v>
                </c:pt>
                <c:pt idx="46">
                  <c:v>16.418306593948536</c:v>
                </c:pt>
                <c:pt idx="47">
                  <c:v>16.620668436086461</c:v>
                </c:pt>
                <c:pt idx="48">
                  <c:v>16.83102236128142</c:v>
                </c:pt>
                <c:pt idx="49">
                  <c:v>17.049913134185633</c:v>
                </c:pt>
                <c:pt idx="50">
                  <c:v>17.277939157153664</c:v>
                </c:pt>
                <c:pt idx="51">
                  <c:v>17.515759471504101</c:v>
                </c:pt>
                <c:pt idx="52">
                  <c:v>17.76410191068749</c:v>
                </c:pt>
                <c:pt idx="53">
                  <c:v>18.023772636478146</c:v>
                </c:pt>
                <c:pt idx="54">
                  <c:v>18.295667344559444</c:v>
                </c:pt>
                <c:pt idx="55">
                  <c:v>18.580784496596635</c:v>
                </c:pt>
                <c:pt idx="56">
                  <c:v>18.880241027098116</c:v>
                </c:pt>
                <c:pt idx="57">
                  <c:v>19.195291091923153</c:v>
                </c:pt>
                <c:pt idx="58">
                  <c:v>19.527348580706725</c:v>
                </c:pt>
                <c:pt idx="59">
                  <c:v>19.87801432104138</c:v>
                </c:pt>
                <c:pt idx="60">
                  <c:v>20.249109176793283</c:v>
                </c:pt>
                <c:pt idx="61">
                  <c:v>20.642714613379933</c:v>
                </c:pt>
                <c:pt idx="62">
                  <c:v>21.06122280827228</c:v>
                </c:pt>
                <c:pt idx="63">
                  <c:v>21.50739908287715</c:v>
                </c:pt>
                <c:pt idx="64">
                  <c:v>21.984460408104074</c:v>
                </c:pt>
                <c:pt idx="65">
                  <c:v>22.496175120500343</c:v>
                </c:pt>
                <c:pt idx="66">
                  <c:v>23.046990979867676</c:v>
                </c:pt>
                <c:pt idx="67">
                  <c:v>23.642201619156324</c:v>
                </c:pt>
                <c:pt idx="68">
                  <c:v>24.288165791744749</c:v>
                </c:pt>
                <c:pt idx="69">
                  <c:v>24.992600446453967</c:v>
                </c:pt>
                <c:pt idx="70">
                  <c:v>25.764978968123881</c:v>
                </c:pt>
                <c:pt idx="71">
                  <c:v>26.617082360596918</c:v>
                </c:pt>
                <c:pt idx="72">
                  <c:v>27.563778106543634</c:v>
                </c:pt>
                <c:pt idx="73">
                  <c:v>28.624147056661421</c:v>
                </c:pt>
                <c:pt idx="74">
                  <c:v>29.823158711671994</c:v>
                </c:pt>
                <c:pt idx="75">
                  <c:v>31.194241499818695</c:v>
                </c:pt>
                <c:pt idx="76">
                  <c:v>32.783375082428861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5"/>
          <c:order val="5"/>
          <c:tx>
            <c:v>Pc (30MPa effective stress)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Berea'!$B$26:$B$32</c:f>
              <c:numCache>
                <c:formatCode>General</c:formatCode>
                <c:ptCount val="7"/>
                <c:pt idx="0">
                  <c:v>1</c:v>
                </c:pt>
                <c:pt idx="1">
                  <c:v>0.88484216953252004</c:v>
                </c:pt>
                <c:pt idx="2">
                  <c:v>0.59618940357181338</c:v>
                </c:pt>
                <c:pt idx="3">
                  <c:v>0.48825784037295383</c:v>
                </c:pt>
                <c:pt idx="4">
                  <c:v>0.43491378250188134</c:v>
                </c:pt>
                <c:pt idx="5">
                  <c:v>0.33729523824773616</c:v>
                </c:pt>
                <c:pt idx="6">
                  <c:v>0.26521452031336107</c:v>
                </c:pt>
              </c:numCache>
            </c:numRef>
          </c:xVal>
          <c:yVal>
            <c:numRef>
              <c:f>'This study Berea'!$C$26:$C$32</c:f>
              <c:numCache>
                <c:formatCode>General</c:formatCode>
                <c:ptCount val="7"/>
                <c:pt idx="1">
                  <c:v>12.897813613599965</c:v>
                </c:pt>
                <c:pt idx="2">
                  <c:v>22.74828448601329</c:v>
                </c:pt>
                <c:pt idx="3">
                  <c:v>34.363034679059183</c:v>
                </c:pt>
                <c:pt idx="4">
                  <c:v>42.979086632708459</c:v>
                </c:pt>
                <c:pt idx="5">
                  <c:v>52.720536847572021</c:v>
                </c:pt>
                <c:pt idx="6">
                  <c:v>73.546395762263728</c:v>
                </c:pt>
              </c:numCache>
            </c:numRef>
          </c:yVal>
          <c:smooth val="1"/>
        </c:ser>
        <c:ser>
          <c:idx val="6"/>
          <c:order val="6"/>
          <c:tx>
            <c:v>BC-Pc(30MPa effective stress)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Berea'!$AE$12:$AE$112</c:f>
              <c:numCache>
                <c:formatCode>General</c:formatCode>
                <c:ptCount val="101"/>
                <c:pt idx="0">
                  <c:v>14.46</c:v>
                </c:pt>
                <c:pt idx="1">
                  <c:v>14.617620291312583</c:v>
                </c:pt>
                <c:pt idx="2">
                  <c:v>14.778769073004263</c:v>
                </c:pt>
                <c:pt idx="3">
                  <c:v>14.943566792198117</c:v>
                </c:pt>
                <c:pt idx="4">
                  <c:v>15.112139455661758</c:v>
                </c:pt>
                <c:pt idx="5">
                  <c:v>15.284618954846495</c:v>
                </c:pt>
                <c:pt idx="6">
                  <c:v>15.461143414024626</c:v>
                </c:pt>
                <c:pt idx="7">
                  <c:v>15.64185756346429</c:v>
                </c:pt>
                <c:pt idx="8">
                  <c:v>15.82691313976982</c:v>
                </c:pt>
                <c:pt idx="9">
                  <c:v>16.01646931572472</c:v>
                </c:pt>
                <c:pt idx="10">
                  <c:v>16.210693162207519</c:v>
                </c:pt>
                <c:pt idx="11">
                  <c:v>16.40976014500966</c:v>
                </c:pt>
                <c:pt idx="12">
                  <c:v>16.613854659673823</c:v>
                </c:pt>
                <c:pt idx="13">
                  <c:v>16.823170607793863</c:v>
                </c:pt>
                <c:pt idx="14">
                  <c:v>17.037912018578108</c:v>
                </c:pt>
                <c:pt idx="15">
                  <c:v>17.258293719881976</c:v>
                </c:pt>
                <c:pt idx="16">
                  <c:v>17.484542063368604</c:v>
                </c:pt>
                <c:pt idx="17">
                  <c:v>17.716895708964827</c:v>
                </c:pt>
                <c:pt idx="18">
                  <c:v>17.955606474351683</c:v>
                </c:pt>
                <c:pt idx="19">
                  <c:v>18.200940255872794</c:v>
                </c:pt>
                <c:pt idx="20">
                  <c:v>18.453178027970655</c:v>
                </c:pt>
                <c:pt idx="21">
                  <c:v>18.712616929081879</c:v>
                </c:pt>
                <c:pt idx="22">
                  <c:v>18.979571442852016</c:v>
                </c:pt>
                <c:pt idx="23">
                  <c:v>19.254374684584235</c:v>
                </c:pt>
                <c:pt idx="24">
                  <c:v>19.53737980403325</c:v>
                </c:pt>
                <c:pt idx="25">
                  <c:v>19.828961517018023</c:v>
                </c:pt>
                <c:pt idx="26">
                  <c:v>20.129517779879805</c:v>
                </c:pt>
                <c:pt idx="27">
                  <c:v>20.439471622586286</c:v>
                </c:pt>
                <c:pt idx="28">
                  <c:v>20.759273158313256</c:v>
                </c:pt>
                <c:pt idx="29">
                  <c:v>21.089401789664624</c:v>
                </c:pt>
                <c:pt idx="30">
                  <c:v>21.430368634369003</c:v>
                </c:pt>
                <c:pt idx="31">
                  <c:v>21.782719196375702</c:v>
                </c:pt>
                <c:pt idx="32">
                  <c:v>22.147036311834071</c:v>
                </c:pt>
                <c:pt idx="33">
                  <c:v>22.523943403562193</c:v>
                </c:pt>
                <c:pt idx="34">
                  <c:v>22.914108082392403</c:v>
                </c:pt>
                <c:pt idx="35">
                  <c:v>23.318246139342733</c:v>
                </c:pt>
                <c:pt idx="36">
                  <c:v>23.737125979048454</c:v>
                </c:pt>
                <c:pt idx="37">
                  <c:v>24.171573552470019</c:v>
                </c:pt>
                <c:pt idx="38">
                  <c:v>24.622477855784165</c:v>
                </c:pt>
                <c:pt idx="39">
                  <c:v>25.09079707281764</c:v>
                </c:pt>
                <c:pt idx="40">
                  <c:v>25.577565450711354</c:v>
                </c:pt>
                <c:pt idx="41">
                  <c:v>26.083901013087065</c:v>
                </c:pt>
                <c:pt idx="42">
                  <c:v>26.611014232297325</c:v>
                </c:pt>
                <c:pt idx="43">
                  <c:v>27.160217802951237</c:v>
                </c:pt>
                <c:pt idx="44">
                  <c:v>27.732937683537941</c:v>
                </c:pt>
                <c:pt idx="45">
                  <c:v>28.330725602507538</c:v>
                </c:pt>
                <c:pt idx="46">
                  <c:v>28.955273260726731</c:v>
                </c:pt>
                <c:pt idx="47">
                  <c:v>29.608428505199242</c:v>
                </c:pt>
                <c:pt idx="48">
                  <c:v>30.292213801089094</c:v>
                </c:pt>
                <c:pt idx="49">
                  <c:v>31.008847392637616</c:v>
                </c:pt>
                <c:pt idx="50">
                  <c:v>31.760767621365606</c:v>
                </c:pt>
                <c:pt idx="51">
                  <c:v>32.550660965640418</c:v>
                </c:pt>
                <c:pt idx="52">
                  <c:v>33.381494483955862</c:v>
                </c:pt>
                <c:pt idx="53">
                  <c:v>34.256553491203114</c:v>
                </c:pt>
                <c:pt idx="54">
                  <c:v>35.179485480737583</c:v>
                </c:pt>
                <c:pt idx="55">
                  <c:v>36.154351535591843</c:v>
                </c:pt>
                <c:pt idx="56">
                  <c:v>37.185686763528963</c:v>
                </c:pt>
                <c:pt idx="57">
                  <c:v>38.278571661136958</c:v>
                </c:pt>
                <c:pt idx="58">
                  <c:v>39.438716786485024</c:v>
                </c:pt>
                <c:pt idx="59">
                  <c:v>40.672563731374474</c:v>
                </c:pt>
                <c:pt idx="60">
                  <c:v>41.987406178485102</c:v>
                </c:pt>
                <c:pt idx="61">
                  <c:v>43.391535868557675</c:v>
                </c:pt>
                <c:pt idx="62">
                  <c:v>44.894419675550608</c:v>
                </c:pt>
                <c:pt idx="63">
                  <c:v>46.506915816360809</c:v>
                </c:pt>
                <c:pt idx="64">
                  <c:v>48.241539680915771</c:v>
                </c:pt>
                <c:pt idx="65">
                  <c:v>50.112793109563171</c:v>
                </c:pt>
                <c:pt idx="66">
                  <c:v>52.137575533861792</c:v>
                </c:pt>
                <c:pt idx="67">
                  <c:v>54.335701774810389</c:v>
                </c:pt>
                <c:pt idx="68">
                  <c:v>56.730560269382892</c:v>
                </c:pt>
                <c:pt idx="69">
                  <c:v>59.349958305058877</c:v>
                </c:pt>
                <c:pt idx="70">
                  <c:v>62.227219391834012</c:v>
                </c:pt>
                <c:pt idx="71">
                  <c:v>65.402625202391278</c:v>
                </c:pt>
                <c:pt idx="72">
                  <c:v>68.925335407481327</c:v>
                </c:pt>
                <c:pt idx="73">
                  <c:v>72.855981192139836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438080"/>
        <c:axId val="-1683438624"/>
      </c:scatterChart>
      <c:valAx>
        <c:axId val="-16834380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layout>
            <c:manualLayout>
              <c:xMode val="edge"/>
              <c:yMode val="edge"/>
              <c:x val="0.50411873382848416"/>
              <c:y val="0.7815779464692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8624"/>
        <c:crosses val="autoZero"/>
        <c:crossBetween val="midCat"/>
      </c:valAx>
      <c:valAx>
        <c:axId val="-168343862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89428715027642"/>
          <c:y val="0.84285947789460447"/>
          <c:w val="0.69779997580089737"/>
          <c:h val="0.13524906081100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Geo-dynamic Relative Permeability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21081141453063E-2"/>
          <c:y val="9.6958701854955059E-2"/>
          <c:w val="0.86342049664004772"/>
          <c:h val="0.60096351172369633"/>
        </c:manualLayout>
      </c:layout>
      <c:scatterChart>
        <c:scatterStyle val="smoothMarker"/>
        <c:varyColors val="0"/>
        <c:ser>
          <c:idx val="2"/>
          <c:order val="0"/>
          <c:tx>
            <c:v>BC-krw (low stress, literature)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Berea'!$M$12:$M$74</c:f>
              <c:numCache>
                <c:formatCode>General</c:formatCode>
                <c:ptCount val="63"/>
                <c:pt idx="0">
                  <c:v>1</c:v>
                </c:pt>
                <c:pt idx="1">
                  <c:v>0.94423200204234314</c:v>
                </c:pt>
                <c:pt idx="2">
                  <c:v>0.89072879127574123</c:v>
                </c:pt>
                <c:pt idx="3">
                  <c:v>0.83943384764224405</c:v>
                </c:pt>
                <c:pt idx="4">
                  <c:v>0.79029114723969374</c:v>
                </c:pt>
                <c:pt idx="5">
                  <c:v>0.74324516626550663</c:v>
                </c:pt>
                <c:pt idx="6">
                  <c:v>0.69824088506004856</c:v>
                </c:pt>
                <c:pt idx="7">
                  <c:v>0.65522379225390748</c:v>
                </c:pt>
                <c:pt idx="8">
                  <c:v>0.61413988902361949</c:v>
                </c:pt>
                <c:pt idx="9">
                  <c:v>0.5749356934607136</c:v>
                </c:pt>
                <c:pt idx="10">
                  <c:v>0.53755824505922478</c:v>
                </c:pt>
                <c:pt idx="11">
                  <c:v>0.50195510932717724</c:v>
                </c:pt>
                <c:pt idx="12">
                  <c:v>0.46807438252790629</c:v>
                </c:pt>
                <c:pt idx="13">
                  <c:v>0.43586469655747506</c:v>
                </c:pt>
                <c:pt idx="14">
                  <c:v>0.4052752239648828</c:v>
                </c:pt>
                <c:pt idx="15">
                  <c:v>0.37625568312222757</c:v>
                </c:pt>
                <c:pt idx="16">
                  <c:v>0.34875634355250867</c:v>
                </c:pt>
                <c:pt idx="17">
                  <c:v>0.32272803142331319</c:v>
                </c:pt>
                <c:pt idx="18">
                  <c:v>0.29812213521524911</c:v>
                </c:pt>
                <c:pt idx="19">
                  <c:v>0.27489061157467665</c:v>
                </c:pt>
                <c:pt idx="20">
                  <c:v>0.25298599136102573</c:v>
                </c:pt>
                <c:pt idx="21">
                  <c:v>0.23236138589982674</c:v>
                </c:pt>
                <c:pt idx="22">
                  <c:v>0.2129704934534857</c:v>
                </c:pt>
                <c:pt idx="23">
                  <c:v>0.19476760592285505</c:v>
                </c:pt>
                <c:pt idx="24">
                  <c:v>0.17770761579377484</c:v>
                </c:pt>
                <c:pt idx="25">
                  <c:v>0.16174602334401131</c:v>
                </c:pt>
                <c:pt idx="26">
                  <c:v>0.14683894412742679</c:v>
                </c:pt>
                <c:pt idx="27">
                  <c:v>0.13294311675377776</c:v>
                </c:pt>
                <c:pt idx="28">
                  <c:v>0.12001591098430525</c:v>
                </c:pt>
                <c:pt idx="29">
                  <c:v>0.10801533616526821</c:v>
                </c:pt>
                <c:pt idx="30">
                  <c:v>9.690005002381645E-2</c:v>
                </c:pt>
                <c:pt idx="31">
                  <c:v>8.662936785315084E-2</c:v>
                </c:pt>
                <c:pt idx="32">
                  <c:v>7.7163272116818754E-2</c:v>
                </c:pt>
                <c:pt idx="33">
                  <c:v>6.8462422505316131E-2</c:v>
                </c:pt>
                <c:pt idx="34">
                  <c:v>6.0488166481976677E-2</c:v>
                </c:pt>
                <c:pt idx="35">
                  <c:v>5.3202550359520415E-2</c:v>
                </c:pt>
                <c:pt idx="36">
                  <c:v>4.6568330953729843E-2</c:v>
                </c:pt>
                <c:pt idx="37">
                  <c:v>4.0548987866646465E-2</c:v>
                </c:pt>
                <c:pt idx="38">
                  <c:v>3.5108736458621954E-2</c:v>
                </c:pt>
                <c:pt idx="39">
                  <c:v>3.0212541576730159E-2</c:v>
                </c:pt>
                <c:pt idx="40">
                  <c:v>2.5826132116728608E-2</c:v>
                </c:pt>
                <c:pt idx="41">
                  <c:v>2.1916016507308331E-2</c:v>
                </c:pt>
                <c:pt idx="42">
                  <c:v>1.8449499219249058E-2</c:v>
                </c:pt>
                <c:pt idx="43">
                  <c:v>1.5394698418905306E-2</c:v>
                </c:pt>
                <c:pt idx="44">
                  <c:v>1.2720564905983143E-2</c:v>
                </c:pt>
                <c:pt idx="45">
                  <c:v>1.0396902500890409E-2</c:v>
                </c:pt>
                <c:pt idx="46">
                  <c:v>8.3943900785019357E-3</c:v>
                </c:pt>
                <c:pt idx="47">
                  <c:v>6.684605484960672E-3</c:v>
                </c:pt>
                <c:pt idx="48">
                  <c:v>5.240051624929791E-3</c:v>
                </c:pt>
                <c:pt idx="49">
                  <c:v>4.0341850724979382E-3</c:v>
                </c:pt>
                <c:pt idx="50">
                  <c:v>3.0414476455332927E-3</c:v>
                </c:pt>
                <c:pt idx="51">
                  <c:v>2.2373014993641578E-3</c:v>
                </c:pt>
                <c:pt idx="52">
                  <c:v>1.5982684545707479E-3</c:v>
                </c:pt>
                <c:pt idx="53">
                  <c:v>1.1019744965402938E-3</c:v>
                </c:pt>
                <c:pt idx="54">
                  <c:v>7.2720070601338394E-4</c:v>
                </c:pt>
                <c:pt idx="55">
                  <c:v>4.5394235978554406E-4</c:v>
                </c:pt>
                <c:pt idx="56">
                  <c:v>2.634786868910031E-4</c:v>
                </c:pt>
                <c:pt idx="57">
                  <c:v>1.3845698587908675E-4</c:v>
                </c:pt>
                <c:pt idx="58">
                  <c:v>6.2996937464298902E-5</c:v>
                </c:pt>
                <c:pt idx="59">
                  <c:v>2.2824992088143123E-5</c:v>
                </c:pt>
                <c:pt idx="60">
                  <c:v>5.4573848692162379E-6</c:v>
                </c:pt>
                <c:pt idx="61">
                  <c:v>4.7276980135147027E-7</c:v>
                </c:pt>
                <c:pt idx="62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v>BC-krg (low stress, literature)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Berea'!$N$12:$N$112</c:f>
              <c:numCache>
                <c:formatCode>General</c:formatCode>
                <c:ptCount val="101"/>
                <c:pt idx="0">
                  <c:v>0</c:v>
                </c:pt>
                <c:pt idx="1">
                  <c:v>4.9777928821838919E-6</c:v>
                </c:pt>
                <c:pt idx="2">
                  <c:v>3.6618637396365114E-5</c:v>
                </c:pt>
                <c:pt idx="3">
                  <c:v>1.1767085652858649E-4</c:v>
                </c:pt>
                <c:pt idx="4">
                  <c:v>2.6938135766270584E-4</c:v>
                </c:pt>
                <c:pt idx="5">
                  <c:v>5.1211967929376773E-4</c:v>
                </c:pt>
                <c:pt idx="6">
                  <c:v>8.6563393241253584E-4</c:v>
                </c:pt>
                <c:pt idx="7">
                  <c:v>1.3491930008949706E-3</c:v>
                </c:pt>
                <c:pt idx="8">
                  <c:v>1.9816771189690901E-3</c:v>
                </c:pt>
                <c:pt idx="9">
                  <c:v>2.7816405390688383E-3</c:v>
                </c:pt>
                <c:pt idx="10">
                  <c:v>3.7673573978380458E-3</c:v>
                </c:pt>
                <c:pt idx="11">
                  <c:v>4.9568566893194452E-3</c:v>
                </c:pt>
                <c:pt idx="12">
                  <c:v>6.3679497800030712E-3</c:v>
                </c:pt>
                <c:pt idx="13">
                  <c:v>8.0182525980534575E-3</c:v>
                </c:pt>
                <c:pt idx="14">
                  <c:v>9.9252038899237342E-3</c:v>
                </c:pt>
                <c:pt idx="15">
                  <c:v>1.2106080492686912E-2</c:v>
                </c:pt>
                <c:pt idx="16">
                  <c:v>1.4578010289645747E-2</c:v>
                </c:pt>
                <c:pt idx="17">
                  <c:v>1.7357983332527933E-2</c:v>
                </c:pt>
                <c:pt idx="18">
                  <c:v>2.0462861488624608E-2</c:v>
                </c:pt>
                <c:pt idx="19">
                  <c:v>2.3909386884095263E-2</c:v>
                </c:pt>
                <c:pt idx="20">
                  <c:v>2.7714189352414119E-2</c:v>
                </c:pt>
                <c:pt idx="21">
                  <c:v>3.1893793051516357E-2</c:v>
                </c:pt>
                <c:pt idx="22">
                  <c:v>3.6464622379446802E-2</c:v>
                </c:pt>
                <c:pt idx="23">
                  <c:v>4.1443007292807782E-2</c:v>
                </c:pt>
                <c:pt idx="24">
                  <c:v>4.6845188112746156E-2</c:v>
                </c:pt>
                <c:pt idx="25">
                  <c:v>5.2687319888023658E-2</c:v>
                </c:pt>
                <c:pt idx="26">
                  <c:v>5.8985476372765716E-2</c:v>
                </c:pt>
                <c:pt idx="27">
                  <c:v>6.575565366698502E-2</c:v>
                </c:pt>
                <c:pt idx="28">
                  <c:v>7.3013773560351908E-2</c:v>
                </c:pt>
                <c:pt idx="29">
                  <c:v>8.0775686613502026E-2</c:v>
                </c:pt>
                <c:pt idx="30">
                  <c:v>8.9057175006127587E-2</c:v>
                </c:pt>
                <c:pt idx="31">
                  <c:v>9.7873955176939545E-2</c:v>
                </c:pt>
                <c:pt idx="32">
                  <c:v>0.10724168027714459</c:v>
                </c:pt>
                <c:pt idx="33">
                  <c:v>0.11717594245620144</c:v>
                </c:pt>
                <c:pt idx="34">
                  <c:v>0.127692274996206</c:v>
                </c:pt>
                <c:pt idx="35">
                  <c:v>0.13880615430921447</c:v>
                </c:pt>
                <c:pt idx="36">
                  <c:v>0.15053300181007781</c:v>
                </c:pt>
                <c:pt idx="37">
                  <c:v>0.16288818567588248</c:v>
                </c:pt>
                <c:pt idx="38">
                  <c:v>0.17588702250182126</c:v>
                </c:pt>
                <c:pt idx="39">
                  <c:v>0.18954477886222593</c:v>
                </c:pt>
                <c:pt idx="40">
                  <c:v>0.20387667278454577</c:v>
                </c:pt>
                <c:pt idx="41">
                  <c:v>0.21889787514323394</c:v>
                </c:pt>
                <c:pt idx="42">
                  <c:v>0.23462351097978668</c:v>
                </c:pt>
                <c:pt idx="43">
                  <c:v>0.25106866075455359</c:v>
                </c:pt>
                <c:pt idx="44">
                  <c:v>0.26824836153538484</c:v>
                </c:pt>
                <c:pt idx="45">
                  <c:v>0.28617760812769882</c:v>
                </c:pt>
                <c:pt idx="46">
                  <c:v>0.30487135415011923</c:v>
                </c:pt>
                <c:pt idx="47">
                  <c:v>0.32434451305945683</c:v>
                </c:pt>
                <c:pt idx="48">
                  <c:v>0.3446119591284707</c:v>
                </c:pt>
                <c:pt idx="49">
                  <c:v>0.36568852837954019</c:v>
                </c:pt>
                <c:pt idx="50">
                  <c:v>0.38758901947711466</c:v>
                </c:pt>
                <c:pt idx="51">
                  <c:v>0.41032819458156339</c:v>
                </c:pt>
                <c:pt idx="52">
                  <c:v>0.43392078016683372</c:v>
                </c:pt>
                <c:pt idx="53">
                  <c:v>0.45838146780413302</c:v>
                </c:pt>
                <c:pt idx="54">
                  <c:v>0.48372491491366809</c:v>
                </c:pt>
                <c:pt idx="55">
                  <c:v>0.50996574548632523</c:v>
                </c:pt>
                <c:pt idx="56">
                  <c:v>0.5371185507770263</c:v>
                </c:pt>
                <c:pt idx="57">
                  <c:v>0.56519788997136922</c:v>
                </c:pt>
                <c:pt idx="58">
                  <c:v>0.59421829082702404</c:v>
                </c:pt>
                <c:pt idx="59">
                  <c:v>0.62419425029130915</c:v>
                </c:pt>
                <c:pt idx="60">
                  <c:v>0.6551402350961697</c:v>
                </c:pt>
                <c:pt idx="61">
                  <c:v>0.68707068233180157</c:v>
                </c:pt>
                <c:pt idx="62">
                  <c:v>0.72</c:v>
                </c:pt>
              </c:numCache>
            </c:numRef>
          </c:yVal>
          <c:smooth val="1"/>
        </c:ser>
        <c:ser>
          <c:idx val="0"/>
          <c:order val="2"/>
          <c:tx>
            <c:v>krw (10MPa effective stress)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Berea'!$D$12:$D$18</c:f>
              <c:numCache>
                <c:formatCode>General</c:formatCode>
                <c:ptCount val="7"/>
                <c:pt idx="0">
                  <c:v>1</c:v>
                </c:pt>
                <c:pt idx="1">
                  <c:v>0.93004425899999998</c:v>
                </c:pt>
                <c:pt idx="2">
                  <c:v>0.80425332699999996</c:v>
                </c:pt>
                <c:pt idx="3">
                  <c:v>0.68447898299999999</c:v>
                </c:pt>
                <c:pt idx="4">
                  <c:v>0.59701321000000007</c:v>
                </c:pt>
                <c:pt idx="5">
                  <c:v>0.33140895400000003</c:v>
                </c:pt>
                <c:pt idx="6">
                  <c:v>0.316670275</c:v>
                </c:pt>
              </c:numCache>
            </c:numRef>
          </c:xVal>
          <c:yVal>
            <c:numRef>
              <c:f>'This study Berea'!$E$12:$E$18</c:f>
              <c:numCache>
                <c:formatCode>General</c:formatCode>
                <c:ptCount val="7"/>
                <c:pt idx="0">
                  <c:v>1</c:v>
                </c:pt>
                <c:pt idx="1">
                  <c:v>0.69708030398900267</c:v>
                </c:pt>
                <c:pt idx="2">
                  <c:v>0.30871889696292365</c:v>
                </c:pt>
                <c:pt idx="3">
                  <c:v>0.26038897770870667</c:v>
                </c:pt>
                <c:pt idx="4">
                  <c:v>0.20573247283806659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6"/>
          <c:order val="3"/>
          <c:tx>
            <c:v>BC-krw (10MPa effective stress)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Berea'!$P$12:$P$112</c:f>
              <c:numCache>
                <c:formatCode>General</c:formatCode>
                <c:ptCount val="101"/>
                <c:pt idx="0">
                  <c:v>1</c:v>
                </c:pt>
                <c:pt idx="1">
                  <c:v>0.96129383835165227</c:v>
                </c:pt>
                <c:pt idx="2">
                  <c:v>0.92354556083736494</c:v>
                </c:pt>
                <c:pt idx="3">
                  <c:v>0.88674522870980665</c:v>
                </c:pt>
                <c:pt idx="4">
                  <c:v>0.8508828592120139</c:v>
                </c:pt>
                <c:pt idx="5">
                  <c:v>0.81594842471111695</c:v>
                </c:pt>
                <c:pt idx="6">
                  <c:v>0.78193185180139402</c:v>
                </c:pt>
                <c:pt idx="7">
                  <c:v>0.74882302037506121</c:v>
                </c:pt>
                <c:pt idx="8">
                  <c:v>0.71661176265911009</c:v>
                </c:pt>
                <c:pt idx="9">
                  <c:v>0.68528786221638605</c:v>
                </c:pt>
                <c:pt idx="10">
                  <c:v>0.65484105290896222</c:v>
                </c:pt>
                <c:pt idx="11">
                  <c:v>0.62526101782173771</c:v>
                </c:pt>
                <c:pt idx="12">
                  <c:v>0.59653738814402879</c:v>
                </c:pt>
                <c:pt idx="13">
                  <c:v>0.56865974200676239</c:v>
                </c:pt>
                <c:pt idx="14">
                  <c:v>0.54161760327269182</c:v>
                </c:pt>
                <c:pt idx="15">
                  <c:v>0.51540044027686605</c:v>
                </c:pt>
                <c:pt idx="16">
                  <c:v>0.48999766451435822</c:v>
                </c:pt>
                <c:pt idx="17">
                  <c:v>0.4653986292720278</c:v>
                </c:pt>
                <c:pt idx="18">
                  <c:v>0.44159262820081979</c:v>
                </c:pt>
                <c:pt idx="19">
                  <c:v>0.41856889382482515</c:v>
                </c:pt>
                <c:pt idx="20">
                  <c:v>0.39631659598299546</c:v>
                </c:pt>
                <c:pt idx="21">
                  <c:v>0.37482484019906198</c:v>
                </c:pt>
                <c:pt idx="22">
                  <c:v>0.35408266597481025</c:v>
                </c:pt>
                <c:pt idx="23">
                  <c:v>0.33407904500142671</c:v>
                </c:pt>
                <c:pt idx="24">
                  <c:v>0.31480287928315409</c:v>
                </c:pt>
                <c:pt idx="25">
                  <c:v>0.29624299916694402</c:v>
                </c:pt>
                <c:pt idx="26">
                  <c:v>0.27838816127119836</c:v>
                </c:pt>
                <c:pt idx="27">
                  <c:v>0.2612270463060069</c:v>
                </c:pt>
                <c:pt idx="28">
                  <c:v>0.24474825677652992</c:v>
                </c:pt>
                <c:pt idx="29">
                  <c:v>0.22894031456031938</c:v>
                </c:pt>
                <c:pt idx="30">
                  <c:v>0.21379165834839484</c:v>
                </c:pt>
                <c:pt idx="31">
                  <c:v>0.19929064093880244</c:v>
                </c:pt>
                <c:pt idx="32">
                  <c:v>0.18542552637012671</c:v>
                </c:pt>
                <c:pt idx="33">
                  <c:v>0.17218448688101023</c:v>
                </c:pt>
                <c:pt idx="34">
                  <c:v>0.15955559968010363</c:v>
                </c:pt>
                <c:pt idx="35">
                  <c:v>0.147526843509</c:v>
                </c:pt>
                <c:pt idx="36">
                  <c:v>0.13608609497855645</c:v>
                </c:pt>
                <c:pt idx="37">
                  <c:v>0.125221124656515</c:v>
                </c:pt>
                <c:pt idx="38">
                  <c:v>0.11491959288143953</c:v>
                </c:pt>
                <c:pt idx="39">
                  <c:v>0.1051690452746155</c:v>
                </c:pt>
                <c:pt idx="40">
                  <c:v>9.5956907917599657E-2</c:v>
                </c:pt>
                <c:pt idx="41">
                  <c:v>8.7270482158454218E-2</c:v>
                </c:pt>
                <c:pt idx="42">
                  <c:v>7.9096939004180092E-2</c:v>
                </c:pt>
                <c:pt idx="43">
                  <c:v>7.1423313050303014E-2</c:v>
                </c:pt>
                <c:pt idx="44">
                  <c:v>6.4236495890699033E-2</c:v>
                </c:pt>
                <c:pt idx="45">
                  <c:v>5.75232289412686E-2</c:v>
                </c:pt>
                <c:pt idx="46">
                  <c:v>5.1270095599564636E-2</c:v>
                </c:pt>
                <c:pt idx="47">
                  <c:v>4.5463512648409608E-2</c:v>
                </c:pt>
                <c:pt idx="48">
                  <c:v>4.0089720794202068E-2</c:v>
                </c:pt>
                <c:pt idx="49">
                  <c:v>3.5134774209055364E-2</c:v>
                </c:pt>
                <c:pt idx="50">
                  <c:v>3.0584528918858902E-2</c:v>
                </c:pt>
                <c:pt idx="51">
                  <c:v>2.6424629845052582E-2</c:v>
                </c:pt>
                <c:pt idx="52">
                  <c:v>2.2640496263919011E-2</c:v>
                </c:pt>
                <c:pt idx="53">
                  <c:v>1.9217305390097413E-2</c:v>
                </c:pt>
                <c:pt idx="54">
                  <c:v>1.6139973715865494E-2</c:v>
                </c:pt>
                <c:pt idx="55">
                  <c:v>1.3393135637300857E-2</c:v>
                </c:pt>
                <c:pt idx="56">
                  <c:v>1.0961118761911658E-2</c:v>
                </c:pt>
                <c:pt idx="57">
                  <c:v>8.8279151031511668E-3</c:v>
                </c:pt>
                <c:pt idx="58">
                  <c:v>6.9771470993218402E-3</c:v>
                </c:pt>
                <c:pt idx="59">
                  <c:v>5.3920270053443228E-3</c:v>
                </c:pt>
                <c:pt idx="60">
                  <c:v>4.0553076243771257E-3</c:v>
                </c:pt>
                <c:pt idx="61">
                  <c:v>2.9492214470143835E-3</c:v>
                </c:pt>
                <c:pt idx="62">
                  <c:v>2.0554038176785121E-3</c:v>
                </c:pt>
                <c:pt idx="63">
                  <c:v>1.3547932983388926E-3</c:v>
                </c:pt>
                <c:pt idx="64">
                  <c:v>8.2749799538683834E-4</c:v>
                </c:pt>
                <c:pt idx="65">
                  <c:v>4.5260805128337925E-4</c:v>
                </c:pt>
                <c:pt idx="66">
                  <c:v>2.0791600958744612E-4</c:v>
                </c:pt>
                <c:pt idx="67">
                  <c:v>6.9460381923478319E-5</c:v>
                </c:pt>
                <c:pt idx="68">
                  <c:v>1.0659873688226442E-5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1"/>
          <c:order val="4"/>
          <c:tx>
            <c:v>krg (10MPa effective stress)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Berea'!$D$12:$D$18</c:f>
              <c:numCache>
                <c:formatCode>General</c:formatCode>
                <c:ptCount val="7"/>
                <c:pt idx="0">
                  <c:v>1</c:v>
                </c:pt>
                <c:pt idx="1">
                  <c:v>0.93004425899999998</c:v>
                </c:pt>
                <c:pt idx="2">
                  <c:v>0.80425332699999996</c:v>
                </c:pt>
                <c:pt idx="3">
                  <c:v>0.68447898299999999</c:v>
                </c:pt>
                <c:pt idx="4">
                  <c:v>0.59701321000000007</c:v>
                </c:pt>
                <c:pt idx="5">
                  <c:v>0.33140895400000003</c:v>
                </c:pt>
                <c:pt idx="6">
                  <c:v>0.316670275</c:v>
                </c:pt>
              </c:numCache>
            </c:numRef>
          </c:xVal>
          <c:yVal>
            <c:numRef>
              <c:f>'This study Berea'!$F$12:$F$18</c:f>
              <c:numCache>
                <c:formatCode>General</c:formatCode>
                <c:ptCount val="7"/>
                <c:pt idx="0">
                  <c:v>0</c:v>
                </c:pt>
                <c:pt idx="1">
                  <c:v>5.7827292886994709E-3</c:v>
                </c:pt>
                <c:pt idx="2">
                  <c:v>6.9941762086178231E-3</c:v>
                </c:pt>
                <c:pt idx="3">
                  <c:v>1.3171431415141096E-2</c:v>
                </c:pt>
                <c:pt idx="4">
                  <c:v>2.7202269685505855E-2</c:v>
                </c:pt>
                <c:pt idx="5">
                  <c:v>0.31258490209945322</c:v>
                </c:pt>
                <c:pt idx="6">
                  <c:v>0.39647259921768285</c:v>
                </c:pt>
              </c:numCache>
            </c:numRef>
          </c:yVal>
          <c:smooth val="1"/>
        </c:ser>
        <c:ser>
          <c:idx val="7"/>
          <c:order val="5"/>
          <c:tx>
            <c:v>BC-krg (10MPa effective stress)</c:v>
          </c:tx>
          <c:spPr>
            <a:ln w="254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rnd">
                <a:solidFill>
                  <a:srgbClr val="0070C0"/>
                </a:solidFill>
                <a:prstDash val="sysDot"/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5400" cap="rnd">
                <a:solidFill>
                  <a:srgbClr val="0070C0"/>
                </a:solidFill>
                <a:prstDash val="sysDot"/>
                <a:round/>
              </a:ln>
              <a:effectLst/>
            </c:spPr>
          </c:dPt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Berea'!$Q$12:$Q$112</c:f>
              <c:numCache>
                <c:formatCode>General</c:formatCode>
                <c:ptCount val="101"/>
                <c:pt idx="0">
                  <c:v>0</c:v>
                </c:pt>
                <c:pt idx="1">
                  <c:v>6.3827221783060498E-10</c:v>
                </c:pt>
                <c:pt idx="2">
                  <c:v>1.7584638332176681E-8</c:v>
                </c:pt>
                <c:pt idx="3">
                  <c:v>1.2233592886814619E-7</c:v>
                </c:pt>
                <c:pt idx="4">
                  <c:v>4.8446336317826259E-7</c:v>
                </c:pt>
                <c:pt idx="5">
                  <c:v>1.4088943969630406E-6</c:v>
                </c:pt>
                <c:pt idx="6">
                  <c:v>3.370400597238903E-6</c:v>
                </c:pt>
                <c:pt idx="7">
                  <c:v>7.046199977184431E-6</c:v>
                </c:pt>
                <c:pt idx="8">
                  <c:v>1.3347146857864149E-5</c:v>
                </c:pt>
                <c:pt idx="9">
                  <c:v>2.3447800286372545E-5</c:v>
                </c:pt>
                <c:pt idx="10">
                  <c:v>3.8815567600657536E-5</c:v>
                </c:pt>
                <c:pt idx="11">
                  <c:v>6.1239064405376351E-5</c:v>
                </c:pt>
                <c:pt idx="12">
                  <c:v>9.2855797074232739E-5</c:v>
                </c:pt>
                <c:pt idx="13">
                  <c:v>1.3617925021377651E-4</c:v>
                </c:pt>
                <c:pt idx="14">
                  <c:v>1.941254448393787E-4</c:v>
                </c:pt>
                <c:pt idx="15">
                  <c:v>2.7003902083569013E-4</c:v>
                </c:pt>
                <c:pt idx="16">
                  <c:v>3.6771888812538872E-4</c:v>
                </c:pt>
                <c:pt idx="17">
                  <c:v>4.9144348393179193E-4</c:v>
                </c:pt>
                <c:pt idx="18">
                  <c:v>6.4599566799632873E-4</c:v>
                </c:pt>
                <c:pt idx="19">
                  <c:v>8.36687283200042E-4</c:v>
                </c:pt>
                <c:pt idx="20">
                  <c:v>1.0693834054624008E-3</c:v>
                </c:pt>
                <c:pt idx="21">
                  <c:v>1.3505263038541947E-3</c:v>
                </c:pt>
                <c:pt idx="22">
                  <c:v>1.6871591294221689E-3</c:v>
                </c:pt>
                <c:pt idx="23">
                  <c:v>2.0869493491761574E-3</c:v>
                </c:pt>
                <c:pt idx="24">
                  <c:v>2.5582119399559303E-3</c:v>
                </c:pt>
                <c:pt idx="25">
                  <c:v>3.1099323554149663E-3</c:v>
                </c:pt>
                <c:pt idx="26">
                  <c:v>3.7517892780848622E-3</c:v>
                </c:pt>
                <c:pt idx="27">
                  <c:v>4.4941771673814484E-3</c:v>
                </c:pt>
                <c:pt idx="28">
                  <c:v>5.3482286134525466E-3</c:v>
                </c:pt>
                <c:pt idx="29">
                  <c:v>6.3258365059249439E-3</c:v>
                </c:pt>
                <c:pt idx="30">
                  <c:v>7.4396760258662641E-3</c:v>
                </c:pt>
                <c:pt idx="31">
                  <c:v>8.7032264686202395E-3</c:v>
                </c:pt>
                <c:pt idx="32">
                  <c:v>1.013079290459001E-2</c:v>
                </c:pt>
                <c:pt idx="33">
                  <c:v>1.1737527684522143E-2</c:v>
                </c:pt>
                <c:pt idx="34">
                  <c:v>1.3539451795376651E-2</c:v>
                </c:pt>
                <c:pt idx="35">
                  <c:v>1.5553476072447781E-2</c:v>
                </c:pt>
                <c:pt idx="36">
                  <c:v>1.7797422273020388E-2</c:v>
                </c:pt>
                <c:pt idx="37">
                  <c:v>2.0290044016502945E-2</c:v>
                </c:pt>
                <c:pt idx="38">
                  <c:v>2.3051047595665938E-2</c:v>
                </c:pt>
                <c:pt idx="39">
                  <c:v>2.6101112663330324E-2</c:v>
                </c:pt>
                <c:pt idx="40">
                  <c:v>2.9461912798590364E-2</c:v>
                </c:pt>
                <c:pt idx="41">
                  <c:v>3.3156135956417684E-2</c:v>
                </c:pt>
                <c:pt idx="42">
                  <c:v>3.7207504804275537E-2</c:v>
                </c:pt>
                <c:pt idx="43">
                  <c:v>4.1640796949170784E-2</c:v>
                </c:pt>
                <c:pt idx="44">
                  <c:v>4.6481865058386918E-2</c:v>
                </c:pt>
                <c:pt idx="45">
                  <c:v>5.1757656876970405E-2</c:v>
                </c:pt>
                <c:pt idx="46">
                  <c:v>5.7496235144883751E-2</c:v>
                </c:pt>
                <c:pt idx="47">
                  <c:v>6.37267974165939E-2</c:v>
                </c:pt>
                <c:pt idx="48">
                  <c:v>7.0479695785726548E-2</c:v>
                </c:pt>
                <c:pt idx="49">
                  <c:v>7.7786456517291935E-2</c:v>
                </c:pt>
                <c:pt idx="50">
                  <c:v>8.5679799589869224E-2</c:v>
                </c:pt>
                <c:pt idx="51">
                  <c:v>9.4193658150025367E-2</c:v>
                </c:pt>
                <c:pt idx="52">
                  <c:v>0.10336319788114448</c:v>
                </c:pt>
                <c:pt idx="53">
                  <c:v>0.11322483628874383</c:v>
                </c:pt>
                <c:pt idx="54">
                  <c:v>0.12381626190426538</c:v>
                </c:pt>
                <c:pt idx="55">
                  <c:v>0.13517645340924664</c:v>
                </c:pt>
                <c:pt idx="56">
                  <c:v>0.14734569868169187</c:v>
                </c:pt>
                <c:pt idx="57">
                  <c:v>0.1603656137663983</c:v>
                </c:pt>
                <c:pt idx="58">
                  <c:v>0.17427916177090361</c:v>
                </c:pt>
                <c:pt idx="59">
                  <c:v>0.18913067168869019</c:v>
                </c:pt>
                <c:pt idx="60">
                  <c:v>0.2049658571511683</c:v>
                </c:pt>
                <c:pt idx="61">
                  <c:v>0.22183183510994775</c:v>
                </c:pt>
                <c:pt idx="62">
                  <c:v>0.23977714445082624</c:v>
                </c:pt>
                <c:pt idx="63">
                  <c:v>0.25885176454087627</c:v>
                </c:pt>
                <c:pt idx="64">
                  <c:v>0.27910713370996398</c:v>
                </c:pt>
                <c:pt idx="65">
                  <c:v>0.30059616766798164</c:v>
                </c:pt>
                <c:pt idx="66">
                  <c:v>0.32337327785903458</c:v>
                </c:pt>
                <c:pt idx="67">
                  <c:v>0.34749438975377972</c:v>
                </c:pt>
                <c:pt idx="68">
                  <c:v>0.37301696108106652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8"/>
          <c:order val="6"/>
          <c:tx>
            <c:v>krw (20MPa effective stress)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Berea'!$D$19:$D$25</c:f>
              <c:numCache>
                <c:formatCode>General</c:formatCode>
                <c:ptCount val="7"/>
                <c:pt idx="0">
                  <c:v>1</c:v>
                </c:pt>
                <c:pt idx="1">
                  <c:v>0.90104035699999996</c:v>
                </c:pt>
                <c:pt idx="2">
                  <c:v>0.76064977899999997</c:v>
                </c:pt>
                <c:pt idx="3">
                  <c:v>0.68970504100000007</c:v>
                </c:pt>
                <c:pt idx="4">
                  <c:v>0.58952185299999993</c:v>
                </c:pt>
                <c:pt idx="5">
                  <c:v>0.29156384400000002</c:v>
                </c:pt>
                <c:pt idx="6">
                  <c:v>0.24331539899999999</c:v>
                </c:pt>
              </c:numCache>
            </c:numRef>
          </c:xVal>
          <c:yVal>
            <c:numRef>
              <c:f>'This study Berea'!$E$19:$E$25</c:f>
              <c:numCache>
                <c:formatCode>General</c:formatCode>
                <c:ptCount val="7"/>
                <c:pt idx="0">
                  <c:v>1</c:v>
                </c:pt>
                <c:pt idx="1">
                  <c:v>0.64535813685239807</c:v>
                </c:pt>
                <c:pt idx="2">
                  <c:v>0.34124653142969191</c:v>
                </c:pt>
                <c:pt idx="3">
                  <c:v>0.25036963582835764</c:v>
                </c:pt>
                <c:pt idx="4">
                  <c:v>0.17704445227538868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0"/>
          <c:order val="7"/>
          <c:tx>
            <c:v>BC-krw (20MPa effective stress)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Berea'!$X$12:$X$112</c:f>
              <c:numCache>
                <c:formatCode>General</c:formatCode>
                <c:ptCount val="101"/>
                <c:pt idx="0">
                  <c:v>1</c:v>
                </c:pt>
                <c:pt idx="1">
                  <c:v>0.96950349332609009</c:v>
                </c:pt>
                <c:pt idx="2">
                  <c:v>0.93954476239928353</c:v>
                </c:pt>
                <c:pt idx="3">
                  <c:v>0.91012142793658746</c:v>
                </c:pt>
                <c:pt idx="4">
                  <c:v>0.88123108889195234</c:v>
                </c:pt>
                <c:pt idx="5">
                  <c:v>0.85287132195366089</c:v>
                </c:pt>
                <c:pt idx="6">
                  <c:v>0.82503968102290304</c:v>
                </c:pt>
                <c:pt idx="7">
                  <c:v>0.79773369667255301</c:v>
                </c:pt>
                <c:pt idx="8">
                  <c:v>0.77095087558510011</c:v>
                </c:pt>
                <c:pt idx="9">
                  <c:v>0.74468869996861875</c:v>
                </c:pt>
                <c:pt idx="10">
                  <c:v>0.71894462694957273</c:v>
                </c:pt>
                <c:pt idx="11">
                  <c:v>0.69371608794117712</c:v>
                </c:pt>
                <c:pt idx="12">
                  <c:v>0.66900048798594369</c:v>
                </c:pt>
                <c:pt idx="13">
                  <c:v>0.64479520507093702</c:v>
                </c:pt>
                <c:pt idx="14">
                  <c:v>0.62109758941415827</c:v>
                </c:pt>
                <c:pt idx="15">
                  <c:v>0.59790496272035887</c:v>
                </c:pt>
                <c:pt idx="16">
                  <c:v>0.57521461740445301</c:v>
                </c:pt>
                <c:pt idx="17">
                  <c:v>0.55302381578055859</c:v>
                </c:pt>
                <c:pt idx="18">
                  <c:v>0.53132978921454044</c:v>
                </c:pt>
                <c:pt idx="19">
                  <c:v>0.51012973723775845</c:v>
                </c:pt>
                <c:pt idx="20">
                  <c:v>0.48942082661953734</c:v>
                </c:pt>
                <c:pt idx="21">
                  <c:v>0.46920019039567107</c:v>
                </c:pt>
                <c:pt idx="22">
                  <c:v>0.44946492685004064</c:v>
                </c:pt>
                <c:pt idx="23">
                  <c:v>0.43021209844618175</c:v>
                </c:pt>
                <c:pt idx="24">
                  <c:v>0.41143873070535691</c:v>
                </c:pt>
                <c:pt idx="25">
                  <c:v>0.39314181102737883</c:v>
                </c:pt>
                <c:pt idx="26">
                  <c:v>0.37531828745009316</c:v>
                </c:pt>
                <c:pt idx="27">
                  <c:v>0.35796506734304651</c:v>
                </c:pt>
                <c:pt idx="28">
                  <c:v>0.34107901603044277</c:v>
                </c:pt>
                <c:pt idx="29">
                  <c:v>0.32465695533801842</c:v>
                </c:pt>
                <c:pt idx="30">
                  <c:v>0.30869566205793558</c:v>
                </c:pt>
                <c:pt idx="31">
                  <c:v>0.29319186632519945</c:v>
                </c:pt>
                <c:pt idx="32">
                  <c:v>0.27814224989843578</c:v>
                </c:pt>
                <c:pt idx="33">
                  <c:v>0.26354344433710647</c:v>
                </c:pt>
                <c:pt idx="34">
                  <c:v>0.24939202906639799</c:v>
                </c:pt>
                <c:pt idx="35">
                  <c:v>0.23568452932003278</c:v>
                </c:pt>
                <c:pt idx="36">
                  <c:v>0.22241741395016937</c:v>
                </c:pt>
                <c:pt idx="37">
                  <c:v>0.20958709309229029</c:v>
                </c:pt>
                <c:pt idx="38">
                  <c:v>0.19718991567154517</c:v>
                </c:pt>
                <c:pt idx="39">
                  <c:v>0.18522216673536465</c:v>
                </c:pt>
                <c:pt idx="40">
                  <c:v>0.17368006459526197</c:v>
                </c:pt>
                <c:pt idx="41">
                  <c:v>0.16255975775854137</c:v>
                </c:pt>
                <c:pt idx="42">
                  <c:v>0.15185732162808316</c:v>
                </c:pt>
                <c:pt idx="43">
                  <c:v>0.14156875494540433</c:v>
                </c:pt>
                <c:pt idx="44">
                  <c:v>0.13168997594871701</c:v>
                </c:pt>
                <c:pt idx="45">
                  <c:v>0.12221681821361879</c:v>
                </c:pt>
                <c:pt idx="46">
                  <c:v>0.11314502613922511</c:v>
                </c:pt>
                <c:pt idx="47">
                  <c:v>0.10447025003681856</c:v>
                </c:pt>
                <c:pt idx="48">
                  <c:v>9.618804077125527E-2</c:v>
                </c:pt>
                <c:pt idx="49">
                  <c:v>8.8293843897156388E-2</c:v>
                </c:pt>
                <c:pt idx="50">
                  <c:v>8.0782993221998903E-2</c:v>
                </c:pt>
                <c:pt idx="51">
                  <c:v>7.3650703716167068E-2</c:v>
                </c:pt>
                <c:pt idx="52">
                  <c:v>6.6892063675271798E-2</c:v>
                </c:pt>
                <c:pt idx="53">
                  <c:v>6.0502026021847344E-2</c:v>
                </c:pt>
                <c:pt idx="54">
                  <c:v>5.4475398610905508E-2</c:v>
                </c:pt>
                <c:pt idx="55">
                  <c:v>4.8806833375442303E-2</c:v>
                </c:pt>
                <c:pt idx="56">
                  <c:v>4.3490814112044612E-2</c:v>
                </c:pt>
                <c:pt idx="57">
                  <c:v>3.8521642660745613E-2</c:v>
                </c:pt>
                <c:pt idx="58">
                  <c:v>3.3893423173754038E-2</c:v>
                </c:pt>
                <c:pt idx="59">
                  <c:v>2.9600044089674246E-2</c:v>
                </c:pt>
                <c:pt idx="60">
                  <c:v>2.5635157326242258E-2</c:v>
                </c:pt>
                <c:pt idx="61">
                  <c:v>2.1992154064858653E-2</c:v>
                </c:pt>
                <c:pt idx="62">
                  <c:v>1.8664136308558735E-2</c:v>
                </c:pt>
                <c:pt idx="63">
                  <c:v>1.5643883127164578E-2</c:v>
                </c:pt>
                <c:pt idx="64">
                  <c:v>1.2923810120798124E-2</c:v>
                </c:pt>
                <c:pt idx="65">
                  <c:v>1.0495920073120973E-2</c:v>
                </c:pt>
                <c:pt idx="66">
                  <c:v>8.351741923181678E-3</c:v>
                </c:pt>
                <c:pt idx="67">
                  <c:v>6.4822538747926588E-3</c:v>
                </c:pt>
                <c:pt idx="68">
                  <c:v>4.8777843456056496E-3</c:v>
                </c:pt>
                <c:pt idx="69">
                  <c:v>3.5278808760687307E-3</c:v>
                </c:pt>
                <c:pt idx="70">
                  <c:v>2.4211307049826795E-3</c:v>
                </c:pt>
                <c:pt idx="71">
                  <c:v>1.5449043918064477E-3</c:v>
                </c:pt>
                <c:pt idx="72">
                  <c:v>8.8496788769285776E-4</c:v>
                </c:pt>
                <c:pt idx="73">
                  <c:v>4.2484636167788533E-4</c:v>
                </c:pt>
                <c:pt idx="74">
                  <c:v>1.4464427017882932E-4</c:v>
                </c:pt>
                <c:pt idx="75">
                  <c:v>1.8315510659120634E-5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9"/>
          <c:order val="8"/>
          <c:tx>
            <c:v>krg (20MPa effective stress)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Berea'!$D$19:$D$25</c:f>
              <c:numCache>
                <c:formatCode>General</c:formatCode>
                <c:ptCount val="7"/>
                <c:pt idx="0">
                  <c:v>1</c:v>
                </c:pt>
                <c:pt idx="1">
                  <c:v>0.90104035699999996</c:v>
                </c:pt>
                <c:pt idx="2">
                  <c:v>0.76064977899999997</c:v>
                </c:pt>
                <c:pt idx="3">
                  <c:v>0.68970504100000007</c:v>
                </c:pt>
                <c:pt idx="4">
                  <c:v>0.58952185299999993</c:v>
                </c:pt>
                <c:pt idx="5">
                  <c:v>0.29156384400000002</c:v>
                </c:pt>
                <c:pt idx="6">
                  <c:v>0.24331539899999999</c:v>
                </c:pt>
              </c:numCache>
            </c:numRef>
          </c:xVal>
          <c:yVal>
            <c:numRef>
              <c:f>'This study Berea'!$F$19:$F$25</c:f>
              <c:numCache>
                <c:formatCode>General</c:formatCode>
                <c:ptCount val="7"/>
                <c:pt idx="0">
                  <c:v>0</c:v>
                </c:pt>
                <c:pt idx="1">
                  <c:v>5.8414759102210171E-3</c:v>
                </c:pt>
                <c:pt idx="2">
                  <c:v>8.4926389480988948E-3</c:v>
                </c:pt>
                <c:pt idx="3">
                  <c:v>1.411783631406241E-2</c:v>
                </c:pt>
                <c:pt idx="4">
                  <c:v>2.5296642389079169E-2</c:v>
                </c:pt>
                <c:pt idx="5">
                  <c:v>0.28764008928336771</c:v>
                </c:pt>
                <c:pt idx="6">
                  <c:v>0.34517016695520086</c:v>
                </c:pt>
              </c:numCache>
            </c:numRef>
          </c:yVal>
          <c:smooth val="1"/>
        </c:ser>
        <c:ser>
          <c:idx val="11"/>
          <c:order val="9"/>
          <c:tx>
            <c:v>BC-krg (20MPa effective stress)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Berea'!$Y$12:$Y$112</c:f>
              <c:numCache>
                <c:formatCode>General</c:formatCode>
                <c:ptCount val="101"/>
                <c:pt idx="0">
                  <c:v>0</c:v>
                </c:pt>
                <c:pt idx="1">
                  <c:v>6.355349854483333E-8</c:v>
                </c:pt>
                <c:pt idx="2">
                  <c:v>7.6213335207101613E-7</c:v>
                </c:pt>
                <c:pt idx="3">
                  <c:v>3.2594328621245118E-6</c:v>
                </c:pt>
                <c:pt idx="4">
                  <c:v>9.1395007299125813E-6</c:v>
                </c:pt>
                <c:pt idx="5">
                  <c:v>2.0335177073659728E-5</c:v>
                </c:pt>
                <c:pt idx="6">
                  <c:v>3.9087108498188739E-5</c:v>
                </c:pt>
                <c:pt idx="7">
                  <c:v>6.7915802754891128E-5</c:v>
                </c:pt>
                <c:pt idx="8">
                  <c:v>1.096008636350673E-4</c:v>
                </c:pt>
                <c:pt idx="9">
                  <c:v>1.6716471674966215E-4</c:v>
                </c:pt>
                <c:pt idx="10">
                  <c:v>2.438593786803543E-4</c:v>
                </c:pt>
                <c:pt idx="11">
                  <c:v>3.4315540717349798E-4</c:v>
                </c:pt>
                <c:pt idx="12">
                  <c:v>4.6873248058048385E-4</c:v>
                </c:pt>
                <c:pt idx="13">
                  <c:v>6.2447123404478879E-4</c:v>
                </c:pt>
                <c:pt idx="14">
                  <c:v>8.1444609025992532E-4</c:v>
                </c:pt>
                <c:pt idx="15">
                  <c:v>1.0429188939811034E-3</c:v>
                </c:pt>
                <c:pt idx="16">
                  <c:v>1.3143332075282433E-3</c:v>
                </c:pt>
                <c:pt idx="17">
                  <c:v>1.6333091579758935E-3</c:v>
                </c:pt>
                <c:pt idx="18">
                  <c:v>2.0046387506825868E-3</c:v>
                </c:pt>
                <c:pt idx="19">
                  <c:v>2.4332815813816583E-3</c:v>
                </c:pt>
                <c:pt idx="20">
                  <c:v>2.9243608922096508E-3</c:v>
                </c:pt>
                <c:pt idx="21">
                  <c:v>3.4831599270762049E-3</c:v>
                </c:pt>
                <c:pt idx="22">
                  <c:v>4.1151185495466929E-3</c:v>
                </c:pt>
                <c:pt idx="23">
                  <c:v>4.8258300925102231E-3</c:v>
                </c:pt>
                <c:pt idx="24">
                  <c:v>5.6210384137602874E-3</c:v>
                </c:pt>
                <c:pt idx="25">
                  <c:v>6.5066351355209722E-3</c:v>
                </c:pt>
                <c:pt idx="26">
                  <c:v>7.4886570491274704E-3</c:v>
                </c:pt>
                <c:pt idx="27">
                  <c:v>8.5732836686750989E-3</c:v>
                </c:pt>
                <c:pt idx="28">
                  <c:v>9.7668349196079265E-3</c:v>
                </c:pt>
                <c:pt idx="29">
                  <c:v>1.1075768950016796E-2</c:v>
                </c:pt>
                <c:pt idx="30">
                  <c:v>1.2506680053928076E-2</c:v>
                </c:pt>
                <c:pt idx="31">
                  <c:v>1.4066296697142502E-2</c:v>
                </c:pt>
                <c:pt idx="32">
                  <c:v>1.5761479637271397E-2</c:v>
                </c:pt>
                <c:pt idx="33">
                  <c:v>1.7599220130548539E-2</c:v>
                </c:pt>
                <c:pt idx="34">
                  <c:v>1.9586638218796384E-2</c:v>
                </c:pt>
                <c:pt idx="35">
                  <c:v>2.1730981090619116E-2</c:v>
                </c:pt>
                <c:pt idx="36">
                  <c:v>2.4039621511495454E-2</c:v>
                </c:pt>
                <c:pt idx="37">
                  <c:v>2.6520056317970022E-2</c:v>
                </c:pt>
                <c:pt idx="38">
                  <c:v>2.9179904971601757E-2</c:v>
                </c:pt>
                <c:pt idx="39">
                  <c:v>3.2026908168732202E-2</c:v>
                </c:pt>
                <c:pt idx="40">
                  <c:v>3.5068926502494151E-2</c:v>
                </c:pt>
                <c:pt idx="41">
                  <c:v>3.8313939173796795E-2</c:v>
                </c:pt>
                <c:pt idx="42">
                  <c:v>4.1770042748304995E-2</c:v>
                </c:pt>
                <c:pt idx="43">
                  <c:v>4.5445449956680775E-2</c:v>
                </c:pt>
                <c:pt idx="44">
                  <c:v>4.9348488535578869E-2</c:v>
                </c:pt>
                <c:pt idx="45">
                  <c:v>5.3487600107089701E-2</c:v>
                </c:pt>
                <c:pt idx="46">
                  <c:v>5.7871339094502094E-2</c:v>
                </c:pt>
                <c:pt idx="47">
                  <c:v>6.250837167242268E-2</c:v>
                </c:pt>
                <c:pt idx="48">
                  <c:v>6.7407474749434412E-2</c:v>
                </c:pt>
                <c:pt idx="49">
                  <c:v>7.2577534981609959E-2</c:v>
                </c:pt>
                <c:pt idx="50">
                  <c:v>7.8027547815316733E-2</c:v>
                </c:pt>
                <c:pt idx="51">
                  <c:v>8.3766616557859525E-2</c:v>
                </c:pt>
                <c:pt idx="52">
                  <c:v>8.9803951474607596E-2</c:v>
                </c:pt>
                <c:pt idx="53">
                  <c:v>9.6148868911342791E-2</c:v>
                </c:pt>
                <c:pt idx="54">
                  <c:v>0.10281079044065043</c:v>
                </c:pt>
                <c:pt idx="55">
                  <c:v>0.10979924203125056</c:v>
                </c:pt>
                <c:pt idx="56">
                  <c:v>0.11712385323923556</c:v>
                </c:pt>
                <c:pt idx="57">
                  <c:v>0.12479435642024954</c:v>
                </c:pt>
                <c:pt idx="58">
                  <c:v>0.13282058596169385</c:v>
                </c:pt>
                <c:pt idx="59">
                  <c:v>0.14121247753411825</c:v>
                </c:pt>
                <c:pt idx="60">
                  <c:v>0.14998006736097863</c:v>
                </c:pt>
                <c:pt idx="61">
                  <c:v>0.15913349150601536</c:v>
                </c:pt>
                <c:pt idx="62">
                  <c:v>0.16868298517753669</c:v>
                </c:pt>
                <c:pt idx="63">
                  <c:v>0.17863888204893261</c:v>
                </c:pt>
                <c:pt idx="64">
                  <c:v>0.18901161359478524</c:v>
                </c:pt>
                <c:pt idx="65">
                  <c:v>0.19981170844197377</c:v>
                </c:pt>
                <c:pt idx="66">
                  <c:v>0.21104979173520505</c:v>
                </c:pt>
                <c:pt idx="67">
                  <c:v>0.222736584516432</c:v>
                </c:pt>
                <c:pt idx="68">
                  <c:v>0.23488290311764748</c:v>
                </c:pt>
                <c:pt idx="69">
                  <c:v>0.24749965856657064</c:v>
                </c:pt>
                <c:pt idx="70">
                  <c:v>0.26059785600476454</c:v>
                </c:pt>
                <c:pt idx="71">
                  <c:v>0.27418859411774832</c:v>
                </c:pt>
                <c:pt idx="72">
                  <c:v>0.28828306457668762</c:v>
                </c:pt>
                <c:pt idx="73">
                  <c:v>0.30289255149126842</c:v>
                </c:pt>
                <c:pt idx="74">
                  <c:v>0.31802843087337568</c:v>
                </c:pt>
                <c:pt idx="75">
                  <c:v>0.33370217011121994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4"/>
          <c:order val="10"/>
          <c:tx>
            <c:v>krw (30MPa effective stress)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Berea'!$D$26:$D$32</c:f>
              <c:numCache>
                <c:formatCode>General</c:formatCode>
                <c:ptCount val="7"/>
                <c:pt idx="0">
                  <c:v>1</c:v>
                </c:pt>
                <c:pt idx="1">
                  <c:v>0.83942056600000003</c:v>
                </c:pt>
                <c:pt idx="2">
                  <c:v>0.77654604599999999</c:v>
                </c:pt>
                <c:pt idx="3">
                  <c:v>0.673455421</c:v>
                </c:pt>
                <c:pt idx="4">
                  <c:v>0.57420885100000008</c:v>
                </c:pt>
                <c:pt idx="5">
                  <c:v>0.29762770299999997</c:v>
                </c:pt>
                <c:pt idx="6">
                  <c:v>0.24546796599999998</c:v>
                </c:pt>
              </c:numCache>
            </c:numRef>
          </c:xVal>
          <c:yVal>
            <c:numRef>
              <c:f>'This study Berea'!$E$26:$E$32</c:f>
              <c:numCache>
                <c:formatCode>General</c:formatCode>
                <c:ptCount val="7"/>
                <c:pt idx="0">
                  <c:v>1</c:v>
                </c:pt>
                <c:pt idx="1">
                  <c:v>0.60270154446365787</c:v>
                </c:pt>
                <c:pt idx="2">
                  <c:v>0.30926214865079743</c:v>
                </c:pt>
                <c:pt idx="3">
                  <c:v>0.23437588292816444</c:v>
                </c:pt>
                <c:pt idx="4">
                  <c:v>0.14920115728110045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5"/>
          <c:order val="11"/>
          <c:tx>
            <c:v>BC-krw (30MPa effective stress)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Berea'!$AF$12:$AF$112</c:f>
              <c:numCache>
                <c:formatCode>General</c:formatCode>
                <c:ptCount val="101"/>
                <c:pt idx="0">
                  <c:v>1</c:v>
                </c:pt>
                <c:pt idx="1">
                  <c:v>0.97118293177632076</c:v>
                </c:pt>
                <c:pt idx="2">
                  <c:v>0.94282365382012612</c:v>
                </c:pt>
                <c:pt idx="3">
                  <c:v>0.91492097367317526</c:v>
                </c:pt>
                <c:pt idx="4">
                  <c:v>0.88747368571107044</c:v>
                </c:pt>
                <c:pt idx="5">
                  <c:v>0.86048057081321971</c:v>
                </c:pt>
                <c:pt idx="6">
                  <c:v>0.83394039601976422</c:v>
                </c:pt>
                <c:pt idx="7">
                  <c:v>0.80785191417476732</c:v>
                </c:pt>
                <c:pt idx="8">
                  <c:v>0.78221386355490097</c:v>
                </c:pt>
                <c:pt idx="9">
                  <c:v>0.75702496748282955</c:v>
                </c:pt>
                <c:pt idx="10">
                  <c:v>0.73228393392440894</c:v>
                </c:pt>
                <c:pt idx="11">
                  <c:v>0.70798945506878086</c:v>
                </c:pt>
                <c:pt idx="12">
                  <c:v>0.6841402068903526</c:v>
                </c:pt>
                <c:pt idx="13">
                  <c:v>0.66073484869159271</c:v>
                </c:pt>
                <c:pt idx="14">
                  <c:v>0.6377720226254795</c:v>
                </c:pt>
                <c:pt idx="15">
                  <c:v>0.61525035319635879</c:v>
                </c:pt>
                <c:pt idx="16">
                  <c:v>0.59316844673786051</c:v>
                </c:pt>
                <c:pt idx="17">
                  <c:v>0.5715248908664271</c:v>
                </c:pt>
                <c:pt idx="18">
                  <c:v>0.55031825390887268</c:v>
                </c:pt>
                <c:pt idx="19">
                  <c:v>0.52954708430228103</c:v>
                </c:pt>
                <c:pt idx="20">
                  <c:v>0.50920990996438831</c:v>
                </c:pt>
                <c:pt idx="21">
                  <c:v>0.48930523763245287</c:v>
                </c:pt>
                <c:pt idx="22">
                  <c:v>0.46983155216843175</c:v>
                </c:pt>
                <c:pt idx="23">
                  <c:v>0.45078731582808823</c:v>
                </c:pt>
                <c:pt idx="24">
                  <c:v>0.43217096749145129</c:v>
                </c:pt>
                <c:pt idx="25">
                  <c:v>0.41398092185179197</c:v>
                </c:pt>
                <c:pt idx="26">
                  <c:v>0.39621556856003287</c:v>
                </c:pt>
                <c:pt idx="27">
                  <c:v>0.37887327132119536</c:v>
                </c:pt>
                <c:pt idx="28">
                  <c:v>0.3619523669391691</c:v>
                </c:pt>
                <c:pt idx="29">
                  <c:v>0.34545116430570733</c:v>
                </c:pt>
                <c:pt idx="30">
                  <c:v>0.32936794332913932</c:v>
                </c:pt>
                <c:pt idx="31">
                  <c:v>0.31370095379781687</c:v>
                </c:pt>
                <c:pt idx="32">
                  <c:v>0.29844841417278378</c:v>
                </c:pt>
                <c:pt idx="33">
                  <c:v>0.28360851030355078</c:v>
                </c:pt>
                <c:pt idx="34">
                  <c:v>0.26917939406018371</c:v>
                </c:pt>
                <c:pt idx="35">
                  <c:v>0.25515918187412634</c:v>
                </c:pt>
                <c:pt idx="36">
                  <c:v>0.24154595317930008</c:v>
                </c:pt>
                <c:pt idx="37">
                  <c:v>0.22833774874400595</c:v>
                </c:pt>
                <c:pt idx="38">
                  <c:v>0.21553256888298353</c:v>
                </c:pt>
                <c:pt idx="39">
                  <c:v>0.20312837153764565</c:v>
                </c:pt>
                <c:pt idx="40">
                  <c:v>0.19112307021094405</c:v>
                </c:pt>
                <c:pt idx="41">
                  <c:v>0.17951453174152301</c:v>
                </c:pt>
                <c:pt idx="42">
                  <c:v>0.16830057389970968</c:v>
                </c:pt>
                <c:pt idx="43">
                  <c:v>0.15747896278542767</c:v>
                </c:pt>
                <c:pt idx="44">
                  <c:v>0.14704741000522467</c:v>
                </c:pt>
                <c:pt idx="45">
                  <c:v>0.13700356960218388</c:v>
                </c:pt>
                <c:pt idx="46">
                  <c:v>0.12734503470842831</c:v>
                </c:pt>
                <c:pt idx="47">
                  <c:v>0.11806933388507992</c:v>
                </c:pt>
                <c:pt idx="48">
                  <c:v>0.10917392710872356</c:v>
                </c:pt>
                <c:pt idx="49">
                  <c:v>0.10065620135640317</c:v>
                </c:pt>
                <c:pt idx="50">
                  <c:v>9.2513465732654634E-2</c:v>
                </c:pt>
                <c:pt idx="51">
                  <c:v>8.4742946071646938E-2</c:v>
                </c:pt>
                <c:pt idx="52">
                  <c:v>7.734177893466003E-2</c:v>
                </c:pt>
                <c:pt idx="53">
                  <c:v>7.0307004907169998E-2</c:v>
                </c:pt>
                <c:pt idx="54">
                  <c:v>6.3635561079839836E-2</c:v>
                </c:pt>
                <c:pt idx="55">
                  <c:v>5.7324272572469151E-2</c:v>
                </c:pt>
                <c:pt idx="56">
                  <c:v>5.1369842927739731E-2</c:v>
                </c:pt>
                <c:pt idx="57">
                  <c:v>4.5768843160030062E-2</c:v>
                </c:pt>
                <c:pt idx="58">
                  <c:v>4.0517699190319362E-2</c:v>
                </c:pt>
                <c:pt idx="59">
                  <c:v>3.5612677326437907E-2</c:v>
                </c:pt>
                <c:pt idx="60">
                  <c:v>3.1049867351684919E-2</c:v>
                </c:pt>
                <c:pt idx="61">
                  <c:v>2.6825162653627627E-2</c:v>
                </c:pt>
                <c:pt idx="62">
                  <c:v>2.2934236642910496E-2</c:v>
                </c:pt>
                <c:pt idx="63">
                  <c:v>1.9372514454350436E-2</c:v>
                </c:pt>
                <c:pt idx="64">
                  <c:v>1.6135138549834092E-2</c:v>
                </c:pt>
                <c:pt idx="65">
                  <c:v>1.321692628898047E-2</c:v>
                </c:pt>
                <c:pt idx="66">
                  <c:v>1.0612316686792907E-2</c:v>
                </c:pt>
                <c:pt idx="67">
                  <c:v>8.3153022367627363E-3</c:v>
                </c:pt>
                <c:pt idx="68">
                  <c:v>6.3193394662580636E-3</c:v>
                </c:pt>
                <c:pt idx="69">
                  <c:v>4.6172280588165993E-3</c:v>
                </c:pt>
                <c:pt idx="70">
                  <c:v>3.2009413233463212E-3</c:v>
                </c:pt>
                <c:pt idx="71">
                  <c:v>2.0613767708836852E-3</c:v>
                </c:pt>
                <c:pt idx="72">
                  <c:v>1.1879647558711371E-3</c:v>
                </c:pt>
                <c:pt idx="73">
                  <c:v>5.6799534189420616E-4</c:v>
                </c:pt>
                <c:pt idx="74">
                  <c:v>1.8528082088366057E-4</c:v>
                </c:pt>
                <c:pt idx="75">
                  <c:v>1.665342458118415E-5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ser>
          <c:idx val="12"/>
          <c:order val="12"/>
          <c:tx>
            <c:v>krg (30MPa effective stress)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Berea'!$D$26:$D$32</c:f>
              <c:numCache>
                <c:formatCode>General</c:formatCode>
                <c:ptCount val="7"/>
                <c:pt idx="0">
                  <c:v>1</c:v>
                </c:pt>
                <c:pt idx="1">
                  <c:v>0.83942056600000003</c:v>
                </c:pt>
                <c:pt idx="2">
                  <c:v>0.77654604599999999</c:v>
                </c:pt>
                <c:pt idx="3">
                  <c:v>0.673455421</c:v>
                </c:pt>
                <c:pt idx="4">
                  <c:v>0.57420885100000008</c:v>
                </c:pt>
                <c:pt idx="5">
                  <c:v>0.29762770299999997</c:v>
                </c:pt>
                <c:pt idx="6">
                  <c:v>0.24546796599999998</c:v>
                </c:pt>
              </c:numCache>
            </c:numRef>
          </c:xVal>
          <c:yVal>
            <c:numRef>
              <c:f>'This study Berea'!$F$26:$F$32</c:f>
              <c:numCache>
                <c:formatCode>General</c:formatCode>
                <c:ptCount val="7"/>
                <c:pt idx="0">
                  <c:v>0</c:v>
                </c:pt>
                <c:pt idx="1">
                  <c:v>4.5571138783317543E-3</c:v>
                </c:pt>
                <c:pt idx="2">
                  <c:v>6.2281991385204219E-3</c:v>
                </c:pt>
                <c:pt idx="3">
                  <c:v>1.0759574092070904E-2</c:v>
                </c:pt>
                <c:pt idx="4">
                  <c:v>1.8686772395171612E-2</c:v>
                </c:pt>
                <c:pt idx="5">
                  <c:v>0.22275299214322455</c:v>
                </c:pt>
                <c:pt idx="6">
                  <c:v>0.26711364884326599</c:v>
                </c:pt>
              </c:numCache>
            </c:numRef>
          </c:yVal>
          <c:smooth val="1"/>
        </c:ser>
        <c:ser>
          <c:idx val="13"/>
          <c:order val="13"/>
          <c:tx>
            <c:v>BC-krg (30MPa effective stress)</c:v>
          </c:tx>
          <c:spPr>
            <a:ln w="254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Berea'!$AG$12:$AG$112</c:f>
              <c:numCache>
                <c:formatCode>General</c:formatCode>
                <c:ptCount val="101"/>
                <c:pt idx="0">
                  <c:v>0</c:v>
                </c:pt>
                <c:pt idx="1">
                  <c:v>1.291146918383779E-7</c:v>
                </c:pt>
                <c:pt idx="2">
                  <c:v>1.3284326419780658E-6</c:v>
                </c:pt>
                <c:pt idx="3">
                  <c:v>5.1943886708992283E-6</c:v>
                </c:pt>
                <c:pt idx="4">
                  <c:v>1.3667951022040432E-5</c:v>
                </c:pt>
                <c:pt idx="5">
                  <c:v>2.8947548325242357E-5</c:v>
                </c:pt>
                <c:pt idx="6">
                  <c:v>5.3443921580831718E-5</c:v>
                </c:pt>
                <c:pt idx="7">
                  <c:v>8.9751222250883809E-5</c:v>
                </c:pt>
                <c:pt idx="8">
                  <c:v>1.4062653930479129E-4</c:v>
                </c:pt>
                <c:pt idx="9">
                  <c:v>2.0897446510689037E-4</c:v>
                </c:pt>
                <c:pt idx="10">
                  <c:v>2.9783495242063956E-4</c:v>
                </c:pt>
                <c:pt idx="11">
                  <c:v>4.1037345740165551E-4</c:v>
                </c:pt>
                <c:pt idx="12">
                  <c:v>5.4987274439816059E-4</c:v>
                </c:pt>
                <c:pt idx="13">
                  <c:v>7.1972594207295344E-4</c:v>
                </c:pt>
                <c:pt idx="14">
                  <c:v>9.2343056857346374E-4</c:v>
                </c:pt>
                <c:pt idx="15">
                  <c:v>1.1645833245620702E-3</c:v>
                </c:pt>
                <c:pt idx="16">
                  <c:v>1.4468755064275783E-3</c:v>
                </c:pt>
                <c:pt idx="17">
                  <c:v>1.7740889285707301E-3</c:v>
                </c:pt>
                <c:pt idx="18">
                  <c:v>2.1500922694018313E-3</c:v>
                </c:pt>
                <c:pt idx="19">
                  <c:v>2.5788377742738669E-3</c:v>
                </c:pt>
                <c:pt idx="20">
                  <c:v>3.0643582622868616E-3</c:v>
                </c:pt>
                <c:pt idx="21">
                  <c:v>3.6107643942095017E-3</c:v>
                </c:pt>
                <c:pt idx="22">
                  <c:v>4.222242166647878E-3</c:v>
                </c:pt>
                <c:pt idx="23">
                  <c:v>4.9030506037092926E-3</c:v>
                </c:pt>
                <c:pt idx="24">
                  <c:v>5.6575196222204208E-3</c:v>
                </c:pt>
                <c:pt idx="25">
                  <c:v>6.4900480503889257E-3</c:v>
                </c:pt>
                <c:pt idx="26">
                  <c:v>7.4051017828779663E-3</c:v>
                </c:pt>
                <c:pt idx="27">
                  <c:v>8.4072120577667608E-3</c:v>
                </c:pt>
                <c:pt idx="28">
                  <c:v>9.5009738429217717E-3</c:v>
                </c:pt>
                <c:pt idx="29">
                  <c:v>1.0691044320999805E-2</c:v>
                </c:pt>
                <c:pt idx="30">
                  <c:v>1.1982141463716201E-2</c:v>
                </c:pt>
                <c:pt idx="31">
                  <c:v>1.3379042687196753E-2</c:v>
                </c:pt>
                <c:pt idx="32">
                  <c:v>1.4886583581231067E-2</c:v>
                </c:pt>
                <c:pt idx="33">
                  <c:v>1.6509656706095163E-2</c:v>
                </c:pt>
                <c:pt idx="34">
                  <c:v>1.8253210451335284E-2</c:v>
                </c:pt>
                <c:pt idx="35">
                  <c:v>2.0122247951528276E-2</c:v>
                </c:pt>
                <c:pt idx="36">
                  <c:v>2.2121826054570293E-2</c:v>
                </c:pt>
                <c:pt idx="37">
                  <c:v>2.4257054338510959E-2</c:v>
                </c:pt>
                <c:pt idx="38">
                  <c:v>2.6533094173355209E-2</c:v>
                </c:pt>
                <c:pt idx="39">
                  <c:v>2.8955157824609019E-2</c:v>
                </c:pt>
                <c:pt idx="40">
                  <c:v>3.1528507595655314E-2</c:v>
                </c:pt>
                <c:pt idx="41">
                  <c:v>3.4258455006320021E-2</c:v>
                </c:pt>
                <c:pt idx="42">
                  <c:v>3.7150360005229352E-2</c:v>
                </c:pt>
                <c:pt idx="43">
                  <c:v>4.0209630213773724E-2</c:v>
                </c:pt>
                <c:pt idx="44">
                  <c:v>4.3441720199683322E-2</c:v>
                </c:pt>
                <c:pt idx="45">
                  <c:v>4.6852130778390885E-2</c:v>
                </c:pt>
                <c:pt idx="46">
                  <c:v>5.044640834050737E-2</c:v>
                </c:pt>
                <c:pt idx="47">
                  <c:v>5.4230144203874127E-2</c:v>
                </c:pt>
                <c:pt idx="48">
                  <c:v>5.8208973988775538E-2</c:v>
                </c:pt>
                <c:pt idx="49">
                  <c:v>6.2388577015006795E-2</c:v>
                </c:pt>
                <c:pt idx="50">
                  <c:v>6.6774675719591114E-2</c:v>
                </c:pt>
                <c:pt idx="51">
                  <c:v>7.1373035094030396E-2</c:v>
                </c:pt>
                <c:pt idx="52">
                  <c:v>7.6189462140054592E-2</c:v>
                </c:pt>
                <c:pt idx="53">
                  <c:v>8.1229805342909564E-2</c:v>
                </c:pt>
                <c:pt idx="54">
                  <c:v>8.6499954161289985E-2</c:v>
                </c:pt>
                <c:pt idx="55">
                  <c:v>9.2005838533086901E-2</c:v>
                </c:pt>
                <c:pt idx="56">
                  <c:v>9.7753428396173472E-2</c:v>
                </c:pt>
                <c:pt idx="57">
                  <c:v>0.10374873322350651</c:v>
                </c:pt>
                <c:pt idx="58">
                  <c:v>0.10999780157186372</c:v>
                </c:pt>
                <c:pt idx="59">
                  <c:v>0.11650672064359156</c:v>
                </c:pt>
                <c:pt idx="60">
                  <c:v>0.12328161586075974</c:v>
                </c:pt>
                <c:pt idx="61">
                  <c:v>0.13032865045117303</c:v>
                </c:pt>
                <c:pt idx="62">
                  <c:v>0.1376540250457155</c:v>
                </c:pt>
                <c:pt idx="63">
                  <c:v>0.1452639772865349</c:v>
                </c:pt>
                <c:pt idx="64">
                  <c:v>0.1531647814456058</c:v>
                </c:pt>
                <c:pt idx="65">
                  <c:v>0.16136274805323508</c:v>
                </c:pt>
                <c:pt idx="66">
                  <c:v>0.16986422353609831</c:v>
                </c:pt>
                <c:pt idx="67">
                  <c:v>0.1786755898644205</c:v>
                </c:pt>
                <c:pt idx="68">
                  <c:v>0.18780326420793289</c:v>
                </c:pt>
                <c:pt idx="69">
                  <c:v>0.19725369860026171</c:v>
                </c:pt>
                <c:pt idx="70">
                  <c:v>0.20703337961141804</c:v>
                </c:pt>
                <c:pt idx="71">
                  <c:v>0.21714882802808161</c:v>
                </c:pt>
                <c:pt idx="72">
                  <c:v>0.22760659854138041</c:v>
                </c:pt>
                <c:pt idx="73">
                  <c:v>0.23841327944189042</c:v>
                </c:pt>
                <c:pt idx="74">
                  <c:v>0.24957549232158793</c:v>
                </c:pt>
                <c:pt idx="75">
                  <c:v>0.26109989178250292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442432"/>
        <c:axId val="-1683435360"/>
      </c:scatterChart>
      <c:valAx>
        <c:axId val="-1683442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layout>
            <c:manualLayout>
              <c:xMode val="edge"/>
              <c:yMode val="edge"/>
              <c:x val="0.46500926081048377"/>
              <c:y val="0.74211739706289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5360"/>
        <c:crosses val="autoZero"/>
        <c:crossBetween val="midCat"/>
        <c:majorUnit val="0.1"/>
      </c:valAx>
      <c:valAx>
        <c:axId val="-16834353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9852199326149"/>
          <c:y val="0.78855953541851631"/>
          <c:w val="0.75637140309070039"/>
          <c:h val="0.2097878480062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Stress-Dependent Porosity and Absolute Permeability</a:t>
            </a:r>
          </a:p>
        </c:rich>
      </c:tx>
      <c:layout>
        <c:manualLayout>
          <c:xMode val="edge"/>
          <c:yMode val="edge"/>
          <c:x val="9.85783027121609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5103218480668"/>
          <c:y val="7.5939775310512977E-2"/>
          <c:w val="0.74826511047821154"/>
          <c:h val="0.70773795012025176"/>
        </c:manualLayout>
      </c:layout>
      <c:scatterChart>
        <c:scatterStyle val="lineMarker"/>
        <c:varyColors val="0"/>
        <c:ser>
          <c:idx val="0"/>
          <c:order val="0"/>
          <c:tx>
            <c:v>Porosity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Berea'!$B$3:$B$9</c:f>
              <c:numCache>
                <c:formatCode>General</c:formatCode>
                <c:ptCount val="7"/>
                <c:pt idx="0">
                  <c:v>13.157894736842103</c:v>
                </c:pt>
                <c:pt idx="1">
                  <c:v>12.956555945958456</c:v>
                </c:pt>
                <c:pt idx="2">
                  <c:v>12.780553240565506</c:v>
                </c:pt>
                <c:pt idx="3">
                  <c:v>12.603887490666082</c:v>
                </c:pt>
                <c:pt idx="4">
                  <c:v>12.46157481628777</c:v>
                </c:pt>
                <c:pt idx="5">
                  <c:v>12.333635827188285</c:v>
                </c:pt>
                <c:pt idx="6">
                  <c:v>12.240237509750429</c:v>
                </c:pt>
              </c:numCache>
            </c:numRef>
          </c:yVal>
          <c:smooth val="0"/>
        </c:ser>
        <c:ser>
          <c:idx val="2"/>
          <c:order val="2"/>
          <c:tx>
            <c:v>Porosity (equation 2)</c:v>
          </c:tx>
          <c:spPr>
            <a:ln w="2222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Berea'!$L$3:$L$9</c:f>
              <c:numCache>
                <c:formatCode>General</c:formatCode>
                <c:ptCount val="7"/>
                <c:pt idx="0">
                  <c:v>13.131979110610098</c:v>
                </c:pt>
                <c:pt idx="1">
                  <c:v>13.059507079019857</c:v>
                </c:pt>
                <c:pt idx="2">
                  <c:v>12.986914022897095</c:v>
                </c:pt>
                <c:pt idx="3">
                  <c:v>12.91419963883143</c:v>
                </c:pt>
                <c:pt idx="4">
                  <c:v>12.841363622397441</c:v>
                </c:pt>
                <c:pt idx="5">
                  <c:v>12.768405668150395</c:v>
                </c:pt>
                <c:pt idx="6">
                  <c:v>12.695325469621983</c:v>
                </c:pt>
              </c:numCache>
            </c:numRef>
          </c:yVal>
          <c:smooth val="0"/>
        </c:ser>
        <c:ser>
          <c:idx val="3"/>
          <c:order val="3"/>
          <c:tx>
            <c:v>porosity (Equation 3)</c:v>
          </c:tx>
          <c:spPr>
            <a:ln w="222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Berea'!$U$3:$U$9</c:f>
              <c:numCache>
                <c:formatCode>General</c:formatCode>
                <c:ptCount val="7"/>
                <c:pt idx="0">
                  <c:v>13.157894736842103</c:v>
                </c:pt>
                <c:pt idx="1">
                  <c:v>12.951953012485212</c:v>
                </c:pt>
                <c:pt idx="2">
                  <c:v>12.782881794972528</c:v>
                </c:pt>
                <c:pt idx="3">
                  <c:v>12.632388223642016</c:v>
                </c:pt>
                <c:pt idx="4">
                  <c:v>12.491149149470363</c:v>
                </c:pt>
                <c:pt idx="5">
                  <c:v>12.354419515258753</c:v>
                </c:pt>
                <c:pt idx="6">
                  <c:v>12.219785671135561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432096"/>
        <c:axId val="-1683441888"/>
      </c:scatterChart>
      <c:scatterChart>
        <c:scatterStyle val="lineMarker"/>
        <c:varyColors val="0"/>
        <c:ser>
          <c:idx val="1"/>
          <c:order val="1"/>
          <c:tx>
            <c:v>Permeability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trendline>
            <c:spPr>
              <a:ln w="22225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Berea'!$C$3:$C$9</c:f>
              <c:numCache>
                <c:formatCode>General</c:formatCode>
                <c:ptCount val="7"/>
                <c:pt idx="0">
                  <c:v>58</c:v>
                </c:pt>
                <c:pt idx="1">
                  <c:v>46.551408443583512</c:v>
                </c:pt>
                <c:pt idx="2">
                  <c:v>40.950400906894941</c:v>
                </c:pt>
                <c:pt idx="3">
                  <c:v>39.105061816199054</c:v>
                </c:pt>
                <c:pt idx="4">
                  <c:v>37.793184167778286</c:v>
                </c:pt>
                <c:pt idx="5">
                  <c:v>36.937360293293992</c:v>
                </c:pt>
                <c:pt idx="6">
                  <c:v>36.135891960209534</c:v>
                </c:pt>
              </c:numCache>
            </c:numRef>
          </c:yVal>
          <c:smooth val="0"/>
        </c:ser>
        <c:ser>
          <c:idx val="4"/>
          <c:order val="4"/>
          <c:tx>
            <c:v>Permeability (Equation 7 wo tortuosity)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Berea'!$AD$3:$AD$9</c:f>
              <c:numCache>
                <c:formatCode>General</c:formatCode>
                <c:ptCount val="7"/>
                <c:pt idx="0">
                  <c:v>58</c:v>
                </c:pt>
                <c:pt idx="1">
                  <c:v>55.122137230161542</c:v>
                </c:pt>
                <c:pt idx="2">
                  <c:v>52.692859021891223</c:v>
                </c:pt>
                <c:pt idx="3">
                  <c:v>50.333691161864493</c:v>
                </c:pt>
                <c:pt idx="4">
                  <c:v>48.489843877893442</c:v>
                </c:pt>
                <c:pt idx="5">
                  <c:v>46.874519544505773</c:v>
                </c:pt>
                <c:pt idx="6">
                  <c:v>45.720199140058</c:v>
                </c:pt>
              </c:numCache>
            </c:numRef>
          </c:yVal>
          <c:smooth val="0"/>
        </c:ser>
        <c:ser>
          <c:idx val="5"/>
          <c:order val="5"/>
          <c:tx>
            <c:v>Permeability (Equation 7 w tortousity)</c:v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'This study Berea'!$A$3:$A$9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'This study Berea'!$AC$3:$AC$9</c:f>
              <c:numCache>
                <c:formatCode>General</c:formatCode>
                <c:ptCount val="7"/>
                <c:pt idx="0">
                  <c:v>58</c:v>
                </c:pt>
                <c:pt idx="1">
                  <c:v>52.360690555895268</c:v>
                </c:pt>
                <c:pt idx="2">
                  <c:v>47.527828875413569</c:v>
                </c:pt>
                <c:pt idx="3">
                  <c:v>42.7956162165489</c:v>
                </c:pt>
                <c:pt idx="4">
                  <c:v>39.091508625369016</c:v>
                </c:pt>
                <c:pt idx="5">
                  <c:v>35.859775842707634</c:v>
                </c:pt>
                <c:pt idx="6">
                  <c:v>33.567437272062577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431552"/>
        <c:axId val="-1683439168"/>
      </c:scatterChart>
      <c:valAx>
        <c:axId val="-1683432096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Confining Stress (MPa)</a:t>
                </a:r>
              </a:p>
            </c:rich>
          </c:tx>
          <c:layout>
            <c:manualLayout>
              <c:xMode val="edge"/>
              <c:yMode val="edge"/>
              <c:x val="0.31066342770983418"/>
              <c:y val="0.8304701347478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41888"/>
        <c:crosses val="autoZero"/>
        <c:crossBetween val="midCat"/>
      </c:valAx>
      <c:valAx>
        <c:axId val="-1683441888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2096"/>
        <c:crosses val="autoZero"/>
        <c:crossBetween val="midCat"/>
        <c:majorUnit val="1"/>
      </c:valAx>
      <c:valAx>
        <c:axId val="-168343916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Permeability (mD)</a:t>
                </a:r>
              </a:p>
            </c:rich>
          </c:tx>
          <c:layout>
            <c:manualLayout>
              <c:xMode val="edge"/>
              <c:yMode val="edge"/>
              <c:x val="0.93537955361962732"/>
              <c:y val="0.1942961157052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1552"/>
        <c:crosses val="max"/>
        <c:crossBetween val="midCat"/>
        <c:majorUnit val="20"/>
      </c:valAx>
      <c:valAx>
        <c:axId val="-16834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3439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2.6081979114312835E-2"/>
          <c:y val="0.88887819984844996"/>
          <c:w val="0.96995937342938521"/>
          <c:h val="0.1079942459115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ot"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Time Dependency of Dynamic </a:t>
            </a:r>
            <a:r>
              <a:rPr lang="el-GR" sz="1200" b="0">
                <a:latin typeface="Calibri" panose="020F0502020204030204" pitchFamily="34" charset="0"/>
              </a:rPr>
              <a:t>φ</a:t>
            </a:r>
            <a:r>
              <a:rPr lang="en-US" sz="1200" b="0"/>
              <a:t> and k</a:t>
            </a:r>
          </a:p>
        </c:rich>
      </c:tx>
      <c:layout>
        <c:manualLayout>
          <c:xMode val="edge"/>
          <c:yMode val="edge"/>
          <c:x val="0.2108714469201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5103218480668"/>
          <c:y val="7.5939775310512977E-2"/>
          <c:w val="0.74826511047821154"/>
          <c:h val="0.70773795012025176"/>
        </c:manualLayout>
      </c:layout>
      <c:scatterChart>
        <c:scatterStyle val="lineMarker"/>
        <c:varyColors val="0"/>
        <c:ser>
          <c:idx val="0"/>
          <c:order val="0"/>
          <c:tx>
            <c:v>Feb-18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0000"/>
                </a:solidFill>
                <a:ln w="317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'This study Berea'!$B$3:$B$9</c:f>
              <c:numCache>
                <c:formatCode>General</c:formatCode>
                <c:ptCount val="7"/>
                <c:pt idx="0">
                  <c:v>13.157894736842103</c:v>
                </c:pt>
                <c:pt idx="1">
                  <c:v>12.956555945958456</c:v>
                </c:pt>
                <c:pt idx="2">
                  <c:v>12.780553240565506</c:v>
                </c:pt>
                <c:pt idx="3">
                  <c:v>12.603887490666082</c:v>
                </c:pt>
                <c:pt idx="4">
                  <c:v>12.46157481628777</c:v>
                </c:pt>
                <c:pt idx="5">
                  <c:v>12.333635827188285</c:v>
                </c:pt>
                <c:pt idx="6">
                  <c:v>12.240237509750429</c:v>
                </c:pt>
              </c:numCache>
            </c:numRef>
          </c:xVal>
          <c:yVal>
            <c:numRef>
              <c:f>'This study Berea'!$C$3:$C$9</c:f>
              <c:numCache>
                <c:formatCode>General</c:formatCode>
                <c:ptCount val="7"/>
                <c:pt idx="0">
                  <c:v>58</c:v>
                </c:pt>
                <c:pt idx="1">
                  <c:v>46.551408443583512</c:v>
                </c:pt>
                <c:pt idx="2">
                  <c:v>40.950400906894941</c:v>
                </c:pt>
                <c:pt idx="3">
                  <c:v>39.105061816199054</c:v>
                </c:pt>
                <c:pt idx="4">
                  <c:v>37.793184167778286</c:v>
                </c:pt>
                <c:pt idx="5">
                  <c:v>36.937360293293992</c:v>
                </c:pt>
                <c:pt idx="6">
                  <c:v>36.135891960209534</c:v>
                </c:pt>
              </c:numCache>
            </c:numRef>
          </c:yVal>
          <c:smooth val="0"/>
        </c:ser>
        <c:ser>
          <c:idx val="1"/>
          <c:order val="1"/>
          <c:tx>
            <c:v>Oct-17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Berea'!$AE$3:$AE$9</c:f>
              <c:numCache>
                <c:formatCode>General</c:formatCode>
                <c:ptCount val="7"/>
                <c:pt idx="0">
                  <c:v>13.157894736842103</c:v>
                </c:pt>
                <c:pt idx="1">
                  <c:v>12.965323728812757</c:v>
                </c:pt>
                <c:pt idx="2">
                  <c:v>12.797713774844185</c:v>
                </c:pt>
                <c:pt idx="3">
                  <c:v>12.630151296251904</c:v>
                </c:pt>
                <c:pt idx="4">
                  <c:v>12.495663588029256</c:v>
                </c:pt>
                <c:pt idx="5">
                  <c:v>12.375131953096135</c:v>
                </c:pt>
                <c:pt idx="6">
                  <c:v>12.287363089480751</c:v>
                </c:pt>
              </c:numCache>
            </c:numRef>
          </c:xVal>
          <c:yVal>
            <c:numRef>
              <c:f>'This study Berea'!$AF$3:$AF$9</c:f>
              <c:numCache>
                <c:formatCode>General</c:formatCode>
                <c:ptCount val="7"/>
                <c:pt idx="0">
                  <c:v>62.96212702441818</c:v>
                </c:pt>
                <c:pt idx="1">
                  <c:v>50.128285162327252</c:v>
                </c:pt>
                <c:pt idx="2">
                  <c:v>44.238165328811675</c:v>
                </c:pt>
                <c:pt idx="3">
                  <c:v>42.244670418529168</c:v>
                </c:pt>
                <c:pt idx="4">
                  <c:v>40.827466703382157</c:v>
                </c:pt>
                <c:pt idx="5">
                  <c:v>39.902931724155472</c:v>
                </c:pt>
                <c:pt idx="6">
                  <c:v>39.03711630258222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432640"/>
        <c:axId val="-1683429376"/>
      </c:scatterChart>
      <c:valAx>
        <c:axId val="-168343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 (%)</a:t>
                </a:r>
              </a:p>
            </c:rich>
          </c:tx>
          <c:layout>
            <c:manualLayout>
              <c:xMode val="edge"/>
              <c:yMode val="edge"/>
              <c:x val="0.31066342770983418"/>
              <c:y val="0.8304701347478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29376"/>
        <c:crosses val="autoZero"/>
        <c:crossBetween val="midCat"/>
      </c:valAx>
      <c:valAx>
        <c:axId val="-1683429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Permeability (mD)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2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ot"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J-function  </a:t>
            </a:r>
          </a:p>
        </c:rich>
      </c:tx>
      <c:layout>
        <c:manualLayout>
          <c:xMode val="edge"/>
          <c:yMode val="edge"/>
          <c:x val="0.32434243591891432"/>
          <c:y val="9.13102773917966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6732748831927"/>
          <c:y val="0.10901833637577307"/>
          <c:w val="0.84533539025706905"/>
          <c:h val="0.66874369942511513"/>
        </c:manualLayout>
      </c:layout>
      <c:scatterChart>
        <c:scatterStyle val="lineMarker"/>
        <c:varyColors val="0"/>
        <c:ser>
          <c:idx val="0"/>
          <c:order val="0"/>
          <c:tx>
            <c:v>J(10Mpa effective stress)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>
                  <a:alpha val="98000"/>
                </a:srgb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Berea'!$B$12:$B$18</c:f>
              <c:numCache>
                <c:formatCode>General</c:formatCode>
                <c:ptCount val="7"/>
                <c:pt idx="0">
                  <c:v>1</c:v>
                </c:pt>
                <c:pt idx="1">
                  <c:v>0.94185170120300643</c:v>
                </c:pt>
                <c:pt idx="2">
                  <c:v>0.79015226582541076</c:v>
                </c:pt>
                <c:pt idx="3">
                  <c:v>0.71107042088446692</c:v>
                </c:pt>
                <c:pt idx="4">
                  <c:v>0.50549719934758119</c:v>
                </c:pt>
                <c:pt idx="5">
                  <c:v>0.35385835073526267</c:v>
                </c:pt>
                <c:pt idx="6">
                  <c:v>0.30919849297245083</c:v>
                </c:pt>
              </c:numCache>
            </c:numRef>
          </c:xVal>
          <c:yVal>
            <c:numRef>
              <c:f>'This study Berea'!$H$12:$H$18</c:f>
              <c:numCache>
                <c:formatCode>General</c:formatCode>
                <c:ptCount val="7"/>
                <c:pt idx="1">
                  <c:v>0.1053200019250327</c:v>
                </c:pt>
                <c:pt idx="2">
                  <c:v>0.12759067833226295</c:v>
                </c:pt>
                <c:pt idx="3">
                  <c:v>0.12661540764027857</c:v>
                </c:pt>
                <c:pt idx="4">
                  <c:v>0.15298045326699186</c:v>
                </c:pt>
                <c:pt idx="5">
                  <c:v>0.17769664123541901</c:v>
                </c:pt>
                <c:pt idx="6">
                  <c:v>0.23697001407867485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0-4A05-A332-35E29363114F}"/>
            </c:ext>
          </c:extLst>
        </c:ser>
        <c:ser>
          <c:idx val="1"/>
          <c:order val="1"/>
          <c:tx>
            <c:v>J(20MPa effective stress)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Berea'!$B$19:$B$25</c:f>
              <c:numCache>
                <c:formatCode>General</c:formatCode>
                <c:ptCount val="7"/>
                <c:pt idx="0">
                  <c:v>1</c:v>
                </c:pt>
                <c:pt idx="1">
                  <c:v>0.79595319581727086</c:v>
                </c:pt>
                <c:pt idx="2">
                  <c:v>0.53800745761953517</c:v>
                </c:pt>
                <c:pt idx="3">
                  <c:v>0.4935305463454196</c:v>
                </c:pt>
                <c:pt idx="4">
                  <c:v>0.40787187288940824</c:v>
                </c:pt>
                <c:pt idx="5">
                  <c:v>0.31824532019793289</c:v>
                </c:pt>
                <c:pt idx="6">
                  <c:v>0.23621166430008925</c:v>
                </c:pt>
              </c:numCache>
            </c:numRef>
          </c:xVal>
          <c:yVal>
            <c:numRef>
              <c:f>'This study Berea'!$H$19:$H$25</c:f>
              <c:numCache>
                <c:formatCode>General</c:formatCode>
                <c:ptCount val="7"/>
                <c:pt idx="1">
                  <c:v>0.1055171920040909</c:v>
                </c:pt>
                <c:pt idx="2">
                  <c:v>0.13347070845176823</c:v>
                </c:pt>
                <c:pt idx="3">
                  <c:v>0.15596886093910897</c:v>
                </c:pt>
                <c:pt idx="4">
                  <c:v>0.17407098447889835</c:v>
                </c:pt>
                <c:pt idx="5">
                  <c:v>0.20716188901258706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0-4A05-A332-35E29363114F}"/>
            </c:ext>
          </c:extLst>
        </c:ser>
        <c:ser>
          <c:idx val="2"/>
          <c:order val="2"/>
          <c:tx>
            <c:v>J(30MPa effective stress)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'This study Berea'!$B$26:$B$32</c:f>
              <c:numCache>
                <c:formatCode>General</c:formatCode>
                <c:ptCount val="7"/>
                <c:pt idx="0">
                  <c:v>1</c:v>
                </c:pt>
                <c:pt idx="1">
                  <c:v>0.88484216953252004</c:v>
                </c:pt>
                <c:pt idx="2">
                  <c:v>0.59618940357181338</c:v>
                </c:pt>
                <c:pt idx="3">
                  <c:v>0.48825784037295383</c:v>
                </c:pt>
                <c:pt idx="4">
                  <c:v>0.43491378250188134</c:v>
                </c:pt>
                <c:pt idx="5">
                  <c:v>0.33729523824773616</c:v>
                </c:pt>
                <c:pt idx="6">
                  <c:v>0.26521452031336107</c:v>
                </c:pt>
              </c:numCache>
            </c:numRef>
          </c:xVal>
          <c:yVal>
            <c:numRef>
              <c:f>'This study Berea'!$H$26:$H$32</c:f>
              <c:numCache>
                <c:formatCode>General</c:formatCode>
                <c:ptCount val="7"/>
                <c:pt idx="1">
                  <c:v>9.4029024307923412E-2</c:v>
                </c:pt>
                <c:pt idx="2">
                  <c:v>0.11923466341097705</c:v>
                </c:pt>
                <c:pt idx="3">
                  <c:v>0.15467070747563402</c:v>
                </c:pt>
                <c:pt idx="4">
                  <c:v>0.17868650727264099</c:v>
                </c:pt>
                <c:pt idx="5">
                  <c:v>0.20209209116386012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0-4A05-A332-35E29363114F}"/>
            </c:ext>
          </c:extLst>
        </c:ser>
        <c:ser>
          <c:idx val="3"/>
          <c:order val="3"/>
          <c:tx>
            <c:strRef>
              <c:f>'This study Berea'!$AO$11</c:f>
              <c:strCache>
                <c:ptCount val="1"/>
                <c:pt idx="0">
                  <c:v>Fitted BC (β=-0.3097; Je=0.1041)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'This study Berea'!$K$12:$K$112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</c:numCache>
            </c:numRef>
          </c:xVal>
          <c:yVal>
            <c:numRef>
              <c:f>'This study Berea'!$AO$12:$AO$112</c:f>
              <c:numCache>
                <c:formatCode>General</c:formatCode>
                <c:ptCount val="101"/>
                <c:pt idx="0">
                  <c:v>0.1041</c:v>
                </c:pt>
                <c:pt idx="1">
                  <c:v>0.10453365584107896</c:v>
                </c:pt>
                <c:pt idx="2">
                  <c:v>0.10497505552015897</c:v>
                </c:pt>
                <c:pt idx="3">
                  <c:v>0.10542444627680131</c:v>
                </c:pt>
                <c:pt idx="4">
                  <c:v>0.10588208682055147</c:v>
                </c:pt>
                <c:pt idx="5">
                  <c:v>0.10634824803369042</c:v>
                </c:pt>
                <c:pt idx="6">
                  <c:v>0.10682321372779904</c:v>
                </c:pt>
                <c:pt idx="7">
                  <c:v>0.10730728145910405</c:v>
                </c:pt>
                <c:pt idx="8">
                  <c:v>0.10780076340811319</c:v>
                </c:pt>
                <c:pt idx="9">
                  <c:v>0.1083039873296547</c:v>
                </c:pt>
                <c:pt idx="10">
                  <c:v>0.10881729758011933</c:v>
                </c:pt>
                <c:pt idx="11">
                  <c:v>0.10934105622947697</c:v>
                </c:pt>
                <c:pt idx="12">
                  <c:v>0.10987564426651225</c:v>
                </c:pt>
                <c:pt idx="13">
                  <c:v>0.11042146290671476</c:v>
                </c:pt>
                <c:pt idx="14">
                  <c:v>0.11097893501338359</c:v>
                </c:pt>
                <c:pt idx="15">
                  <c:v>0.11154850664378509</c:v>
                </c:pt>
                <c:pt idx="16">
                  <c:v>0.11213064873366141</c:v>
                </c:pt>
                <c:pt idx="17">
                  <c:v>0.11272585893505337</c:v>
                </c:pt>
                <c:pt idx="18">
                  <c:v>0.11333466362430891</c:v>
                </c:pt>
                <c:pt idx="19">
                  <c:v>0.11395762009933737</c:v>
                </c:pt>
                <c:pt idx="20">
                  <c:v>0.11459531898768782</c:v>
                </c:pt>
                <c:pt idx="21">
                  <c:v>0.11524838688993204</c:v>
                </c:pt>
                <c:pt idx="22">
                  <c:v>0.11591748928618824</c:v>
                </c:pt>
                <c:pt idx="23">
                  <c:v>0.11660333373750892</c:v>
                </c:pt>
                <c:pt idx="24">
                  <c:v>0.11730667341837407</c:v>
                </c:pt>
                <c:pt idx="25">
                  <c:v>0.11802831102179256</c:v>
                </c:pt>
                <c:pt idx="26">
                  <c:v>0.11876910308466496</c:v>
                </c:pt>
                <c:pt idx="27">
                  <c:v>0.11952996478826672</c:v>
                </c:pt>
                <c:pt idx="28">
                  <c:v>0.1203118752971821</c:v>
                </c:pt>
                <c:pt idx="29">
                  <c:v>0.12111588371001042</c:v>
                </c:pt>
                <c:pt idx="30">
                  <c:v>0.12194311570698779</c:v>
                </c:pt>
                <c:pt idx="31">
                  <c:v>0.12279478099370573</c:v>
                </c:pt>
                <c:pt idx="32">
                  <c:v>0.12367218165683763</c:v>
                </c:pt>
                <c:pt idx="33">
                  <c:v>0.12457672156779775</c:v>
                </c:pt>
                <c:pt idx="34">
                  <c:v>0.12550991699429512</c:v>
                </c:pt>
                <c:pt idx="35">
                  <c:v>0.12647340860873355</c:v>
                </c:pt>
                <c:pt idx="36">
                  <c:v>0.12746897511752367</c:v>
                </c:pt>
                <c:pt idx="37">
                  <c:v>0.1284985487780996</c:v>
                </c:pt>
                <c:pt idx="38">
                  <c:v>0.12956423312266763</c:v>
                </c:pt>
                <c:pt idx="39">
                  <c:v>0.13066832327189992</c:v>
                </c:pt>
                <c:pt idx="40">
                  <c:v>0.13181332930106507</c:v>
                </c:pt>
                <c:pt idx="41">
                  <c:v>0.13300200321955527</c:v>
                </c:pt>
                <c:pt idx="42">
                  <c:v>0.13423737024778856</c:v>
                </c:pt>
                <c:pt idx="43">
                  <c:v>0.13552276523010048</c:v>
                </c:pt>
                <c:pt idx="44">
                  <c:v>0.13686187521788981</c:v>
                </c:pt>
                <c:pt idx="45">
                  <c:v>0.13825878950653978</c:v>
                </c:pt>
                <c:pt idx="46">
                  <c:v>0.13971805872950946</c:v>
                </c:pt>
                <c:pt idx="47">
                  <c:v>0.14124476502669822</c:v>
                </c:pt>
                <c:pt idx="48">
                  <c:v>0.14284460584368694</c:v>
                </c:pt>
                <c:pt idx="49">
                  <c:v>0.14452399462824422</c:v>
                </c:pt>
                <c:pt idx="50">
                  <c:v>0.14629018263314966</c:v>
                </c:pt>
                <c:pt idx="51">
                  <c:v>0.14815140729905799</c:v>
                </c:pt>
                <c:pt idx="52">
                  <c:v>0.15011707440633718</c:v>
                </c:pt>
                <c:pt idx="53">
                  <c:v>0.15219798353845834</c:v>
                </c:pt>
                <c:pt idx="54">
                  <c:v>0.15440660967034642</c:v>
                </c:pt>
                <c:pt idx="55">
                  <c:v>0.15675745830330864</c:v>
                </c:pt>
                <c:pt idx="56">
                  <c:v>0.15926751815818185</c:v>
                </c:pt>
                <c:pt idx="57">
                  <c:v>0.16195684501733026</c:v>
                </c:pt>
                <c:pt idx="58">
                  <c:v>0.16484932448089545</c:v>
                </c:pt>
                <c:pt idx="59">
                  <c:v>0.1679736827954805</c:v>
                </c:pt>
                <c:pt idx="60">
                  <c:v>0.1713648479119172</c:v>
                </c:pt>
                <c:pt idx="61">
                  <c:v>0.1750658150815774</c:v>
                </c:pt>
                <c:pt idx="62">
                  <c:v>0.1791302560038712</c:v>
                </c:pt>
                <c:pt idx="63">
                  <c:v>0.18362625240935376</c:v>
                </c:pt>
                <c:pt idx="64">
                  <c:v>0.18864178107341764</c:v>
                </c:pt>
                <c:pt idx="65">
                  <c:v>0.19429302178242042</c:v>
                </c:pt>
                <c:pt idx="66">
                  <c:v>0.20073740131636222</c:v>
                </c:pt>
                <c:pt idx="67">
                  <c:v>0.20819497052005206</c:v>
                </c:pt>
                <c:pt idx="68">
                  <c:v>0.21698531343362656</c:v>
                </c:pt>
                <c:pt idx="69">
                  <c:v>0.2275955469382713</c:v>
                </c:pt>
                <c:pt idx="70">
                  <c:v>0.24081647356326985</c:v>
                </c:pt>
                <c:pt idx="71">
                  <c:v>0.2580472430471214</c:v>
                </c:pt>
                <c:pt idx="72">
                  <c:v>0.28209328626200464</c:v>
                </c:pt>
                <c:pt idx="73">
                  <c:v>0.31983663907868998</c:v>
                </c:pt>
                <c:pt idx="74">
                  <c:v>0.39642150208314009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0-4A05-A332-35E29363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434816"/>
        <c:axId val="-1683440256"/>
      </c:scatterChart>
      <c:valAx>
        <c:axId val="-1683434816"/>
        <c:scaling>
          <c:orientation val="minMax"/>
          <c:max val="1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layout>
            <c:manualLayout>
              <c:xMode val="edge"/>
              <c:yMode val="edge"/>
              <c:x val="0.49784069544498427"/>
              <c:y val="0.83354626627553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40256"/>
        <c:crosses val="autoZero"/>
        <c:crossBetween val="midCat"/>
      </c:valAx>
      <c:valAx>
        <c:axId val="-1683440256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J(Sw)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481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3716041905018256E-3"/>
          <c:y val="0.87022722938179442"/>
          <c:w val="0.99462839580949813"/>
          <c:h val="0.10814647304035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1103687796602"/>
          <c:y val="0.10714285714285714"/>
          <c:w val="0.83324451867758953"/>
          <c:h val="0.62935195600549931"/>
        </c:manualLayout>
      </c:layout>
      <c:scatterChart>
        <c:scatterStyle val="lineMarker"/>
        <c:varyColors val="0"/>
        <c:ser>
          <c:idx val="0"/>
          <c:order val="0"/>
          <c:tx>
            <c:v>σ'=10MPa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forward val="5"/>
            <c:intercept val="0"/>
            <c:dispRSqr val="0"/>
            <c:dispEq val="1"/>
            <c:trendlineLbl>
              <c:layout>
                <c:manualLayout>
                  <c:x val="0.29882154882154882"/>
                  <c:y val="-3.0900824896887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4.4817166370462473</c:v>
                </c:pt>
                <c:pt idx="2">
                  <c:v>6.4866942210669549</c:v>
                </c:pt>
                <c:pt idx="3">
                  <c:v>6.3988928521266644</c:v>
                </c:pt>
                <c:pt idx="4">
                  <c:v>8.7724770449301559</c:v>
                </c:pt>
                <c:pt idx="5">
                  <c:v>10.997618389224954</c:v>
                </c:pt>
                <c:pt idx="6">
                  <c:v>16.33386331088559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σ'=20MPa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2540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forward val="5"/>
            <c:intercept val="0"/>
            <c:dispRSqr val="0"/>
            <c:dispEq val="1"/>
            <c:trendlineLbl>
              <c:layout>
                <c:manualLayout>
                  <c:x val="0.40911609533656779"/>
                  <c:y val="-2.58405199350081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Sheet1!$H$11:$H$17</c:f>
              <c:numCache>
                <c:formatCode>General</c:formatCode>
                <c:ptCount val="7"/>
                <c:pt idx="0">
                  <c:v>0</c:v>
                </c:pt>
                <c:pt idx="1">
                  <c:v>5.112347751488187</c:v>
                </c:pt>
                <c:pt idx="2">
                  <c:v>9.7704131727005006</c:v>
                </c:pt>
                <c:pt idx="3">
                  <c:v>12.795811345719585</c:v>
                </c:pt>
                <c:pt idx="4">
                  <c:v>15.682994970683467</c:v>
                </c:pt>
                <c:pt idx="5">
                  <c:v>17.996561632453904</c:v>
                </c:pt>
                <c:pt idx="6">
                  <c:v>27.02830921570694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v>σ'=30MPa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forward val="5"/>
            <c:intercept val="0"/>
            <c:dispRSqr val="0"/>
            <c:dispEq val="1"/>
            <c:trendlineLbl>
              <c:layout>
                <c:manualLayout>
                  <c:x val="9.300274965629296E-2"/>
                  <c:y val="0.10754468191476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Sheet1!$H$20:$H$26</c:f>
              <c:numCache>
                <c:formatCode>General</c:formatCode>
                <c:ptCount val="7"/>
                <c:pt idx="0">
                  <c:v>0</c:v>
                </c:pt>
                <c:pt idx="1">
                  <c:v>5.8978136135999648</c:v>
                </c:pt>
                <c:pt idx="2">
                  <c:v>15.74828448601329</c:v>
                </c:pt>
                <c:pt idx="3">
                  <c:v>27.363034679059183</c:v>
                </c:pt>
                <c:pt idx="4">
                  <c:v>35.979086632708459</c:v>
                </c:pt>
                <c:pt idx="5">
                  <c:v>45.720536847572021</c:v>
                </c:pt>
                <c:pt idx="6">
                  <c:v>66.546395762263728</c:v>
                </c:pt>
              </c:numCache>
            </c:numRef>
          </c:xVal>
          <c:yVal>
            <c:numRef>
              <c:f>Sheet1!$G$20:$G$26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431008"/>
        <c:axId val="-1683437536"/>
      </c:scatterChart>
      <c:valAx>
        <c:axId val="-16834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∆P</a:t>
                </a:r>
                <a:r>
                  <a:rPr lang="en-US" baseline="-25000"/>
                  <a:t>g</a:t>
                </a:r>
                <a:r>
                  <a:rPr lang="en-US"/>
                  <a:t>-P</a:t>
                </a:r>
                <a:r>
                  <a:rPr lang="en-US" baseline="-25000"/>
                  <a:t>e</a:t>
                </a:r>
                <a:r>
                  <a:rPr lang="en-US"/>
                  <a:t> (kPa)</a:t>
                </a:r>
              </a:p>
            </c:rich>
          </c:tx>
          <c:layout>
            <c:manualLayout>
              <c:xMode val="edge"/>
              <c:yMode val="edge"/>
              <c:x val="0.39777590301212351"/>
              <c:y val="0.79614391951006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7536"/>
        <c:crossesAt val="0.1"/>
        <c:crossBetween val="midCat"/>
      </c:valAx>
      <c:valAx>
        <c:axId val="-1683437536"/>
        <c:scaling>
          <c:logBase val="10"/>
          <c:orientation val="minMax"/>
          <c:max val="20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g</a:t>
                </a:r>
                <a:r>
                  <a:rPr lang="en-US"/>
                  <a:t> (mL/min)</a:t>
                </a:r>
              </a:p>
            </c:rich>
          </c:tx>
          <c:layout>
            <c:manualLayout>
              <c:xMode val="edge"/>
              <c:yMode val="edge"/>
              <c:x val="3.0061109785519233E-3"/>
              <c:y val="0.2917791526059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431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"/>
          <c:y val="0.86478820355788855"/>
          <c:w val="0.99938570178727659"/>
          <c:h val="0.13195100612423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190502</xdr:colOff>
      <xdr:row>58</xdr:row>
      <xdr:rowOff>29936</xdr:rowOff>
    </xdr:from>
    <xdr:to>
      <xdr:col>50</xdr:col>
      <xdr:colOff>163286</xdr:colOff>
      <xdr:row>74</xdr:row>
      <xdr:rowOff>63501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172360</xdr:colOff>
      <xdr:row>74</xdr:row>
      <xdr:rowOff>66223</xdr:rowOff>
    </xdr:from>
    <xdr:to>
      <xdr:col>50</xdr:col>
      <xdr:colOff>145143</xdr:colOff>
      <xdr:row>89</xdr:row>
      <xdr:rowOff>87994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272143</xdr:colOff>
      <xdr:row>91</xdr:row>
      <xdr:rowOff>36286</xdr:rowOff>
    </xdr:from>
    <xdr:to>
      <xdr:col>49</xdr:col>
      <xdr:colOff>315323</xdr:colOff>
      <xdr:row>107</xdr:row>
      <xdr:rowOff>69669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353787</xdr:colOff>
      <xdr:row>40</xdr:row>
      <xdr:rowOff>45357</xdr:rowOff>
    </xdr:from>
    <xdr:to>
      <xdr:col>49</xdr:col>
      <xdr:colOff>396967</xdr:colOff>
      <xdr:row>57</xdr:row>
      <xdr:rowOff>142421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444500</xdr:colOff>
      <xdr:row>19</xdr:row>
      <xdr:rowOff>81643</xdr:rowOff>
    </xdr:from>
    <xdr:to>
      <xdr:col>49</xdr:col>
      <xdr:colOff>487680</xdr:colOff>
      <xdr:row>37</xdr:row>
      <xdr:rowOff>16329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562429</xdr:colOff>
      <xdr:row>1</xdr:row>
      <xdr:rowOff>81642</xdr:rowOff>
    </xdr:from>
    <xdr:to>
      <xdr:col>49</xdr:col>
      <xdr:colOff>605609</xdr:colOff>
      <xdr:row>18</xdr:row>
      <xdr:rowOff>32657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58</xdr:col>
      <xdr:colOff>43180</xdr:colOff>
      <xdr:row>17</xdr:row>
      <xdr:rowOff>132444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55</xdr:col>
      <xdr:colOff>527231</xdr:colOff>
      <xdr:row>108</xdr:row>
      <xdr:rowOff>24674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217715</xdr:colOff>
      <xdr:row>20</xdr:row>
      <xdr:rowOff>163286</xdr:rowOff>
    </xdr:from>
    <xdr:to>
      <xdr:col>61</xdr:col>
      <xdr:colOff>379186</xdr:colOff>
      <xdr:row>36</xdr:row>
      <xdr:rowOff>3629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154214</xdr:colOff>
      <xdr:row>20</xdr:row>
      <xdr:rowOff>72571</xdr:rowOff>
    </xdr:from>
    <xdr:to>
      <xdr:col>56</xdr:col>
      <xdr:colOff>311694</xdr:colOff>
      <xdr:row>35</xdr:row>
      <xdr:rowOff>94343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390071</xdr:colOff>
      <xdr:row>3</xdr:row>
      <xdr:rowOff>45357</xdr:rowOff>
    </xdr:from>
    <xdr:to>
      <xdr:col>64</xdr:col>
      <xdr:colOff>126637</xdr:colOff>
      <xdr:row>17</xdr:row>
      <xdr:rowOff>65677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370418</xdr:colOff>
      <xdr:row>36</xdr:row>
      <xdr:rowOff>40822</xdr:rowOff>
    </xdr:from>
    <xdr:to>
      <xdr:col>56</xdr:col>
      <xdr:colOff>31752</xdr:colOff>
      <xdr:row>54</xdr:row>
      <xdr:rowOff>158388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254000</xdr:colOff>
      <xdr:row>36</xdr:row>
      <xdr:rowOff>169333</xdr:rowOff>
    </xdr:from>
    <xdr:to>
      <xdr:col>63</xdr:col>
      <xdr:colOff>71966</xdr:colOff>
      <xdr:row>55</xdr:row>
      <xdr:rowOff>106982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0.12117</cdr:x>
      <cdr:y>0.10576</cdr:y>
    </cdr:from>
    <cdr:to>
      <cdr:x>0.20195</cdr:x>
      <cdr:y>0.22327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552450" y="285750"/>
          <a:ext cx="368300" cy="3175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a)</a:t>
          </a:r>
        </a:p>
      </cdr:txBody>
    </cdr:sp>
  </cdr:relSizeAnchor>
  <cdr:relSizeAnchor xmlns:cdr="http://schemas.openxmlformats.org/drawingml/2006/chartDrawing">
    <cdr:from>
      <cdr:x>0.54496</cdr:x>
      <cdr:y>0.42085</cdr:y>
    </cdr:from>
    <cdr:to>
      <cdr:x>0.9203</cdr:x>
      <cdr:y>0.50938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0" name="Text Box 9"/>
            <cdr:cNvSpPr txBox="1"/>
          </cdr:nvSpPr>
          <cdr:spPr>
            <a:xfrm xmlns:a="http://schemas.openxmlformats.org/drawingml/2006/main">
              <a:off x="2342064" y="1251636"/>
              <a:ext cx="1613079" cy="263293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800">
                  <a:solidFill>
                    <a:schemeClr val="accent6">
                      <a:lumMod val="50000"/>
                    </a:schemeClr>
                  </a:solidFill>
                </a:rPr>
                <a:t>Gas Breakthrough at</a:t>
              </a:r>
              <a14:m>
                <m:oMath xmlns:m="http://schemas.openxmlformats.org/officeDocument/2006/math">
                  <m:r>
                    <a:rPr lang="en-US" sz="800" b="0" i="0">
                      <a:solidFill>
                        <a:schemeClr val="accent6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l-GR" sz="80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σ</a:t>
              </a:r>
              <a:r>
                <a:rPr lang="en-US" sz="80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'=</a:t>
              </a:r>
              <a:r>
                <a:rPr lang="en-US" sz="800">
                  <a:solidFill>
                    <a:schemeClr val="accent6">
                      <a:lumMod val="50000"/>
                    </a:schemeClr>
                  </a:solidFill>
                </a:rPr>
                <a:t> 20MPa</a:t>
              </a:r>
            </a:p>
          </cdr:txBody>
        </cdr:sp>
      </mc:Choice>
      <mc:Fallback xmlns="">
        <cdr:sp macro="" textlink="">
          <cdr:nvSpPr>
            <cdr:cNvPr id="10" name="Text Box 9"/>
            <cdr:cNvSpPr txBox="1"/>
          </cdr:nvSpPr>
          <cdr:spPr>
            <a:xfrm xmlns:a="http://schemas.openxmlformats.org/drawingml/2006/main">
              <a:off x="2342064" y="1251636"/>
              <a:ext cx="1613079" cy="263293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800">
                  <a:solidFill>
                    <a:schemeClr val="accent6">
                      <a:lumMod val="50000"/>
                    </a:schemeClr>
                  </a:solidFill>
                </a:rPr>
                <a:t>Gas Breakthrough at</a:t>
              </a:r>
              <a:r>
                <a:rPr lang="en-US" sz="8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el-GR" sz="80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σ</a:t>
              </a:r>
              <a:r>
                <a:rPr lang="en-US" sz="80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'=</a:t>
              </a:r>
              <a:r>
                <a:rPr lang="en-US" sz="800">
                  <a:solidFill>
                    <a:schemeClr val="accent6">
                      <a:lumMod val="50000"/>
                    </a:schemeClr>
                  </a:solidFill>
                </a:rPr>
                <a:t> 20MPa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0.15796</cdr:x>
      <cdr:y>0.64666</cdr:y>
    </cdr:from>
    <cdr:to>
      <cdr:x>0.54669</cdr:x>
      <cdr:y>0.73204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78872" y="1923217"/>
          <a:ext cx="1670628" cy="253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rgbClr val="0070C0"/>
              </a:solidFill>
            </a:rPr>
            <a:t>Gas Breakthrough at</a:t>
          </a:r>
          <a:r>
            <a:rPr lang="en-US" sz="800" b="0" i="0">
              <a:solidFill>
                <a:srgbClr val="0070C0"/>
              </a:solidFill>
              <a:latin typeface="Cambria Math" panose="02040503050406030204" pitchFamily="18" charset="0"/>
            </a:rPr>
            <a:t> </a:t>
          </a:r>
          <a:r>
            <a:rPr lang="el-GR" sz="8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σ</a:t>
          </a:r>
          <a:r>
            <a:rPr lang="en-US" sz="8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'=</a:t>
          </a:r>
          <a:r>
            <a:rPr lang="en-US" sz="800">
              <a:solidFill>
                <a:srgbClr val="0070C0"/>
              </a:solidFill>
            </a:rPr>
            <a:t> 10MPa</a:t>
          </a:r>
        </a:p>
        <a:p xmlns:a="http://schemas.openxmlformats.org/drawingml/2006/main">
          <a:endParaRPr lang="en-US" sz="11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0.49165</cdr:x>
      <cdr:y>0.11122</cdr:y>
    </cdr:from>
    <cdr:to>
      <cdr:x>0.60783</cdr:x>
      <cdr:y>0.72763</cdr:y>
    </cdr:to>
    <cdr:grpSp>
      <cdr:nvGrpSpPr>
        <cdr:cNvPr id="9" name="Group 8"/>
        <cdr:cNvGrpSpPr/>
      </cdr:nvGrpSpPr>
      <cdr:grpSpPr>
        <a:xfrm xmlns:a="http://schemas.openxmlformats.org/drawingml/2006/main">
          <a:off x="2112954" y="330776"/>
          <a:ext cx="499305" cy="1833244"/>
          <a:chOff x="2241580" y="300508"/>
          <a:chExt cx="529699" cy="1665494"/>
        </a:xfrm>
      </cdr:grpSpPr>
      <cdr:grpSp>
        <cdr:nvGrpSpPr>
          <cdr:cNvPr id="6" name="Group 5"/>
          <cdr:cNvGrpSpPr/>
        </cdr:nvGrpSpPr>
        <cdr:grpSpPr>
          <a:xfrm xmlns:a="http://schemas.openxmlformats.org/drawingml/2006/main">
            <a:off x="2241580" y="594424"/>
            <a:ext cx="324714" cy="1371578"/>
            <a:chOff x="2241565" y="594404"/>
            <a:chExt cx="324721" cy="1371601"/>
          </a:xfrm>
        </cdr:grpSpPr>
        <cdr:cxnSp macro="">
          <cdr:nvCxnSpPr>
            <cdr:cNvPr id="4" name="Straight Connector 3"/>
            <cdr:cNvCxnSpPr/>
          </cdr:nvCxnSpPr>
          <cdr:spPr>
            <a:xfrm xmlns:a="http://schemas.openxmlformats.org/drawingml/2006/main">
              <a:off x="2241565" y="1136646"/>
              <a:ext cx="0" cy="822952"/>
            </a:xfrm>
            <a:prstGeom xmlns:a="http://schemas.openxmlformats.org/drawingml/2006/main" prst="line">
              <a:avLst/>
            </a:prstGeom>
            <a:ln xmlns:a="http://schemas.openxmlformats.org/drawingml/2006/main" w="19050">
              <a:solidFill>
                <a:schemeClr val="accent1"/>
              </a:solidFill>
              <a:prstDash val="sysDot"/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" name="Straight Connector 4"/>
            <cdr:cNvCxnSpPr/>
          </cdr:nvCxnSpPr>
          <cdr:spPr>
            <a:xfrm xmlns:a="http://schemas.openxmlformats.org/drawingml/2006/main">
              <a:off x="2566286" y="594404"/>
              <a:ext cx="0" cy="1371601"/>
            </a:xfrm>
            <a:prstGeom xmlns:a="http://schemas.openxmlformats.org/drawingml/2006/main" prst="line">
              <a:avLst/>
            </a:prstGeom>
            <a:ln xmlns:a="http://schemas.openxmlformats.org/drawingml/2006/main" w="19050">
              <a:solidFill>
                <a:srgbClr val="00B050"/>
              </a:solidFill>
              <a:prstDash val="sysDot"/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cxnSp macro="">
        <cdr:nvCxnSpPr>
          <cdr:cNvPr id="8" name="Straight Connector 7"/>
          <cdr:cNvCxnSpPr/>
        </cdr:nvCxnSpPr>
        <cdr:spPr>
          <a:xfrm xmlns:a="http://schemas.openxmlformats.org/drawingml/2006/main">
            <a:off x="2771279" y="300508"/>
            <a:ext cx="0" cy="1645905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  <a:prstDash val="sysDot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0.5969</cdr:x>
      <cdr:y>0.12758</cdr:y>
    </cdr:from>
    <cdr:to>
      <cdr:x>0.94906</cdr:x>
      <cdr:y>0.20816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2721430" y="344715"/>
              <a:ext cx="1605642" cy="21771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Gas Breakthrough at</a:t>
              </a:r>
              <a14:m>
                <m:oMath xmlns:m="http://schemas.openxmlformats.org/officeDocument/2006/math">
                  <m:r>
                    <a:rPr lang="en-US" sz="800" b="0" i="0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l-GR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'= 30MPa</a:t>
              </a:r>
              <a:endParaRPr lang="en-US" sz="800">
                <a:solidFill>
                  <a:srgbClr val="FF0000"/>
                </a:solidFill>
                <a:effectLst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2721430" y="344715"/>
              <a:ext cx="1605642" cy="21771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Gas Breakthrough at</a:t>
              </a:r>
              <a:r>
                <a:rPr lang="en-US" sz="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'= 30MPa</a:t>
              </a:r>
              <a:endParaRPr lang="en-US" sz="800">
                <a:solidFill>
                  <a:srgbClr val="FF0000"/>
                </a:solidFill>
                <a:effectLst/>
              </a:endParaRPr>
            </a:p>
          </cdr:txBody>
        </cdr:sp>
      </mc:Fallback>
    </mc:AlternateContent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0.1351</cdr:x>
      <cdr:y>0.14101</cdr:y>
    </cdr:from>
    <cdr:to>
      <cdr:x>0.22841</cdr:x>
      <cdr:y>0.27497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15950" y="381000"/>
          <a:ext cx="4254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b)</a:t>
          </a:r>
        </a:p>
      </cdr:txBody>
    </cdr:sp>
  </cdr:relSizeAnchor>
  <cdr:relSizeAnchor xmlns:cdr="http://schemas.openxmlformats.org/drawingml/2006/chartDrawing">
    <cdr:from>
      <cdr:x>0.53621</cdr:x>
      <cdr:y>0.48045</cdr:y>
    </cdr:from>
    <cdr:to>
      <cdr:x>0.93296</cdr:x>
      <cdr:y>0.55208</cdr:y>
    </cdr:to>
    <cdr:sp macro="" textlink="">
      <cdr:nvSpPr>
        <cdr:cNvPr id="7" name="Text Box 6"/>
        <cdr:cNvSpPr txBox="1"/>
      </cdr:nvSpPr>
      <cdr:spPr>
        <a:xfrm xmlns:a="http://schemas.openxmlformats.org/drawingml/2006/main">
          <a:off x="2304458" y="1428891"/>
          <a:ext cx="1705113" cy="213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accent6">
                  <a:lumMod val="50000"/>
                </a:schemeClr>
              </a:solidFill>
            </a:rPr>
            <a:t>Gas Breakthrough at</a:t>
          </a:r>
          <a:r>
            <a:rPr lang="en-US" sz="800" b="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</a:rPr>
            <a:t> </a:t>
          </a:r>
          <a:r>
            <a:rPr lang="el-GR" sz="80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σ</a:t>
          </a:r>
          <a:r>
            <a:rPr lang="en-US" sz="80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'=</a:t>
          </a:r>
          <a:r>
            <a:rPr lang="en-US" sz="800">
              <a:solidFill>
                <a:schemeClr val="accent6">
                  <a:lumMod val="50000"/>
                </a:schemeClr>
              </a:solidFill>
            </a:rPr>
            <a:t> 20MPa</a:t>
          </a:r>
        </a:p>
        <a:p xmlns:a="http://schemas.openxmlformats.org/drawingml/2006/main">
          <a:endParaRPr lang="en-US" sz="800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0.14265</cdr:x>
      <cdr:y>0.65884</cdr:y>
    </cdr:from>
    <cdr:to>
      <cdr:x>0.50659</cdr:x>
      <cdr:y>0.7391</cdr:y>
    </cdr:to>
    <cdr:sp macro="" textlink="">
      <cdr:nvSpPr>
        <cdr:cNvPr id="8" name="Text Box 7"/>
        <cdr:cNvSpPr txBox="1"/>
      </cdr:nvSpPr>
      <cdr:spPr>
        <a:xfrm xmlns:a="http://schemas.openxmlformats.org/drawingml/2006/main">
          <a:off x="613048" y="1959428"/>
          <a:ext cx="1564096" cy="238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rgbClr val="0070C0"/>
              </a:solidFill>
            </a:rPr>
            <a:t>Gas Breakthrough at</a:t>
          </a:r>
          <a:r>
            <a:rPr lang="en-US" sz="800" b="0" i="0">
              <a:solidFill>
                <a:srgbClr val="0070C0"/>
              </a:solidFill>
              <a:latin typeface="Cambria Math" panose="02040503050406030204" pitchFamily="18" charset="0"/>
            </a:rPr>
            <a:t> </a:t>
          </a:r>
          <a:r>
            <a:rPr lang="el-GR" sz="8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σ</a:t>
          </a:r>
          <a:r>
            <a:rPr lang="en-US" sz="8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'=</a:t>
          </a:r>
          <a:r>
            <a:rPr lang="en-US" sz="800">
              <a:solidFill>
                <a:srgbClr val="0070C0"/>
              </a:solidFill>
            </a:rPr>
            <a:t> 10MPa</a:t>
          </a:r>
        </a:p>
        <a:p xmlns:a="http://schemas.openxmlformats.org/drawingml/2006/main">
          <a:endParaRPr lang="en-US" sz="8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0.43315</cdr:x>
      <cdr:y>0.11995</cdr:y>
    </cdr:from>
    <cdr:to>
      <cdr:x>0.62296</cdr:x>
      <cdr:y>0.72911</cdr:y>
    </cdr:to>
    <cdr:grpSp>
      <cdr:nvGrpSpPr>
        <cdr:cNvPr id="10" name="Group 9"/>
        <cdr:cNvGrpSpPr/>
      </cdr:nvGrpSpPr>
      <cdr:grpSpPr>
        <a:xfrm xmlns:a="http://schemas.openxmlformats.org/drawingml/2006/main">
          <a:off x="1861540" y="356739"/>
          <a:ext cx="815743" cy="1811683"/>
          <a:chOff x="1974861" y="324096"/>
          <a:chExt cx="865401" cy="1645905"/>
        </a:xfrm>
      </cdr:grpSpPr>
      <cdr:grpSp>
        <cdr:nvGrpSpPr>
          <cdr:cNvPr id="3" name="Group 2"/>
          <cdr:cNvGrpSpPr/>
        </cdr:nvGrpSpPr>
        <cdr:grpSpPr>
          <a:xfrm xmlns:a="http://schemas.openxmlformats.org/drawingml/2006/main">
            <a:off x="1974861" y="468081"/>
            <a:ext cx="531569" cy="1463039"/>
            <a:chOff x="2171717" y="450935"/>
            <a:chExt cx="531561" cy="1517887"/>
          </a:xfrm>
        </cdr:grpSpPr>
        <cdr:cxnSp macro="">
          <cdr:nvCxnSpPr>
            <cdr:cNvPr id="4" name="Straight Connector 3"/>
            <cdr:cNvCxnSpPr/>
          </cdr:nvCxnSpPr>
          <cdr:spPr>
            <a:xfrm xmlns:a="http://schemas.openxmlformats.org/drawingml/2006/main" flipH="1">
              <a:off x="2171717" y="1201972"/>
              <a:ext cx="0" cy="764214"/>
            </a:xfrm>
            <a:prstGeom xmlns:a="http://schemas.openxmlformats.org/drawingml/2006/main" prst="line">
              <a:avLst/>
            </a:prstGeom>
            <a:ln xmlns:a="http://schemas.openxmlformats.org/drawingml/2006/main" w="19050">
              <a:solidFill>
                <a:srgbClr val="0070C0"/>
              </a:solidFill>
              <a:prstDash val="sysDot"/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" name="Straight Connector 4"/>
            <cdr:cNvCxnSpPr/>
          </cdr:nvCxnSpPr>
          <cdr:spPr>
            <a:xfrm xmlns:a="http://schemas.openxmlformats.org/drawingml/2006/main" flipH="1">
              <a:off x="2703278" y="450935"/>
              <a:ext cx="0" cy="1517887"/>
            </a:xfrm>
            <a:prstGeom xmlns:a="http://schemas.openxmlformats.org/drawingml/2006/main" prst="line">
              <a:avLst/>
            </a:prstGeom>
            <a:ln xmlns:a="http://schemas.openxmlformats.org/drawingml/2006/main" w="19050">
              <a:solidFill>
                <a:srgbClr val="00B050"/>
              </a:solidFill>
              <a:prstDash val="sysDot"/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cxnSp macro="">
        <cdr:nvCxnSpPr>
          <cdr:cNvPr id="9" name="Straight Connector 8"/>
          <cdr:cNvCxnSpPr/>
        </cdr:nvCxnSpPr>
        <cdr:spPr>
          <a:xfrm xmlns:a="http://schemas.openxmlformats.org/drawingml/2006/main">
            <a:off x="2840262" y="324096"/>
            <a:ext cx="0" cy="1645905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  <a:prstDash val="sysDot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0.61679</cdr:x>
      <cdr:y>0.18158</cdr:y>
    </cdr:from>
    <cdr:to>
      <cdr:x>0.96697</cdr:x>
      <cdr:y>0.28902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2812128" y="540036"/>
              <a:ext cx="1596575" cy="31953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Gas Breakthrough at</a:t>
              </a:r>
              <a14:m>
                <m:oMath xmlns:m="http://schemas.openxmlformats.org/officeDocument/2006/math">
                  <m:r>
                    <a:rPr lang="en-US" sz="800" b="0" i="0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l-GR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'= 30MPa</a:t>
              </a:r>
              <a:endParaRPr lang="en-US" sz="800">
                <a:solidFill>
                  <a:srgbClr val="FF0000"/>
                </a:solidFill>
                <a:effectLst/>
              </a:endParaRPr>
            </a:p>
            <a:p xmlns:a="http://schemas.openxmlformats.org/drawingml/2006/main">
              <a:endParaRPr lang="en-US" sz="800">
                <a:solidFill>
                  <a:srgbClr val="00B0F0"/>
                </a:solidFill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2812128" y="540036"/>
              <a:ext cx="1596575" cy="31953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Gas Breakthrough at</a:t>
              </a:r>
              <a:r>
                <a:rPr lang="en-US" sz="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'= 30MPa</a:t>
              </a:r>
              <a:endParaRPr lang="en-US" sz="800">
                <a:solidFill>
                  <a:srgbClr val="FF0000"/>
                </a:solidFill>
                <a:effectLst/>
              </a:endParaRPr>
            </a:p>
            <a:p xmlns:a="http://schemas.openxmlformats.org/drawingml/2006/main">
              <a:endParaRPr lang="en-US" sz="800">
                <a:solidFill>
                  <a:srgbClr val="00B0F0"/>
                </a:solidFill>
              </a:endParaRPr>
            </a:p>
          </cdr:txBody>
        </cdr:sp>
      </mc:Fallback>
    </mc:AlternateContent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0.08078</cdr:x>
      <cdr:y>0.11751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0" y="-4184650"/>
          <a:ext cx="258529" cy="334292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A</a:t>
          </a:r>
        </a:p>
      </cdr:txBody>
    </cdr:sp>
  </cdr:relSizeAnchor>
  <cdr:relSizeAnchor xmlns:cdr="http://schemas.openxmlformats.org/drawingml/2006/chartDrawing">
    <cdr:from>
      <cdr:x>0.2532</cdr:x>
      <cdr:y>0.10714</cdr:y>
    </cdr:from>
    <cdr:to>
      <cdr:x>0.96096</cdr:x>
      <cdr:y>0.72321</cdr:y>
    </cdr:to>
    <cdr:grpSp>
      <cdr:nvGrpSpPr>
        <cdr:cNvPr id="12" name="Group 11"/>
        <cdr:cNvGrpSpPr/>
      </cdr:nvGrpSpPr>
      <cdr:grpSpPr>
        <a:xfrm xmlns:a="http://schemas.openxmlformats.org/drawingml/2006/main">
          <a:off x="810341" y="303703"/>
          <a:ext cx="2265115" cy="1746337"/>
          <a:chOff x="810334" y="304800"/>
          <a:chExt cx="2265138" cy="1752600"/>
        </a:xfrm>
      </cdr:grpSpPr>
      <mc:AlternateContent xmlns:mc="http://schemas.openxmlformats.org/markup-compatibility/2006" xmlns:a14="http://schemas.microsoft.com/office/drawing/2010/main">
        <mc:Choice Requires="a14">
          <cdr:sp macro="" textlink="">
            <cdr:nvSpPr>
              <cdr:cNvPr id="10" name="Text Box 9"/>
              <cdr:cNvSpPr txBox="1"/>
            </cdr:nvSpPr>
            <cdr:spPr>
              <a:xfrm xmlns:a="http://schemas.openxmlformats.org/drawingml/2006/main">
                <a:off x="1775840" y="1121034"/>
                <a:ext cx="999110" cy="377566"/>
              </a:xfrm>
              <a:prstGeom xmlns:a="http://schemas.openxmlformats.org/drawingml/2006/main" prst="rect">
                <a:avLst/>
              </a:prstGeom>
              <a:noFill xmlns:a="http://schemas.openxmlformats.org/drawingml/2006/main"/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clip" wrap="square" rtlCol="0"/>
              <a:lstStyle xmlns:a="http://schemas.openxmlformats.org/drawingml/2006/main"/>
              <a:p xmlns:a="http://schemas.openxmlformats.org/drawingml/2006/main">
                <a:r>
                  <a:rPr lang="en-US" sz="800">
                    <a:solidFill>
                      <a:schemeClr val="accent6">
                        <a:lumMod val="50000"/>
                      </a:schemeClr>
                    </a:solidFill>
                  </a:rPr>
                  <a:t>Gas Breakthrough</a:t>
                </a:r>
              </a:p>
              <a:p xmlns:a="http://schemas.openxmlformats.org/drawingml/2006/main">
                <a:r>
                  <a:rPr lang="en-US" sz="800">
                    <a:solidFill>
                      <a:schemeClr val="accent6">
                        <a:lumMod val="50000"/>
                      </a:schemeClr>
                    </a:solidFill>
                  </a:rPr>
                  <a:t> at</a:t>
                </a:r>
                <a14:m>
                  <m:oMath xmlns:m="http://schemas.openxmlformats.org/officeDocument/2006/math">
                    <m:r>
                      <a:rPr lang="en-US" sz="8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a14:m>
                <a:r>
                  <a:rPr lang="el-GR" sz="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'=</a:t>
                </a:r>
                <a:r>
                  <a:rPr lang="en-US" sz="800">
                    <a:solidFill>
                      <a:schemeClr val="accent6">
                        <a:lumMod val="50000"/>
                      </a:schemeClr>
                    </a:solidFill>
                  </a:rPr>
                  <a:t> 20MPa</a:t>
                </a:r>
              </a:p>
            </cdr:txBody>
          </cdr:sp>
        </mc:Choice>
        <mc:Fallback xmlns="">
          <cdr:sp macro="" textlink="">
            <cdr:nvSpPr>
              <cdr:cNvPr id="10" name="Text Box 9"/>
              <cdr:cNvSpPr txBox="1"/>
            </cdr:nvSpPr>
            <cdr:spPr>
              <a:xfrm xmlns:a="http://schemas.openxmlformats.org/drawingml/2006/main">
                <a:off x="2342064" y="1251636"/>
                <a:ext cx="1613079" cy="263293"/>
              </a:xfrm>
              <a:prstGeom xmlns:a="http://schemas.openxmlformats.org/drawingml/2006/main" prst="rect">
                <a:avLst/>
              </a:prstGeom>
              <a:noFill xmlns:a="http://schemas.openxmlformats.org/drawingml/2006/main"/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clip" wrap="square" rtlCol="0"/>
              <a:lstStyle xmlns:a="http://schemas.openxmlformats.org/drawingml/2006/main"/>
              <a:p xmlns:a="http://schemas.openxmlformats.org/drawingml/2006/main">
                <a:r>
                  <a:rPr lang="en-US" sz="800">
                    <a:solidFill>
                      <a:schemeClr val="accent6">
                        <a:lumMod val="50000"/>
                      </a:schemeClr>
                    </a:solidFill>
                  </a:rPr>
                  <a:t>Gas Breakthrough at</a:t>
                </a:r>
                <a:r>
                  <a:rPr lang="en-US" sz="800" b="0" i="0">
                    <a:solidFill>
                      <a:schemeClr val="accent6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 </a:t>
                </a:r>
                <a:r>
                  <a:rPr lang="el-GR" sz="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'=</a:t>
                </a:r>
                <a:r>
                  <a:rPr lang="en-US" sz="800">
                    <a:solidFill>
                      <a:schemeClr val="accent6">
                        <a:lumMod val="50000"/>
                      </a:schemeClr>
                    </a:solidFill>
                  </a:rPr>
                  <a:t> 20MPa</a:t>
                </a:r>
              </a:p>
            </cdr:txBody>
          </cdr:sp>
        </mc:Fallback>
      </mc:AlternateContent>
      <cdr:sp macro="" textlink="">
        <cdr:nvSpPr>
          <cdr:cNvPr id="2" name="Text Box 1"/>
          <cdr:cNvSpPr txBox="1"/>
        </cdr:nvSpPr>
        <cdr:spPr>
          <a:xfrm xmlns:a="http://schemas.openxmlformats.org/drawingml/2006/main">
            <a:off x="810334" y="1655468"/>
            <a:ext cx="993066" cy="40193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>
                <a:solidFill>
                  <a:srgbClr val="0070C0"/>
                </a:solidFill>
              </a:rPr>
              <a:t>Gas Breakthrough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>
                <a:solidFill>
                  <a:srgbClr val="0070C0"/>
                </a:solidFill>
              </a:rPr>
              <a:t> at</a:t>
            </a:r>
            <a:r>
              <a:rPr lang="en-US" sz="800" b="0" i="0">
                <a:solidFill>
                  <a:srgbClr val="0070C0"/>
                </a:solidFill>
                <a:latin typeface="Cambria Math" panose="02040503050406030204" pitchFamily="18" charset="0"/>
              </a:rPr>
              <a:t> </a:t>
            </a:r>
            <a:r>
              <a:rPr lang="el-GR" sz="800">
                <a:solidFill>
                  <a:srgbClr val="0070C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US" sz="800">
                <a:solidFill>
                  <a:srgbClr val="0070C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'=</a:t>
            </a:r>
            <a:r>
              <a:rPr lang="en-US" sz="800">
                <a:solidFill>
                  <a:srgbClr val="0070C0"/>
                </a:solidFill>
              </a:rPr>
              <a:t> 10MPa</a:t>
            </a:r>
          </a:p>
          <a:p xmlns:a="http://schemas.openxmlformats.org/drawingml/2006/main">
            <a:endParaRPr lang="en-US" sz="1100">
              <a:solidFill>
                <a:srgbClr val="0070C0"/>
              </a:solidFill>
            </a:endParaRPr>
          </a:p>
        </cdr:txBody>
      </cdr:sp>
      <cdr:grpSp>
        <cdr:nvGrpSpPr>
          <cdr:cNvPr id="9" name="Group 8"/>
          <cdr:cNvGrpSpPr/>
        </cdr:nvGrpSpPr>
        <cdr:grpSpPr>
          <a:xfrm xmlns:a="http://schemas.openxmlformats.org/drawingml/2006/main">
            <a:off x="1655750" y="304800"/>
            <a:ext cx="327863" cy="1698748"/>
            <a:chOff x="2241571" y="300508"/>
            <a:chExt cx="347821" cy="1662776"/>
          </a:xfrm>
        </cdr:grpSpPr>
        <cdr:grpSp>
          <cdr:nvGrpSpPr>
            <cdr:cNvPr id="6" name="Group 5"/>
            <cdr:cNvGrpSpPr/>
          </cdr:nvGrpSpPr>
          <cdr:grpSpPr>
            <a:xfrm xmlns:a="http://schemas.openxmlformats.org/drawingml/2006/main">
              <a:off x="2241571" y="620728"/>
              <a:ext cx="196718" cy="1342556"/>
              <a:chOff x="2241565" y="620708"/>
              <a:chExt cx="196723" cy="1342578"/>
            </a:xfrm>
          </cdr:grpSpPr>
          <cdr:cxnSp macro="">
            <cdr:nvCxnSpPr>
              <cdr:cNvPr id="4" name="Straight Connector 3"/>
              <cdr:cNvCxnSpPr/>
            </cdr:nvCxnSpPr>
            <cdr:spPr>
              <a:xfrm xmlns:a="http://schemas.openxmlformats.org/drawingml/2006/main">
                <a:off x="2241565" y="1136646"/>
                <a:ext cx="0" cy="822952"/>
              </a:xfrm>
              <a:prstGeom xmlns:a="http://schemas.openxmlformats.org/drawingml/2006/main" prst="line">
                <a:avLst/>
              </a:prstGeom>
              <a:ln xmlns:a="http://schemas.openxmlformats.org/drawingml/2006/main" w="19050">
                <a:solidFill>
                  <a:schemeClr val="accent1"/>
                </a:solidFill>
                <a:prstDash val="sysDot"/>
              </a:ln>
            </cdr:spPr>
            <cdr:style>
              <a:lnRef xmlns:a="http://schemas.openxmlformats.org/drawingml/2006/main" idx="1">
                <a:schemeClr val="accent1"/>
              </a:lnRef>
              <a:fillRef xmlns:a="http://schemas.openxmlformats.org/drawingml/2006/main" idx="0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tx1"/>
              </a:fontRef>
            </cdr:style>
          </cdr:cxnSp>
          <cdr:cxnSp macro="">
            <cdr:nvCxnSpPr>
              <cdr:cNvPr id="5" name="Straight Connector 4"/>
              <cdr:cNvCxnSpPr/>
            </cdr:nvCxnSpPr>
            <cdr:spPr>
              <a:xfrm xmlns:a="http://schemas.openxmlformats.org/drawingml/2006/main">
                <a:off x="2438288" y="620708"/>
                <a:ext cx="0" cy="1342578"/>
              </a:xfrm>
              <a:prstGeom xmlns:a="http://schemas.openxmlformats.org/drawingml/2006/main" prst="line">
                <a:avLst/>
              </a:prstGeom>
              <a:ln xmlns:a="http://schemas.openxmlformats.org/drawingml/2006/main" w="19050">
                <a:solidFill>
                  <a:srgbClr val="00B050"/>
                </a:solidFill>
                <a:prstDash val="sysDot"/>
              </a:ln>
            </cdr:spPr>
            <cdr:style>
              <a:lnRef xmlns:a="http://schemas.openxmlformats.org/drawingml/2006/main" idx="1">
                <a:schemeClr val="accent1"/>
              </a:lnRef>
              <a:fillRef xmlns:a="http://schemas.openxmlformats.org/drawingml/2006/main" idx="0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tx1"/>
              </a:fontRef>
            </cdr:style>
          </cdr:cxnSp>
        </cdr:grpSp>
        <cdr:cxnSp macro="">
          <cdr:nvCxnSpPr>
            <cdr:cNvPr id="8" name="Straight Connector 7"/>
            <cdr:cNvCxnSpPr/>
          </cdr:nvCxnSpPr>
          <cdr:spPr>
            <a:xfrm xmlns:a="http://schemas.openxmlformats.org/drawingml/2006/main">
              <a:off x="2589392" y="300508"/>
              <a:ext cx="0" cy="1645904"/>
            </a:xfrm>
            <a:prstGeom xmlns:a="http://schemas.openxmlformats.org/drawingml/2006/main" prst="line">
              <a:avLst/>
            </a:prstGeom>
            <a:ln xmlns:a="http://schemas.openxmlformats.org/drawingml/2006/main" w="19050">
              <a:solidFill>
                <a:srgbClr val="FF0000"/>
              </a:solidFill>
              <a:prstDash val="sysDot"/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mc:AlternateContent xmlns:mc="http://schemas.openxmlformats.org/markup-compatibility/2006" xmlns:a14="http://schemas.microsoft.com/office/drawing/2010/main">
        <mc:Choice Requires="a14">
          <cdr:sp macro="" textlink="">
            <cdr:nvSpPr>
              <cdr:cNvPr id="7" name="TextBox 6"/>
              <cdr:cNvSpPr txBox="1"/>
            </cdr:nvSpPr>
            <cdr:spPr>
              <a:xfrm xmlns:a="http://schemas.openxmlformats.org/drawingml/2006/main">
                <a:off x="1948419" y="337540"/>
                <a:ext cx="1127053" cy="341910"/>
              </a:xfrm>
              <a:prstGeom xmlns:a="http://schemas.openxmlformats.org/drawingml/2006/main" prst="rect">
                <a:avLst/>
              </a:prstGeom>
            </cdr:spPr>
            <cdr:txBody>
              <a:bodyPr xmlns:a="http://schemas.openxmlformats.org/drawingml/2006/main" vertOverflow="clip" wrap="square" rtlCol="0"/>
              <a:lstStyle xmlns:a="http://schemas.openxmlformats.org/drawingml/2006/main"/>
              <a:p xmlns:a="http://schemas.openxmlformats.org/drawingml/2006/main">
                <a:r>
                  <a:rPr lang="en-US" sz="8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Gas Breakthrough at</a:t>
                </a:r>
                <a14:m>
                  <m:oMath xmlns:m="http://schemas.openxmlformats.org/officeDocument/2006/math">
                    <m:r>
                      <a:rPr lang="en-US" sz="8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a14:m>
                <a:r>
                  <a:rPr lang="el-GR" sz="8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σ</a:t>
                </a:r>
                <a:r>
                  <a:rPr lang="en-US" sz="8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'= 30MPa</a:t>
                </a:r>
                <a:endParaRPr lang="en-US" sz="800">
                  <a:solidFill>
                    <a:srgbClr val="FF0000"/>
                  </a:solidFill>
                  <a:effectLst/>
                </a:endParaRPr>
              </a:p>
            </cdr:txBody>
          </cdr:sp>
        </mc:Choice>
        <mc:Fallback xmlns="">
          <cdr:sp macro="" textlink="">
            <cdr:nvSpPr>
              <cdr:cNvPr id="7" name="TextBox 6"/>
              <cdr:cNvSpPr txBox="1"/>
            </cdr:nvSpPr>
            <cdr:spPr>
              <a:xfrm xmlns:a="http://schemas.openxmlformats.org/drawingml/2006/main">
                <a:off x="2721430" y="344715"/>
                <a:ext cx="1605642" cy="217714"/>
              </a:xfrm>
              <a:prstGeom xmlns:a="http://schemas.openxmlformats.org/drawingml/2006/main" prst="rect">
                <a:avLst/>
              </a:prstGeom>
            </cdr:spPr>
            <cdr:txBody>
              <a:bodyPr xmlns:a="http://schemas.openxmlformats.org/drawingml/2006/main" vertOverflow="clip" wrap="square" rtlCol="0"/>
              <a:lstStyle xmlns:a="http://schemas.openxmlformats.org/drawingml/2006/main"/>
              <a:p xmlns:a="http://schemas.openxmlformats.org/drawingml/2006/main">
                <a:r>
                  <a:rPr lang="en-US" sz="8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Gas Breakthrough at</a:t>
                </a:r>
                <a:r>
                  <a:rPr lang="en-US" sz="800" b="0" i="0">
                    <a:solidFill>
                      <a:srgbClr val="FF0000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</a:t>
                </a:r>
                <a:r>
                  <a:rPr lang="el-GR" sz="8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σ</a:t>
                </a:r>
                <a:r>
                  <a:rPr lang="en-US" sz="8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'= 30MPa</a:t>
                </a:r>
                <a:endParaRPr lang="en-US" sz="800">
                  <a:solidFill>
                    <a:srgbClr val="FF0000"/>
                  </a:solidFill>
                  <a:effectLst/>
                </a:endParaRPr>
              </a:p>
            </cdr:txBody>
          </cdr:sp>
        </mc:Fallback>
      </mc:AlternateContent>
    </cdr:grp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0.00613</cdr:x>
      <cdr:y>0</cdr:y>
    </cdr:from>
    <cdr:to>
      <cdr:x>0.09944</cdr:x>
      <cdr:y>0.13396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9624" y="-4184650"/>
          <a:ext cx="298629" cy="39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B</a:t>
          </a:r>
        </a:p>
      </cdr:txBody>
    </cdr:sp>
  </cdr:relSizeAnchor>
  <cdr:relSizeAnchor xmlns:cdr="http://schemas.openxmlformats.org/drawingml/2006/chartDrawing">
    <cdr:from>
      <cdr:x>0.55605</cdr:x>
      <cdr:y>0.44237</cdr:y>
    </cdr:from>
    <cdr:to>
      <cdr:x>0.9528</cdr:x>
      <cdr:y>0.57124</cdr:y>
    </cdr:to>
    <cdr:sp macro="" textlink="">
      <cdr:nvSpPr>
        <cdr:cNvPr id="7" name="Text Box 6"/>
        <cdr:cNvSpPr txBox="1"/>
      </cdr:nvSpPr>
      <cdr:spPr>
        <a:xfrm xmlns:a="http://schemas.openxmlformats.org/drawingml/2006/main">
          <a:off x="1779586" y="1253953"/>
          <a:ext cx="1269759" cy="365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accent6">
                  <a:lumMod val="50000"/>
                </a:schemeClr>
              </a:solidFill>
            </a:rPr>
            <a:t>Gas Breakthrough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accent6">
                  <a:lumMod val="50000"/>
                </a:schemeClr>
              </a:solidFill>
            </a:rPr>
            <a:t> at</a:t>
          </a:r>
          <a:r>
            <a:rPr lang="en-US" sz="800" b="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</a:rPr>
            <a:t> </a:t>
          </a:r>
          <a:r>
            <a:rPr lang="el-GR" sz="80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σ</a:t>
          </a:r>
          <a:r>
            <a:rPr lang="en-US" sz="80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'=</a:t>
          </a:r>
          <a:r>
            <a:rPr lang="en-US" sz="800">
              <a:solidFill>
                <a:schemeClr val="accent6">
                  <a:lumMod val="50000"/>
                </a:schemeClr>
              </a:solidFill>
            </a:rPr>
            <a:t> 20MPa</a:t>
          </a:r>
        </a:p>
        <a:p xmlns:a="http://schemas.openxmlformats.org/drawingml/2006/main">
          <a:endParaRPr lang="en-US" sz="800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0.21606</cdr:x>
      <cdr:y>0.59812</cdr:y>
    </cdr:from>
    <cdr:to>
      <cdr:x>0.58</cdr:x>
      <cdr:y>0.72581</cdr:y>
    </cdr:to>
    <cdr:sp macro="" textlink="">
      <cdr:nvSpPr>
        <cdr:cNvPr id="8" name="Text Box 7"/>
        <cdr:cNvSpPr txBox="1"/>
      </cdr:nvSpPr>
      <cdr:spPr>
        <a:xfrm xmlns:a="http://schemas.openxmlformats.org/drawingml/2006/main">
          <a:off x="691487" y="1695450"/>
          <a:ext cx="1164754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rgbClr val="0070C0"/>
              </a:solidFill>
            </a:rPr>
            <a:t>Gas Breakthrough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rgbClr val="0070C0"/>
              </a:solidFill>
            </a:rPr>
            <a:t> at</a:t>
          </a:r>
          <a:r>
            <a:rPr lang="en-US" sz="800" b="0" i="0">
              <a:solidFill>
                <a:srgbClr val="0070C0"/>
              </a:solidFill>
              <a:latin typeface="Cambria Math" panose="02040503050406030204" pitchFamily="18" charset="0"/>
            </a:rPr>
            <a:t> </a:t>
          </a:r>
          <a:r>
            <a:rPr lang="el-GR" sz="8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σ</a:t>
          </a:r>
          <a:r>
            <a:rPr lang="en-US" sz="8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'=</a:t>
          </a:r>
          <a:r>
            <a:rPr lang="en-US" sz="800">
              <a:solidFill>
                <a:srgbClr val="0070C0"/>
              </a:solidFill>
            </a:rPr>
            <a:t> 10MPa</a:t>
          </a:r>
        </a:p>
        <a:p xmlns:a="http://schemas.openxmlformats.org/drawingml/2006/main">
          <a:endParaRPr lang="en-US" sz="8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0.44505</cdr:x>
      <cdr:y>0.10875</cdr:y>
    </cdr:from>
    <cdr:to>
      <cdr:x>0.63492</cdr:x>
      <cdr:y>0.70352</cdr:y>
    </cdr:to>
    <cdr:grpSp>
      <cdr:nvGrpSpPr>
        <cdr:cNvPr id="10" name="Group 9"/>
        <cdr:cNvGrpSpPr/>
      </cdr:nvGrpSpPr>
      <cdr:grpSpPr>
        <a:xfrm xmlns:a="http://schemas.openxmlformats.org/drawingml/2006/main">
          <a:off x="1424338" y="308267"/>
          <a:ext cx="607660" cy="1685959"/>
          <a:chOff x="1974861" y="324096"/>
          <a:chExt cx="865656" cy="1607024"/>
        </a:xfrm>
      </cdr:grpSpPr>
      <cdr:grpSp>
        <cdr:nvGrpSpPr>
          <cdr:cNvPr id="3" name="Group 2"/>
          <cdr:cNvGrpSpPr/>
        </cdr:nvGrpSpPr>
        <cdr:grpSpPr>
          <a:xfrm xmlns:a="http://schemas.openxmlformats.org/drawingml/2006/main">
            <a:off x="1974861" y="468081"/>
            <a:ext cx="531569" cy="1463039"/>
            <a:chOff x="2171717" y="450935"/>
            <a:chExt cx="531561" cy="1517887"/>
          </a:xfrm>
        </cdr:grpSpPr>
        <cdr:cxnSp macro="">
          <cdr:nvCxnSpPr>
            <cdr:cNvPr id="4" name="Straight Connector 3"/>
            <cdr:cNvCxnSpPr/>
          </cdr:nvCxnSpPr>
          <cdr:spPr>
            <a:xfrm xmlns:a="http://schemas.openxmlformats.org/drawingml/2006/main" flipH="1">
              <a:off x="2171717" y="1201972"/>
              <a:ext cx="0" cy="764214"/>
            </a:xfrm>
            <a:prstGeom xmlns:a="http://schemas.openxmlformats.org/drawingml/2006/main" prst="line">
              <a:avLst/>
            </a:prstGeom>
            <a:ln xmlns:a="http://schemas.openxmlformats.org/drawingml/2006/main" w="19050">
              <a:solidFill>
                <a:srgbClr val="0070C0"/>
              </a:solidFill>
              <a:prstDash val="sysDot"/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" name="Straight Connector 4"/>
            <cdr:cNvCxnSpPr/>
          </cdr:nvCxnSpPr>
          <cdr:spPr>
            <a:xfrm xmlns:a="http://schemas.openxmlformats.org/drawingml/2006/main" flipH="1">
              <a:off x="2703278" y="450935"/>
              <a:ext cx="0" cy="1517887"/>
            </a:xfrm>
            <a:prstGeom xmlns:a="http://schemas.openxmlformats.org/drawingml/2006/main" prst="line">
              <a:avLst/>
            </a:prstGeom>
            <a:ln xmlns:a="http://schemas.openxmlformats.org/drawingml/2006/main" w="19050">
              <a:solidFill>
                <a:srgbClr val="00B050"/>
              </a:solidFill>
              <a:prstDash val="sysDot"/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cxnSp macro="">
        <cdr:nvCxnSpPr>
          <cdr:cNvPr id="9" name="Straight Connector 8"/>
          <cdr:cNvCxnSpPr/>
        </cdr:nvCxnSpPr>
        <cdr:spPr>
          <a:xfrm xmlns:a="http://schemas.openxmlformats.org/drawingml/2006/main">
            <a:off x="2840262" y="324096"/>
            <a:ext cx="255" cy="1582505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  <a:prstDash val="sysDot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0.61679</cdr:x>
      <cdr:y>0.13678</cdr:y>
    </cdr:from>
    <cdr:to>
      <cdr:x>0.96697</cdr:x>
      <cdr:y>0.27106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1973975" y="387714"/>
              <a:ext cx="1120716" cy="38063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Gas Breakthrough at</a:t>
              </a:r>
              <a14:m>
                <m:oMath xmlns:m="http://schemas.openxmlformats.org/officeDocument/2006/math">
                  <m:r>
                    <a:rPr lang="en-US" sz="800" b="0" i="0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l-GR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'= 30MPa</a:t>
              </a:r>
              <a:endParaRPr lang="en-US" sz="800">
                <a:solidFill>
                  <a:srgbClr val="FF0000"/>
                </a:solidFill>
                <a:effectLst/>
              </a:endParaRPr>
            </a:p>
            <a:p xmlns:a="http://schemas.openxmlformats.org/drawingml/2006/main">
              <a:endParaRPr lang="en-US" sz="800">
                <a:solidFill>
                  <a:srgbClr val="00B0F0"/>
                </a:solidFill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2812128" y="540036"/>
              <a:ext cx="1596575" cy="31953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Gas Breakthrough at</a:t>
              </a:r>
              <a:r>
                <a:rPr lang="en-US" sz="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8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'= 30MPa</a:t>
              </a:r>
              <a:endParaRPr lang="en-US" sz="800">
                <a:solidFill>
                  <a:srgbClr val="FF0000"/>
                </a:solidFill>
                <a:effectLst/>
              </a:endParaRPr>
            </a:p>
            <a:p xmlns:a="http://schemas.openxmlformats.org/drawingml/2006/main">
              <a:endParaRPr lang="en-US" sz="800">
                <a:solidFill>
                  <a:srgbClr val="00B0F0"/>
                </a:solidFill>
              </a:endParaRPr>
            </a:p>
          </cdr:txBody>
        </cdr:sp>
      </mc:Fallback>
    </mc:AlternateContent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84664</xdr:colOff>
      <xdr:row>36</xdr:row>
      <xdr:rowOff>52917</xdr:rowOff>
    </xdr:from>
    <xdr:to>
      <xdr:col>38</xdr:col>
      <xdr:colOff>42333</xdr:colOff>
      <xdr:row>54</xdr:row>
      <xdr:rowOff>21167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507999</xdr:colOff>
      <xdr:row>1</xdr:row>
      <xdr:rowOff>42333</xdr:rowOff>
    </xdr:from>
    <xdr:to>
      <xdr:col>38</xdr:col>
      <xdr:colOff>508846</xdr:colOff>
      <xdr:row>17</xdr:row>
      <xdr:rowOff>118110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423333</xdr:colOff>
      <xdr:row>18</xdr:row>
      <xdr:rowOff>42333</xdr:rowOff>
    </xdr:from>
    <xdr:to>
      <xdr:col>38</xdr:col>
      <xdr:colOff>424180</xdr:colOff>
      <xdr:row>35</xdr:row>
      <xdr:rowOff>37465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39793</xdr:colOff>
      <xdr:row>13</xdr:row>
      <xdr:rowOff>144356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45</xdr:col>
      <xdr:colOff>39793</xdr:colOff>
      <xdr:row>28</xdr:row>
      <xdr:rowOff>38523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51</xdr:col>
      <xdr:colOff>39793</xdr:colOff>
      <xdr:row>13</xdr:row>
      <xdr:rowOff>144356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0.09532</cdr:x>
      <cdr:y>0.11129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96333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A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0.07489</cdr:x>
      <cdr:y>0.12464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32833" cy="296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B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0.09532</cdr:x>
      <cdr:y>0.11129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96333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A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32</xdr:row>
      <xdr:rowOff>22225</xdr:rowOff>
    </xdr:from>
    <xdr:to>
      <xdr:col>22</xdr:col>
      <xdr:colOff>508000</xdr:colOff>
      <xdr:row>47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3</xdr:row>
      <xdr:rowOff>63500</xdr:rowOff>
    </xdr:from>
    <xdr:to>
      <xdr:col>22</xdr:col>
      <xdr:colOff>43180</xdr:colOff>
      <xdr:row>16</xdr:row>
      <xdr:rowOff>138430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</xdr:colOff>
      <xdr:row>16</xdr:row>
      <xdr:rowOff>165100</xdr:rowOff>
    </xdr:from>
    <xdr:to>
      <xdr:col>22</xdr:col>
      <xdr:colOff>62230</xdr:colOff>
      <xdr:row>30</xdr:row>
      <xdr:rowOff>55880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571500</xdr:colOff>
      <xdr:row>20</xdr:row>
      <xdr:rowOff>0</xdr:rowOff>
    </xdr:from>
    <xdr:to>
      <xdr:col>28</xdr:col>
      <xdr:colOff>297180</xdr:colOff>
      <xdr:row>34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28</xdr:col>
      <xdr:colOff>335280</xdr:colOff>
      <xdr:row>18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0.07535</cdr:x>
      <cdr:y>0.11317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-1663700" y="0"/>
          <a:ext cx="32385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0.12686</cdr:x>
      <cdr:y>0.64177</cdr:y>
    </cdr:from>
    <cdr:to>
      <cdr:x>0.2934</cdr:x>
      <cdr:y>0.78517</cdr:y>
    </cdr:to>
    <cdr:sp macro="" textlink="">
      <cdr:nvSpPr>
        <cdr:cNvPr id="4" name="Text Box 3"/>
        <cdr:cNvSpPr txBox="1"/>
      </cdr:nvSpPr>
      <cdr:spPr>
        <a:xfrm xmlns:a="http://schemas.openxmlformats.org/drawingml/2006/main">
          <a:off x="545204" y="1994540"/>
          <a:ext cx="715735" cy="445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a=</a:t>
          </a:r>
          <a:r>
            <a:rPr lang="en-US" sz="800" b="1" i="0" u="none" strike="noStrike">
              <a:solidFill>
                <a:srgbClr val="C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0.2523</a:t>
          </a:r>
          <a:r>
            <a:rPr lang="en-US" sz="8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m=</a:t>
          </a:r>
          <a:r>
            <a:rPr lang="en-US" sz="800" b="1" i="0" u="none" strike="noStrike">
              <a:solidFill>
                <a:srgbClr val="C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12.31</a:t>
          </a:r>
          <a:r>
            <a:rPr lang="en-US" sz="8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n-US" sz="8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R2=</a:t>
          </a:r>
          <a:r>
            <a:rPr lang="en-US" sz="800" b="1" i="0" u="none" strike="noStrike" baseline="0">
              <a:solidFill>
                <a:srgbClr val="C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0.9975</a:t>
          </a:r>
          <a:r>
            <a:rPr lang="en-US" sz="8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800" b="1" baseline="30000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0.63956</cdr:x>
      <cdr:y>0.07812</cdr:y>
    </cdr:from>
    <cdr:to>
      <cdr:x>0.87175</cdr:x>
      <cdr:y>0.25566</cdr:y>
    </cdr:to>
    <cdr:sp macro="" textlink="">
      <cdr:nvSpPr>
        <cdr:cNvPr id="3" name="Text Box 50202"/>
        <cdr:cNvSpPr txBox="1"/>
      </cdr:nvSpPr>
      <cdr:spPr>
        <a:xfrm xmlns:a="http://schemas.openxmlformats.org/drawingml/2006/main">
          <a:off x="2748643" y="242787"/>
          <a:ext cx="997857" cy="5517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noFill/>
        </a:ln>
        <a:effectLst xmlns:a="http://schemas.openxmlformats.org/drawingml/2006/main"/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70C0"/>
              </a:solidFill>
              <a:effectLst/>
              <a:latin typeface="Arial" panose="020B0604020202020204" pitchFamily="34" charset="0"/>
              <a:ea typeface="Calibri" panose="020F0502020204030204" pitchFamily="34" charset="0"/>
            </a:rPr>
            <a:t>A=0.2981(1/GPa)</a:t>
          </a:r>
          <a:endParaRPr lang="en-US" sz="800" b="1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  <a:p xmlns:a="http://schemas.openxmlformats.org/drawingml/2006/main">
          <a:pPr marL="0" marR="0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70C0"/>
              </a:solidFill>
              <a:effectLst/>
              <a:latin typeface="Arial" panose="020B0604020202020204" pitchFamily="34" charset="0"/>
              <a:ea typeface="Calibri" panose="020F0502020204030204" pitchFamily="34" charset="0"/>
            </a:rPr>
            <a:t>B=0.01774</a:t>
          </a:r>
          <a:endParaRPr lang="en-US" sz="800" b="1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  <a:p xmlns:a="http://schemas.openxmlformats.org/drawingml/2006/main">
          <a:pPr marL="0" marR="0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70C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C=7.352</a:t>
          </a:r>
          <a:r>
            <a:rPr lang="en-US" sz="800" b="1" baseline="0">
              <a:solidFill>
                <a:srgbClr val="0070C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 GPa</a:t>
          </a:r>
        </a:p>
        <a:p xmlns:a="http://schemas.openxmlformats.org/drawingml/2006/main">
          <a:pPr marL="0" marR="0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70C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R</a:t>
          </a:r>
          <a:r>
            <a:rPr lang="en-US" sz="800" b="1" baseline="30000">
              <a:solidFill>
                <a:srgbClr val="0070C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2</a:t>
          </a:r>
          <a:r>
            <a:rPr lang="en-US" sz="800" b="1">
              <a:solidFill>
                <a:srgbClr val="0070C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=0.9992</a:t>
          </a:r>
          <a:endParaRPr lang="en-US" sz="800" b="1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0.00257</cdr:y>
    </cdr:from>
    <cdr:to>
      <cdr:x>0.07831</cdr:x>
      <cdr:y>0.12088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-1663700" y="6350"/>
          <a:ext cx="33655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0.00257</cdr:y>
    </cdr:from>
    <cdr:to>
      <cdr:x>0.07831</cdr:x>
      <cdr:y>0.12088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-1663700" y="6350"/>
          <a:ext cx="33655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D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0.07535</cdr:x>
      <cdr:y>0.11317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-1663700" y="0"/>
          <a:ext cx="32385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sz="1200" b="1"/>
            <a:t>C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155575</xdr:colOff>
      <xdr:row>0</xdr:row>
      <xdr:rowOff>38100</xdr:rowOff>
    </xdr:from>
    <xdr:to>
      <xdr:col>21</xdr:col>
      <xdr:colOff>460375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19</xdr:row>
      <xdr:rowOff>15875</xdr:rowOff>
    </xdr:from>
    <xdr:to>
      <xdr:col>23</xdr:col>
      <xdr:colOff>47625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434975</xdr:colOff>
      <xdr:row>1</xdr:row>
      <xdr:rowOff>168275</xdr:rowOff>
    </xdr:from>
    <xdr:to>
      <xdr:col>31</xdr:col>
      <xdr:colOff>209550</xdr:colOff>
      <xdr:row>20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0.09161</cdr:x>
      <cdr:y>0.13628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0"/>
          <a:ext cx="293188" cy="436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/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0.11174</cdr:x>
      <cdr:y>0.09802</cdr:y>
    </cdr:from>
    <cdr:to>
      <cdr:x>0.88605</cdr:x>
      <cdr:y>0.97685</cdr:y>
    </cdr:to>
    <cdr:grpSp>
      <cdr:nvGrpSpPr>
        <cdr:cNvPr id="6" name="Group 5"/>
        <cdr:cNvGrpSpPr/>
      </cdr:nvGrpSpPr>
      <cdr:grpSpPr>
        <a:xfrm xmlns:a="http://schemas.openxmlformats.org/drawingml/2006/main">
          <a:off x="429135" y="266666"/>
          <a:ext cx="2973722" cy="2390876"/>
          <a:chOff x="408716" y="311498"/>
          <a:chExt cx="2832090" cy="2761797"/>
        </a:xfrm>
      </cdr:grpSpPr>
      <cdr:sp macro="" textlink="">
        <cdr:nvSpPr>
          <cdr:cNvPr id="4" name="Text Box 3"/>
          <cdr:cNvSpPr txBox="1"/>
        </cdr:nvSpPr>
        <cdr:spPr>
          <a:xfrm xmlns:a="http://schemas.openxmlformats.org/drawingml/2006/main">
            <a:off x="408716" y="1823521"/>
            <a:ext cx="692567" cy="5371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800" b="1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a=</a:t>
            </a:r>
            <a:r>
              <a:rPr lang="en-US" sz="800" b="1" i="0" u="none" strike="noStrike">
                <a:solidFill>
                  <a:srgbClr val="C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0.2523</a:t>
            </a:r>
            <a:r>
              <a:rPr lang="en-US" sz="800" b="1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m=</a:t>
            </a:r>
            <a:r>
              <a:rPr lang="en-US" sz="800" b="1" i="0" u="none" strike="noStrike">
                <a:solidFill>
                  <a:srgbClr val="C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12.31</a:t>
            </a:r>
            <a:r>
              <a:rPr lang="en-US" sz="800" b="1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 xmlns:a="http://schemas.openxmlformats.org/drawingml/2006/main">
            <a:r>
              <a:rPr lang="en-US" sz="800" b="1" baseline="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800" b="1" baseline="3000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</a:t>
            </a:r>
            <a:r>
              <a:rPr lang="en-US" sz="800" b="1" baseline="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=</a:t>
            </a:r>
            <a:r>
              <a:rPr lang="en-US" sz="800" b="1" i="0" u="none" strike="noStrike" baseline="0">
                <a:solidFill>
                  <a:srgbClr val="C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0.9975</a:t>
            </a:r>
            <a:r>
              <a:rPr lang="en-US" sz="800" b="1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800" b="1" baseline="300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3" name="Text Box 50202"/>
          <cdr:cNvSpPr txBox="1"/>
        </cdr:nvSpPr>
        <cdr:spPr>
          <a:xfrm xmlns:a="http://schemas.openxmlformats.org/drawingml/2006/main">
            <a:off x="2235208" y="311498"/>
            <a:ext cx="1005598" cy="56046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/>
          <a:p xmlns:a="http://schemas.openxmlformats.org/drawingml/2006/main"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rgbClr val="0070C0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</a:rPr>
              <a:t>A=0.2981(1/GPa)</a:t>
            </a:r>
            <a:endParaRPr lang="en-US" sz="800" b="1">
              <a:effectLst/>
              <a:latin typeface="Times New Roman" panose="02020603050405020304" pitchFamily="18" charset="0"/>
              <a:ea typeface="Calibri" panose="020F0502020204030204" pitchFamily="34" charset="0"/>
            </a:endParaRPr>
          </a:p>
          <a:p xmlns:a="http://schemas.openxmlformats.org/drawingml/2006/main"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rgbClr val="0070C0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</a:rPr>
              <a:t>B=0.01774</a:t>
            </a:r>
            <a:endParaRPr lang="en-US" sz="800" b="1">
              <a:effectLst/>
              <a:latin typeface="Times New Roman" panose="02020603050405020304" pitchFamily="18" charset="0"/>
              <a:ea typeface="Calibri" panose="020F0502020204030204" pitchFamily="34" charset="0"/>
            </a:endParaRPr>
          </a:p>
          <a:p xmlns:a="http://schemas.openxmlformats.org/drawingml/2006/main"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rgbClr val="0070C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C=7.352</a:t>
            </a:r>
            <a:r>
              <a:rPr lang="en-US" sz="800" b="1" baseline="0">
                <a:solidFill>
                  <a:srgbClr val="0070C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 GPa</a:t>
            </a:r>
          </a:p>
          <a:p xmlns:a="http://schemas.openxmlformats.org/drawingml/2006/main"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rgbClr val="0070C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R</a:t>
            </a:r>
            <a:r>
              <a:rPr lang="en-US" sz="800" b="1" baseline="30000">
                <a:solidFill>
                  <a:srgbClr val="0070C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2</a:t>
            </a:r>
            <a:r>
              <a:rPr lang="en-US" sz="800" b="1">
                <a:solidFill>
                  <a:srgbClr val="0070C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=0.9992</a:t>
            </a:r>
            <a:endParaRPr lang="en-US" sz="800" b="1">
              <a:effectLst/>
              <a:latin typeface="Times New Roman" panose="02020603050405020304" pitchFamily="18" charset="0"/>
              <a:ea typeface="Calibri" panose="020F0502020204030204" pitchFamily="34" charset="0"/>
            </a:endParaRPr>
          </a:p>
        </cdr:txBody>
      </cdr:sp>
      <cdr:cxnSp macro="">
        <cdr:nvCxnSpPr>
          <cdr:cNvPr id="5" name="Straight Connector 4"/>
          <cdr:cNvCxnSpPr/>
        </cdr:nvCxnSpPr>
        <cdr:spPr>
          <a:xfrm xmlns:a="http://schemas.openxmlformats.org/drawingml/2006/main" flipV="1">
            <a:off x="1874519" y="3073295"/>
            <a:ext cx="365760" cy="0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</cdr:x>
      <cdr:y>0.00172</cdr:y>
    </cdr:from>
    <cdr:to>
      <cdr:x>0.09161</cdr:x>
      <cdr:y>0.138</cdr:y>
    </cdr:to>
    <cdr:sp macro="" textlink="">
      <cdr:nvSpPr>
        <cdr:cNvPr id="7" name="Text Box 1"/>
        <cdr:cNvSpPr txBox="1"/>
      </cdr:nvSpPr>
      <cdr:spPr>
        <a:xfrm xmlns:a="http://schemas.openxmlformats.org/drawingml/2006/main">
          <a:off x="0" y="5442"/>
          <a:ext cx="293188" cy="430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/>
            <a:t>a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0.11805</cdr:x>
      <cdr:y>0.13219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0"/>
          <a:ext cx="403679" cy="335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0.00148</cdr:x>
      <cdr:y>0.00397</cdr:y>
    </cdr:from>
    <cdr:to>
      <cdr:x>0.09309</cdr:x>
      <cdr:y>0.12897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" y="12700"/>
          <a:ext cx="3937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/>
            <a:t>c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0.0857</cdr:x>
      <cdr:y>0.12375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-685800" y="-4362450"/>
          <a:ext cx="274274" cy="39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/>
            <a:t>d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584200</xdr:colOff>
      <xdr:row>5</xdr:row>
      <xdr:rowOff>139700</xdr:rowOff>
    </xdr:from>
    <xdr:to>
      <xdr:col>30</xdr:col>
      <xdr:colOff>457200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9</xdr:row>
      <xdr:rowOff>90714</xdr:rowOff>
    </xdr:from>
    <xdr:to>
      <xdr:col>8</xdr:col>
      <xdr:colOff>487680</xdr:colOff>
      <xdr:row>24</xdr:row>
      <xdr:rowOff>71210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471713</xdr:colOff>
      <xdr:row>23</xdr:row>
      <xdr:rowOff>136072</xdr:rowOff>
    </xdr:from>
    <xdr:to>
      <xdr:col>8</xdr:col>
      <xdr:colOff>514893</xdr:colOff>
      <xdr:row>38</xdr:row>
      <xdr:rowOff>116568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312964</xdr:colOff>
      <xdr:row>12</xdr:row>
      <xdr:rowOff>175078</xdr:rowOff>
    </xdr:from>
    <xdr:to>
      <xdr:col>59</xdr:col>
      <xdr:colOff>417286</xdr:colOff>
      <xdr:row>45</xdr:row>
      <xdr:rowOff>45356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40</xdr:row>
      <xdr:rowOff>0</xdr:rowOff>
    </xdr:from>
    <xdr:to>
      <xdr:col>8</xdr:col>
      <xdr:colOff>161471</xdr:colOff>
      <xdr:row>54</xdr:row>
      <xdr:rowOff>40640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8</xdr:col>
      <xdr:colOff>161471</xdr:colOff>
      <xdr:row>70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002"/>
  <sheetViews>
    <sheetView tabSelected="1" topLeftCell="AY13" zoomScale="60" zoomScaleNormal="60" workbookViewId="0">
      <selection activeCell="BY23" sqref="BY23"/>
    </sheetView>
  </sheetViews>
  <sheetFormatPr defaultRowHeight="14.5" x14ac:dyDescent="0.35"/>
  <cols>
    <col min="12" max="12" width="8.81640625" bestFit="1" customWidth="1"/>
    <col min="13" max="14" width="11.81640625" bestFit="1" customWidth="1"/>
    <col min="15" max="15" width="11.453125" bestFit="1" customWidth="1"/>
    <col min="16" max="18" width="11.81640625" bestFit="1" customWidth="1"/>
    <col min="19" max="19" width="12.453125" bestFit="1" customWidth="1"/>
    <col min="20" max="20" width="11.90625" bestFit="1" customWidth="1"/>
    <col min="21" max="21" width="8.81640625" bestFit="1" customWidth="1"/>
    <col min="26" max="27" width="12.453125" bestFit="1" customWidth="1"/>
    <col min="28" max="28" width="11.81640625" bestFit="1" customWidth="1"/>
    <col min="35" max="35" width="12.453125" bestFit="1" customWidth="1"/>
    <col min="36" max="36" width="11.81640625" bestFit="1" customWidth="1"/>
  </cols>
  <sheetData>
    <row r="1" spans="1:72" ht="35.5" customHeight="1" x14ac:dyDescent="0.6">
      <c r="A1" s="92" t="s">
        <v>5</v>
      </c>
      <c r="B1" s="92"/>
      <c r="C1" s="92"/>
      <c r="D1">
        <f>(C3-C9)/C3</f>
        <v>0.37696737999638735</v>
      </c>
      <c r="E1">
        <f>(B3-B9)/B3</f>
        <v>6.9741949258967206E-2</v>
      </c>
      <c r="G1" s="36"/>
      <c r="H1" s="36"/>
      <c r="I1" s="36"/>
      <c r="J1" s="36"/>
      <c r="K1" s="36"/>
      <c r="L1" s="36"/>
      <c r="M1" s="36"/>
      <c r="N1" s="101" t="s">
        <v>56</v>
      </c>
      <c r="O1" s="101"/>
      <c r="P1" s="101"/>
      <c r="Q1" s="101"/>
      <c r="R1" s="101"/>
      <c r="S1" s="101"/>
      <c r="T1" s="101"/>
      <c r="U1" s="101"/>
      <c r="V1" s="102" t="s">
        <v>57</v>
      </c>
      <c r="W1" s="102"/>
      <c r="X1" s="102"/>
      <c r="Y1" s="102"/>
      <c r="Z1" s="102"/>
      <c r="AA1" s="102"/>
      <c r="AB1" s="102"/>
      <c r="AC1" s="102"/>
      <c r="AE1" s="92" t="s">
        <v>67</v>
      </c>
      <c r="AF1" s="92"/>
      <c r="BO1" t="s">
        <v>33</v>
      </c>
      <c r="BP1" t="s">
        <v>68</v>
      </c>
      <c r="BQ1" t="s">
        <v>69</v>
      </c>
      <c r="BR1" t="s">
        <v>70</v>
      </c>
      <c r="BS1" t="s">
        <v>71</v>
      </c>
    </row>
    <row r="2" spans="1:72" ht="19" thickBot="1" x14ac:dyDescent="0.5">
      <c r="A2" t="s">
        <v>6</v>
      </c>
      <c r="B2" t="s">
        <v>3</v>
      </c>
      <c r="C2" t="s">
        <v>4</v>
      </c>
      <c r="F2" t="s">
        <v>11</v>
      </c>
      <c r="G2" s="36" t="s">
        <v>12</v>
      </c>
      <c r="H2" s="36" t="s">
        <v>13</v>
      </c>
      <c r="I2" s="36" t="s">
        <v>14</v>
      </c>
      <c r="J2" s="36" t="s">
        <v>15</v>
      </c>
      <c r="K2" s="36" t="s">
        <v>0</v>
      </c>
      <c r="L2" s="36" t="s">
        <v>1</v>
      </c>
      <c r="M2" s="36" t="s">
        <v>16</v>
      </c>
      <c r="N2" s="11" t="s">
        <v>55</v>
      </c>
      <c r="O2" s="52" t="s">
        <v>17</v>
      </c>
      <c r="P2" s="52" t="s">
        <v>18</v>
      </c>
      <c r="Q2" s="52" t="s">
        <v>19</v>
      </c>
      <c r="R2" s="52" t="s">
        <v>20</v>
      </c>
      <c r="S2" s="11" t="s">
        <v>21</v>
      </c>
      <c r="T2" s="11" t="s">
        <v>0</v>
      </c>
      <c r="U2" s="11" t="s">
        <v>1</v>
      </c>
      <c r="V2" s="47" t="s">
        <v>17</v>
      </c>
      <c r="W2" s="47" t="s">
        <v>65</v>
      </c>
      <c r="X2" s="47"/>
      <c r="Y2" s="53" t="s">
        <v>59</v>
      </c>
      <c r="Z2" s="12" t="s">
        <v>54</v>
      </c>
      <c r="AA2" s="53" t="s">
        <v>58</v>
      </c>
      <c r="AB2" s="53" t="s">
        <v>60</v>
      </c>
      <c r="AC2" s="12" t="s">
        <v>22</v>
      </c>
      <c r="AE2" s="12" t="s">
        <v>66</v>
      </c>
      <c r="AF2" s="12" t="s">
        <v>22</v>
      </c>
      <c r="BO2">
        <v>0</v>
      </c>
      <c r="BP2">
        <f>13.03*EXP(-0.003454*BO2)+0.1297*EXP(0.04768*BO2)</f>
        <v>13.159699999999999</v>
      </c>
      <c r="BQ2">
        <f>13.05*EXP(-0.003531*BO2)+0.105*EXP(0.05201*BO2)</f>
        <v>13.155000000000001</v>
      </c>
      <c r="BR2">
        <f>19.99*EXP(-0.1923*BO2)+43*EXP(-0.003208*BO2)</f>
        <v>62.989999999999995</v>
      </c>
      <c r="BS2">
        <f>18.61*EXP(-0.182*BO2)+39.42*EXP(-0.002885*BO2)</f>
        <v>58.03</v>
      </c>
      <c r="BT2">
        <v>10</v>
      </c>
    </row>
    <row r="3" spans="1:72" ht="15" thickTop="1" x14ac:dyDescent="0.35">
      <c r="A3">
        <v>0</v>
      </c>
      <c r="B3">
        <v>13.157894736842103</v>
      </c>
      <c r="C3">
        <v>58</v>
      </c>
      <c r="D3">
        <f>$B$3/100</f>
        <v>0.13157894736842102</v>
      </c>
      <c r="E3">
        <f>$C$3</f>
        <v>58</v>
      </c>
      <c r="F3">
        <f>A3+1</f>
        <v>1</v>
      </c>
      <c r="G3" s="36">
        <v>0.2</v>
      </c>
      <c r="H3" s="36">
        <f t="shared" ref="H3:H9" si="0">J3*3*(1-2*G3)</f>
        <v>10800</v>
      </c>
      <c r="I3" s="36">
        <v>0.79</v>
      </c>
      <c r="J3" s="36">
        <v>6000</v>
      </c>
      <c r="K3" s="36">
        <f t="shared" ref="K3:K9" si="1">3*(1-2*G3)/H3*F3+I3/J3*1</f>
        <v>2.9833333333333334E-4</v>
      </c>
      <c r="L3" s="36">
        <f>($D$3-K3)/(1-K3)*100</f>
        <v>13.131979110610098</v>
      </c>
      <c r="M3" s="36">
        <f t="shared" ref="M3:M9" si="2">(L3/$L$3)^3*((1-$L$3/100)/(1-L3/100))^2*$C$3</f>
        <v>58</v>
      </c>
      <c r="N3" s="11">
        <f>(D3-B3/100)/(1-B3/100)</f>
        <v>0</v>
      </c>
      <c r="O3" s="11">
        <v>2.9809999999999998E-4</v>
      </c>
      <c r="P3" s="11">
        <v>1.774E-3</v>
      </c>
      <c r="Q3" s="11">
        <v>7.3520000000000003</v>
      </c>
      <c r="R3" s="11">
        <v>1.774E-3</v>
      </c>
      <c r="S3" s="11">
        <v>0.99619999999999997</v>
      </c>
      <c r="T3" s="11">
        <f>O3*A3-P3*EXP(-A3/Q3)+R3</f>
        <v>0</v>
      </c>
      <c r="U3" s="11">
        <f>(D3-T3)/(1-T3)*100</f>
        <v>13.157894736842103</v>
      </c>
      <c r="V3" s="45">
        <v>0.25230000000000002</v>
      </c>
      <c r="W3" s="45">
        <v>12.31</v>
      </c>
      <c r="X3" s="45">
        <v>0.91010000000000002</v>
      </c>
      <c r="Y3" s="12">
        <f>((B3/D3/100)^3*((1-D3)/(1-B3/100))^2)/(C3/E3)</f>
        <v>1</v>
      </c>
      <c r="Z3" s="12">
        <f>(B3/D3/100)</f>
        <v>1</v>
      </c>
      <c r="AA3" s="12">
        <f t="shared" ref="AA3:AA9" si="3">((B3/D3/100)^3*((1-D3)/(1-B3/100))^2)</f>
        <v>1</v>
      </c>
      <c r="AB3" s="54">
        <f t="shared" ref="AB3:AB9" si="4">V3*(Z3^(-W3)-1)+1</f>
        <v>1</v>
      </c>
      <c r="AC3" s="54">
        <f>AA3/AB3*E3</f>
        <v>58</v>
      </c>
      <c r="AD3" s="55">
        <f>AC3*AB3</f>
        <v>58</v>
      </c>
      <c r="AE3">
        <v>13.157894736842103</v>
      </c>
      <c r="AF3">
        <v>62.96212702441818</v>
      </c>
      <c r="AG3">
        <f>(AE3-B3)/AE3*100</f>
        <v>0</v>
      </c>
      <c r="AH3">
        <f>(AF3-C3)/AF3*100</f>
        <v>7.8811299092448888</v>
      </c>
      <c r="BO3">
        <v>0.01</v>
      </c>
      <c r="BP3">
        <f t="shared" ref="BP3:BP66" si="5">13.03*EXP(-0.003454*BO3)+0.1297*EXP(0.04768*BO3)</f>
        <v>13.159311807277609</v>
      </c>
      <c r="BQ3">
        <f t="shared" ref="BQ3:BQ66" si="6">13.05*EXP(-0.003531*BO3)+0.105*EXP(0.05201*BO3)</f>
        <v>13.154593837339172</v>
      </c>
      <c r="BR3">
        <f t="shared" ref="BR3:BR66" si="7">19.99*EXP(-0.1923*BO3)+43*EXP(-0.003208*BO3)</f>
        <v>62.950216749245847</v>
      </c>
      <c r="BS3">
        <f t="shared" ref="BS3:BS66" si="8">18.61*EXP(-0.182*BO3)+39.42*EXP(-0.002885*BO3)</f>
        <v>57.995023352596817</v>
      </c>
      <c r="BT3">
        <v>10</v>
      </c>
    </row>
    <row r="4" spans="1:72" x14ac:dyDescent="0.35">
      <c r="A4">
        <v>5</v>
      </c>
      <c r="B4">
        <v>12.956555945958456</v>
      </c>
      <c r="C4">
        <v>46.551408443583512</v>
      </c>
      <c r="D4">
        <f t="shared" ref="D4:D9" si="9">$B$3/100</f>
        <v>0.13157894736842102</v>
      </c>
      <c r="E4">
        <f t="shared" ref="E4:E9" si="10">$C$3</f>
        <v>58</v>
      </c>
      <c r="F4">
        <f t="shared" ref="F4:F9" si="11">A4+1</f>
        <v>6</v>
      </c>
      <c r="G4" s="36">
        <v>0.2</v>
      </c>
      <c r="H4" s="36">
        <f t="shared" si="0"/>
        <v>10800</v>
      </c>
      <c r="I4" s="36">
        <v>0.79</v>
      </c>
      <c r="J4" s="36">
        <v>6000</v>
      </c>
      <c r="K4" s="36">
        <f t="shared" si="1"/>
        <v>1.1316666666666667E-3</v>
      </c>
      <c r="L4" s="36">
        <f t="shared" ref="L4:L9" si="12">($D$3-K4)/(1-K4)*100</f>
        <v>13.059507079019857</v>
      </c>
      <c r="M4" s="36">
        <f t="shared" si="2"/>
        <v>56.949964442373613</v>
      </c>
      <c r="N4" s="11">
        <f t="shared" ref="N4:N9" si="13">(D4-B4/100)/(1-B4/100)</f>
        <v>2.3130839211583007E-3</v>
      </c>
      <c r="O4" s="11">
        <f>O3</f>
        <v>2.9809999999999998E-4</v>
      </c>
      <c r="P4" s="11">
        <f t="shared" ref="P4:R9" si="14">P3</f>
        <v>1.774E-3</v>
      </c>
      <c r="Q4" s="11">
        <f t="shared" si="14"/>
        <v>7.3520000000000003</v>
      </c>
      <c r="R4" s="11">
        <f t="shared" si="14"/>
        <v>1.774E-3</v>
      </c>
      <c r="S4" s="11">
        <f>(1-P4)/O4/1000</f>
        <v>3.3486279771888632</v>
      </c>
      <c r="T4" s="11">
        <f t="shared" ref="T4:T9" si="15">O4*A4-P4*EXP(-A4/Q4)+R4</f>
        <v>2.365839688355412E-3</v>
      </c>
      <c r="U4" s="11">
        <f t="shared" ref="U4:U9" si="16">(D4-T4)/(1-T4)*100</f>
        <v>12.951953012485212</v>
      </c>
      <c r="V4" s="12">
        <f>V3</f>
        <v>0.25230000000000002</v>
      </c>
      <c r="W4" s="12">
        <f t="shared" ref="W4" si="17">W3</f>
        <v>12.31</v>
      </c>
      <c r="X4" s="12"/>
      <c r="Y4" s="12">
        <f t="shared" ref="Y4:Y9" si="18">((B4/D4/100)^3*((1-D4)/(1-B4/100))^2)/(C4/E4)</f>
        <v>1.1841132002904928</v>
      </c>
      <c r="Z4" s="12">
        <f t="shared" ref="Z4:Z9" si="19">(B4/D4/100)</f>
        <v>0.98469825189284288</v>
      </c>
      <c r="AA4" s="12">
        <f t="shared" si="3"/>
        <v>0.95038167638209559</v>
      </c>
      <c r="AB4" s="54">
        <f t="shared" si="4"/>
        <v>1.0527389277136905</v>
      </c>
      <c r="AC4" s="54">
        <f t="shared" ref="AC4:AC9" si="20">AA4/AB4*E4</f>
        <v>52.360690555895268</v>
      </c>
      <c r="AD4" s="55">
        <f t="shared" ref="AD4:AD9" si="21">AC4*AB4</f>
        <v>55.122137230161542</v>
      </c>
      <c r="AE4">
        <v>12.965323728812757</v>
      </c>
      <c r="AF4">
        <v>50.128285162327252</v>
      </c>
      <c r="AG4">
        <f t="shared" ref="AG4:AG9" si="22">(AE4-B4)/AE4*100</f>
        <v>6.7624866433659059E-2</v>
      </c>
      <c r="AH4">
        <f>(AF4-C4)/AF4*100</f>
        <v>7.1354460005184039</v>
      </c>
      <c r="BO4">
        <v>0.02</v>
      </c>
      <c r="BP4">
        <f t="shared" si="5"/>
        <v>13.158923659599456</v>
      </c>
      <c r="BQ4">
        <f t="shared" si="6"/>
        <v>13.154187719366156</v>
      </c>
      <c r="BR4">
        <f t="shared" si="7"/>
        <v>62.910507322351506</v>
      </c>
      <c r="BS4">
        <f t="shared" si="8"/>
        <v>57.960108269694203</v>
      </c>
      <c r="BT4">
        <v>10</v>
      </c>
    </row>
    <row r="5" spans="1:72" x14ac:dyDescent="0.35">
      <c r="A5">
        <v>10</v>
      </c>
      <c r="B5">
        <v>12.780553240565506</v>
      </c>
      <c r="C5">
        <v>40.950400906894941</v>
      </c>
      <c r="D5">
        <f t="shared" si="9"/>
        <v>0.13157894736842102</v>
      </c>
      <c r="E5">
        <f t="shared" si="10"/>
        <v>58</v>
      </c>
      <c r="F5">
        <f t="shared" si="11"/>
        <v>11</v>
      </c>
      <c r="G5" s="36">
        <v>0.2</v>
      </c>
      <c r="H5" s="36">
        <f t="shared" si="0"/>
        <v>10800</v>
      </c>
      <c r="I5" s="36">
        <v>0.79</v>
      </c>
      <c r="J5" s="36">
        <v>6000</v>
      </c>
      <c r="K5" s="36">
        <f t="shared" si="1"/>
        <v>1.9650000000000002E-3</v>
      </c>
      <c r="L5" s="36">
        <f t="shared" si="12"/>
        <v>12.986914022897095</v>
      </c>
      <c r="M5" s="36">
        <f t="shared" si="2"/>
        <v>55.912131819060768</v>
      </c>
      <c r="N5" s="11">
        <f t="shared" si="13"/>
        <v>4.3263459044559742E-3</v>
      </c>
      <c r="O5" s="11">
        <f t="shared" ref="O5:O9" si="23">O4</f>
        <v>2.9809999999999998E-4</v>
      </c>
      <c r="P5" s="11">
        <f t="shared" si="14"/>
        <v>1.774E-3</v>
      </c>
      <c r="Q5" s="11">
        <f t="shared" si="14"/>
        <v>7.3520000000000003</v>
      </c>
      <c r="R5" s="11">
        <f t="shared" si="14"/>
        <v>1.774E-3</v>
      </c>
      <c r="S5" s="11"/>
      <c r="T5" s="11">
        <f t="shared" si="15"/>
        <v>4.2997630463781581E-3</v>
      </c>
      <c r="U5" s="11">
        <f t="shared" si="16"/>
        <v>12.782881794972528</v>
      </c>
      <c r="V5" s="12">
        <f>V3</f>
        <v>0.25230000000000002</v>
      </c>
      <c r="W5" s="12">
        <f>W3</f>
        <v>12.31</v>
      </c>
      <c r="X5" s="12"/>
      <c r="Y5" s="12">
        <f t="shared" si="18"/>
        <v>1.2867483066086214</v>
      </c>
      <c r="Z5" s="12">
        <f t="shared" si="19"/>
        <v>0.97132204628297869</v>
      </c>
      <c r="AA5" s="12">
        <f t="shared" si="3"/>
        <v>0.90849756934295212</v>
      </c>
      <c r="AB5" s="54">
        <f t="shared" si="4"/>
        <v>1.1086738079287597</v>
      </c>
      <c r="AC5" s="54">
        <f t="shared" si="20"/>
        <v>47.527828875413569</v>
      </c>
      <c r="AD5" s="55">
        <f>AC5*AB5</f>
        <v>52.692859021891223</v>
      </c>
      <c r="AE5">
        <v>12.797713774844185</v>
      </c>
      <c r="AF5">
        <v>44.238165328811675</v>
      </c>
      <c r="AG5">
        <f t="shared" si="22"/>
        <v>0.13409062415827963</v>
      </c>
      <c r="AH5">
        <f t="shared" ref="AH5:AH9" si="24">(AF5-C5)/AF5*100</f>
        <v>7.4319637748979162</v>
      </c>
      <c r="BO5">
        <v>0.03</v>
      </c>
      <c r="BP5">
        <f t="shared" si="5"/>
        <v>13.15853555697907</v>
      </c>
      <c r="BQ5">
        <f t="shared" si="6"/>
        <v>13.153781646095164</v>
      </c>
      <c r="BR5">
        <f t="shared" si="7"/>
        <v>62.870871577573709</v>
      </c>
      <c r="BS5">
        <f t="shared" si="8"/>
        <v>57.925254639405395</v>
      </c>
      <c r="BT5">
        <v>10</v>
      </c>
    </row>
    <row r="6" spans="1:72" x14ac:dyDescent="0.35">
      <c r="A6">
        <v>15</v>
      </c>
      <c r="B6">
        <v>12.603887490666082</v>
      </c>
      <c r="C6">
        <v>39.105061816199054</v>
      </c>
      <c r="D6">
        <f t="shared" si="9"/>
        <v>0.13157894736842102</v>
      </c>
      <c r="E6">
        <f t="shared" si="10"/>
        <v>58</v>
      </c>
      <c r="F6">
        <f t="shared" si="11"/>
        <v>16</v>
      </c>
      <c r="G6" s="36">
        <v>0.2</v>
      </c>
      <c r="H6" s="36">
        <f t="shared" si="0"/>
        <v>10800</v>
      </c>
      <c r="I6" s="36">
        <v>0.79</v>
      </c>
      <c r="J6" s="36">
        <v>6000</v>
      </c>
      <c r="K6" s="36">
        <f t="shared" si="1"/>
        <v>2.7983333333333332E-3</v>
      </c>
      <c r="L6" s="36">
        <f t="shared" si="12"/>
        <v>12.91419963883143</v>
      </c>
      <c r="M6" s="36">
        <f t="shared" si="2"/>
        <v>54.886443490903496</v>
      </c>
      <c r="N6" s="11">
        <f t="shared" si="13"/>
        <v>6.339037633016585E-3</v>
      </c>
      <c r="O6" s="11">
        <f t="shared" si="23"/>
        <v>2.9809999999999998E-4</v>
      </c>
      <c r="P6" s="11">
        <f t="shared" si="14"/>
        <v>1.774E-3</v>
      </c>
      <c r="Q6" s="11">
        <f t="shared" si="14"/>
        <v>7.3520000000000003</v>
      </c>
      <c r="R6" s="11">
        <f t="shared" si="14"/>
        <v>1.774E-3</v>
      </c>
      <c r="S6" s="11"/>
      <c r="T6" s="11">
        <f t="shared" si="15"/>
        <v>6.0148892995411842E-3</v>
      </c>
      <c r="U6" s="11">
        <f t="shared" si="16"/>
        <v>12.632388223642016</v>
      </c>
      <c r="V6" s="12">
        <f t="shared" ref="V6:W9" si="25">V5</f>
        <v>0.25230000000000002</v>
      </c>
      <c r="W6" s="12">
        <f t="shared" si="25"/>
        <v>12.31</v>
      </c>
      <c r="X6" s="12"/>
      <c r="Y6" s="12">
        <f t="shared" si="18"/>
        <v>1.2871400484786866</v>
      </c>
      <c r="Z6" s="12">
        <f t="shared" si="19"/>
        <v>0.95789544929062242</v>
      </c>
      <c r="AA6" s="12">
        <f t="shared" si="3"/>
        <v>0.86782226141145669</v>
      </c>
      <c r="AB6" s="54">
        <f t="shared" si="4"/>
        <v>1.1761412876303121</v>
      </c>
      <c r="AC6" s="54">
        <f t="shared" si="20"/>
        <v>42.7956162165489</v>
      </c>
      <c r="AD6" s="55">
        <f t="shared" si="21"/>
        <v>50.333691161864493</v>
      </c>
      <c r="AE6">
        <v>12.630151296251904</v>
      </c>
      <c r="AF6">
        <v>42.244670418529168</v>
      </c>
      <c r="AG6">
        <f t="shared" si="22"/>
        <v>0.20794529669344647</v>
      </c>
      <c r="AH6">
        <f t="shared" si="24"/>
        <v>7.4319637748979401</v>
      </c>
      <c r="BO6">
        <v>0.04</v>
      </c>
      <c r="BP6">
        <f t="shared" si="5"/>
        <v>13.158147499429992</v>
      </c>
      <c r="BQ6">
        <f t="shared" si="6"/>
        <v>13.153375617540409</v>
      </c>
      <c r="BR6">
        <f t="shared" si="7"/>
        <v>62.831309373441471</v>
      </c>
      <c r="BS6">
        <f t="shared" si="8"/>
        <v>57.890462350047045</v>
      </c>
      <c r="BT6">
        <v>10</v>
      </c>
    </row>
    <row r="7" spans="1:72" x14ac:dyDescent="0.35">
      <c r="A7">
        <v>20</v>
      </c>
      <c r="B7">
        <v>12.46157481628777</v>
      </c>
      <c r="C7">
        <v>37.793184167778286</v>
      </c>
      <c r="D7">
        <f t="shared" si="9"/>
        <v>0.13157894736842102</v>
      </c>
      <c r="E7">
        <f t="shared" si="10"/>
        <v>58</v>
      </c>
      <c r="F7">
        <f t="shared" si="11"/>
        <v>21</v>
      </c>
      <c r="G7" s="36">
        <v>0.2</v>
      </c>
      <c r="H7" s="36">
        <f t="shared" si="0"/>
        <v>10800</v>
      </c>
      <c r="I7" s="36">
        <v>0.79</v>
      </c>
      <c r="J7" s="36">
        <v>6000</v>
      </c>
      <c r="K7" s="36">
        <f t="shared" si="1"/>
        <v>3.6316666666666667E-3</v>
      </c>
      <c r="L7" s="36">
        <f t="shared" si="12"/>
        <v>12.841363622397441</v>
      </c>
      <c r="M7" s="36">
        <f t="shared" si="2"/>
        <v>53.872840622567665</v>
      </c>
      <c r="N7" s="11">
        <f t="shared" si="13"/>
        <v>7.9544487931214342E-3</v>
      </c>
      <c r="O7" s="11">
        <f t="shared" si="23"/>
        <v>2.9809999999999998E-4</v>
      </c>
      <c r="P7" s="11">
        <f t="shared" si="14"/>
        <v>1.774E-3</v>
      </c>
      <c r="Q7" s="11">
        <f t="shared" si="14"/>
        <v>7.3520000000000003</v>
      </c>
      <c r="R7" s="11">
        <f t="shared" si="14"/>
        <v>1.774E-3</v>
      </c>
      <c r="S7" s="11"/>
      <c r="T7" s="11">
        <f t="shared" si="15"/>
        <v>7.6191788703816824E-3</v>
      </c>
      <c r="U7" s="11">
        <f t="shared" si="16"/>
        <v>12.491149149470363</v>
      </c>
      <c r="V7" s="12">
        <f t="shared" si="25"/>
        <v>0.25230000000000002</v>
      </c>
      <c r="W7" s="12">
        <f t="shared" si="25"/>
        <v>12.31</v>
      </c>
      <c r="X7" s="12"/>
      <c r="Y7" s="12">
        <f t="shared" si="18"/>
        <v>1.2830314498674849</v>
      </c>
      <c r="Z7" s="12">
        <f t="shared" si="19"/>
        <v>0.94707968603787085</v>
      </c>
      <c r="AA7" s="12">
        <f t="shared" si="3"/>
        <v>0.83603179099816283</v>
      </c>
      <c r="AB7" s="54">
        <f t="shared" si="4"/>
        <v>1.2404188424292542</v>
      </c>
      <c r="AC7" s="54">
        <f t="shared" si="20"/>
        <v>39.091508625369016</v>
      </c>
      <c r="AD7" s="55">
        <f t="shared" si="21"/>
        <v>48.489843877893442</v>
      </c>
      <c r="AE7">
        <v>12.495663588029256</v>
      </c>
      <c r="AF7">
        <v>40.827466703382157</v>
      </c>
      <c r="AG7">
        <f t="shared" si="22"/>
        <v>0.27280481345658403</v>
      </c>
      <c r="AH7">
        <f t="shared" si="24"/>
        <v>7.4319637748979188</v>
      </c>
      <c r="BO7">
        <v>0.05</v>
      </c>
      <c r="BP7">
        <f t="shared" si="5"/>
        <v>13.157759486965766</v>
      </c>
      <c r="BQ7">
        <f t="shared" si="6"/>
        <v>13.152969633716117</v>
      </c>
      <c r="BR7">
        <f t="shared" si="7"/>
        <v>62.791820568755604</v>
      </c>
      <c r="BS7">
        <f t="shared" si="8"/>
        <v>57.855731290138891</v>
      </c>
      <c r="BT7">
        <v>10</v>
      </c>
    </row>
    <row r="8" spans="1:72" x14ac:dyDescent="0.35">
      <c r="A8">
        <v>25</v>
      </c>
      <c r="B8">
        <v>12.333635827188285</v>
      </c>
      <c r="C8">
        <v>36.937360293293992</v>
      </c>
      <c r="D8">
        <f t="shared" si="9"/>
        <v>0.13157894736842102</v>
      </c>
      <c r="E8">
        <f t="shared" si="10"/>
        <v>58</v>
      </c>
      <c r="F8">
        <f t="shared" si="11"/>
        <v>26</v>
      </c>
      <c r="G8" s="36">
        <v>0.2</v>
      </c>
      <c r="H8" s="36">
        <f t="shared" si="0"/>
        <v>10800</v>
      </c>
      <c r="I8" s="36">
        <v>0.79</v>
      </c>
      <c r="J8" s="36">
        <v>6000</v>
      </c>
      <c r="K8" s="36">
        <f t="shared" si="1"/>
        <v>4.4650000000000002E-3</v>
      </c>
      <c r="L8" s="36">
        <f t="shared" si="12"/>
        <v>12.768405668150395</v>
      </c>
      <c r="M8" s="36">
        <f t="shared" si="2"/>
        <v>52.871264181721656</v>
      </c>
      <c r="N8" s="11">
        <f t="shared" si="13"/>
        <v>9.4022253281657881E-3</v>
      </c>
      <c r="O8" s="11">
        <f t="shared" si="23"/>
        <v>2.9809999999999998E-4</v>
      </c>
      <c r="P8" s="11">
        <f t="shared" si="14"/>
        <v>1.774E-3</v>
      </c>
      <c r="Q8" s="11">
        <f t="shared" si="14"/>
        <v>7.3520000000000003</v>
      </c>
      <c r="R8" s="11">
        <f t="shared" si="14"/>
        <v>1.774E-3</v>
      </c>
      <c r="S8" s="11"/>
      <c r="T8" s="11">
        <f t="shared" si="15"/>
        <v>9.1673215824411101E-3</v>
      </c>
      <c r="U8" s="11">
        <f t="shared" si="16"/>
        <v>12.354419515258753</v>
      </c>
      <c r="V8" s="12">
        <f t="shared" si="25"/>
        <v>0.25230000000000002</v>
      </c>
      <c r="W8" s="12">
        <f t="shared" si="25"/>
        <v>12.31</v>
      </c>
      <c r="X8" s="12"/>
      <c r="Y8" s="12">
        <f t="shared" si="18"/>
        <v>1.2690273255129139</v>
      </c>
      <c r="Z8" s="12">
        <f t="shared" si="19"/>
        <v>0.93735632286630988</v>
      </c>
      <c r="AA8" s="12">
        <f t="shared" si="3"/>
        <v>0.80818137145699609</v>
      </c>
      <c r="AB8" s="54">
        <f t="shared" si="4"/>
        <v>1.3071615324678074</v>
      </c>
      <c r="AC8" s="54">
        <f t="shared" si="20"/>
        <v>35.859775842707634</v>
      </c>
      <c r="AD8" s="55">
        <f t="shared" si="21"/>
        <v>46.874519544505773</v>
      </c>
      <c r="AE8">
        <v>12.375131953096135</v>
      </c>
      <c r="AF8">
        <v>39.902931724155472</v>
      </c>
      <c r="AG8">
        <f t="shared" si="22"/>
        <v>0.33531865409700123</v>
      </c>
      <c r="AH8">
        <f t="shared" si="24"/>
        <v>7.431963774897909</v>
      </c>
      <c r="BO8">
        <v>0.06</v>
      </c>
      <c r="BP8">
        <f t="shared" si="5"/>
        <v>13.157371519599945</v>
      </c>
      <c r="BQ8">
        <f t="shared" si="6"/>
        <v>13.152563694636521</v>
      </c>
      <c r="BR8">
        <f t="shared" si="7"/>
        <v>62.752405022588206</v>
      </c>
      <c r="BS8">
        <f t="shared" si="8"/>
        <v>57.821061348403418</v>
      </c>
      <c r="BT8">
        <v>10</v>
      </c>
    </row>
    <row r="9" spans="1:72" x14ac:dyDescent="0.35">
      <c r="A9">
        <v>30</v>
      </c>
      <c r="B9">
        <v>12.240237509750429</v>
      </c>
      <c r="C9">
        <v>36.135891960209534</v>
      </c>
      <c r="D9">
        <f t="shared" si="9"/>
        <v>0.13157894736842102</v>
      </c>
      <c r="E9">
        <f t="shared" si="10"/>
        <v>58</v>
      </c>
      <c r="F9">
        <f t="shared" si="11"/>
        <v>31</v>
      </c>
      <c r="G9" s="36">
        <v>0.2</v>
      </c>
      <c r="H9" s="36">
        <f t="shared" si="0"/>
        <v>10800</v>
      </c>
      <c r="I9" s="36">
        <v>0.79</v>
      </c>
      <c r="J9" s="36">
        <v>6000</v>
      </c>
      <c r="K9" s="36">
        <f t="shared" si="1"/>
        <v>5.2983333333333337E-3</v>
      </c>
      <c r="L9" s="36">
        <f t="shared" si="12"/>
        <v>12.695325469621983</v>
      </c>
      <c r="M9" s="36">
        <f t="shared" si="2"/>
        <v>51.881654938211277</v>
      </c>
      <c r="N9" s="11">
        <f t="shared" si="13"/>
        <v>1.0456468899327614E-2</v>
      </c>
      <c r="O9" s="11">
        <f t="shared" si="23"/>
        <v>2.9809999999999998E-4</v>
      </c>
      <c r="P9" s="11">
        <f t="shared" si="14"/>
        <v>1.774E-3</v>
      </c>
      <c r="Q9" s="11">
        <f t="shared" si="14"/>
        <v>7.3520000000000003</v>
      </c>
      <c r="R9" s="11">
        <f t="shared" si="14"/>
        <v>1.774E-3</v>
      </c>
      <c r="S9" s="11"/>
      <c r="T9" s="11">
        <f t="shared" si="15"/>
        <v>1.0687021817831958E-2</v>
      </c>
      <c r="U9" s="11">
        <f t="shared" si="16"/>
        <v>12.219785671135561</v>
      </c>
      <c r="V9" s="12">
        <f t="shared" si="25"/>
        <v>0.25230000000000002</v>
      </c>
      <c r="W9" s="12">
        <f t="shared" si="25"/>
        <v>12.31</v>
      </c>
      <c r="X9" s="12"/>
      <c r="Y9" s="12">
        <f t="shared" si="18"/>
        <v>1.2652295725923155</v>
      </c>
      <c r="Z9" s="12">
        <f t="shared" si="19"/>
        <v>0.93025805074103285</v>
      </c>
      <c r="AA9" s="12">
        <f t="shared" si="3"/>
        <v>0.78827929551824139</v>
      </c>
      <c r="AB9" s="54">
        <f t="shared" si="4"/>
        <v>1.3620402049014892</v>
      </c>
      <c r="AC9" s="54">
        <f t="shared" si="20"/>
        <v>33.567437272062577</v>
      </c>
      <c r="AD9" s="55">
        <f t="shared" si="21"/>
        <v>45.720199140058</v>
      </c>
      <c r="AE9">
        <v>12.287363089480751</v>
      </c>
      <c r="AF9">
        <v>39.03711630258222</v>
      </c>
      <c r="AG9">
        <f t="shared" si="22"/>
        <v>0.38352882866028581</v>
      </c>
      <c r="AH9">
        <f t="shared" si="24"/>
        <v>7.431963774897933</v>
      </c>
      <c r="BO9">
        <v>7.0000000000000007E-2</v>
      </c>
      <c r="BP9">
        <f t="shared" si="5"/>
        <v>13.156983597346091</v>
      </c>
      <c r="BQ9">
        <f t="shared" si="6"/>
        <v>13.152157800315864</v>
      </c>
      <c r="BR9">
        <f t="shared" si="7"/>
        <v>62.713062594282064</v>
      </c>
      <c r="BS9">
        <f t="shared" si="8"/>
        <v>57.786452413765403</v>
      </c>
      <c r="BT9">
        <v>10</v>
      </c>
    </row>
    <row r="10" spans="1:72" x14ac:dyDescent="0.35">
      <c r="L10" s="96" t="s">
        <v>39</v>
      </c>
      <c r="M10" s="96"/>
      <c r="N10" s="96"/>
      <c r="O10" s="97" t="s">
        <v>36</v>
      </c>
      <c r="P10" s="98"/>
      <c r="Q10" s="98"/>
      <c r="R10" s="98"/>
      <c r="S10" s="98"/>
      <c r="T10" s="98"/>
      <c r="U10" s="98"/>
      <c r="V10" s="98"/>
      <c r="W10" s="99" t="s">
        <v>37</v>
      </c>
      <c r="X10" s="100"/>
      <c r="Y10" s="100"/>
      <c r="Z10" s="100"/>
      <c r="AA10" s="100"/>
      <c r="AB10" s="100"/>
      <c r="AC10" s="100"/>
      <c r="AD10" s="100"/>
      <c r="AE10" s="90" t="s">
        <v>38</v>
      </c>
      <c r="AF10" s="91"/>
      <c r="AG10" s="91"/>
      <c r="AH10" s="91"/>
      <c r="AI10" s="91"/>
      <c r="AJ10" s="91"/>
      <c r="AK10" s="91"/>
      <c r="AL10" s="91"/>
      <c r="BO10">
        <v>0.08</v>
      </c>
      <c r="BP10">
        <f t="shared" si="5"/>
        <v>13.156595720217762</v>
      </c>
      <c r="BQ10">
        <f t="shared" si="6"/>
        <v>13.151751950768389</v>
      </c>
      <c r="BR10">
        <f t="shared" si="7"/>
        <v>62.673793143450247</v>
      </c>
      <c r="BS10">
        <f t="shared" si="8"/>
        <v>57.751904375351607</v>
      </c>
      <c r="BT10">
        <v>10</v>
      </c>
    </row>
    <row r="11" spans="1:72" x14ac:dyDescent="0.35">
      <c r="B11" t="s">
        <v>23</v>
      </c>
      <c r="C11" t="s">
        <v>25</v>
      </c>
      <c r="D11" t="s">
        <v>23</v>
      </c>
      <c r="E11" t="s">
        <v>29</v>
      </c>
      <c r="F11" t="s">
        <v>31</v>
      </c>
      <c r="G11" t="s">
        <v>48</v>
      </c>
      <c r="H11" t="s">
        <v>49</v>
      </c>
      <c r="J11" t="s">
        <v>52</v>
      </c>
      <c r="K11" t="s">
        <v>23</v>
      </c>
      <c r="L11" s="20" t="s">
        <v>25</v>
      </c>
      <c r="M11" s="20" t="s">
        <v>29</v>
      </c>
      <c r="N11" s="20" t="s">
        <v>31</v>
      </c>
      <c r="O11" s="14" t="s">
        <v>25</v>
      </c>
      <c r="P11" s="14" t="s">
        <v>29</v>
      </c>
      <c r="Q11" s="14" t="s">
        <v>31</v>
      </c>
      <c r="R11" s="28" t="s">
        <v>50</v>
      </c>
      <c r="S11" s="28" t="s">
        <v>51</v>
      </c>
      <c r="T11" s="28" t="s">
        <v>47</v>
      </c>
      <c r="U11" s="14" t="s">
        <v>45</v>
      </c>
      <c r="V11" s="14" t="s">
        <v>46</v>
      </c>
      <c r="W11" s="15" t="s">
        <v>25</v>
      </c>
      <c r="X11" s="15" t="s">
        <v>29</v>
      </c>
      <c r="Y11" s="15" t="s">
        <v>31</v>
      </c>
      <c r="Z11" s="29" t="s">
        <v>50</v>
      </c>
      <c r="AA11" s="34" t="s">
        <v>51</v>
      </c>
      <c r="AB11" s="29" t="s">
        <v>47</v>
      </c>
      <c r="AC11" s="27" t="s">
        <v>45</v>
      </c>
      <c r="AD11" s="27" t="s">
        <v>46</v>
      </c>
      <c r="AE11" s="16" t="s">
        <v>25</v>
      </c>
      <c r="AF11" s="16" t="s">
        <v>29</v>
      </c>
      <c r="AG11" s="31" t="s">
        <v>31</v>
      </c>
      <c r="AH11" s="31" t="s">
        <v>50</v>
      </c>
      <c r="AI11" s="31" t="s">
        <v>51</v>
      </c>
      <c r="AJ11" s="31" t="s">
        <v>47</v>
      </c>
      <c r="AK11" s="16" t="s">
        <v>45</v>
      </c>
      <c r="AL11" s="16" t="s">
        <v>46</v>
      </c>
      <c r="AO11" t="s">
        <v>53</v>
      </c>
      <c r="BO11">
        <v>0.09</v>
      </c>
      <c r="BP11">
        <f t="shared" si="5"/>
        <v>13.15620788822854</v>
      </c>
      <c r="BQ11">
        <f t="shared" si="6"/>
        <v>13.151346146008358</v>
      </c>
      <c r="BR11">
        <f t="shared" si="7"/>
        <v>62.634596529975475</v>
      </c>
      <c r="BS11">
        <f t="shared" si="8"/>
        <v>57.71741712249041</v>
      </c>
      <c r="BT11">
        <v>10</v>
      </c>
    </row>
    <row r="12" spans="1:72" x14ac:dyDescent="0.35">
      <c r="A12" s="93" t="s">
        <v>36</v>
      </c>
      <c r="B12" s="17">
        <v>1</v>
      </c>
      <c r="C12" s="17"/>
      <c r="D12" s="17">
        <v>1</v>
      </c>
      <c r="E12" s="17">
        <v>1</v>
      </c>
      <c r="F12" s="17">
        <v>0</v>
      </c>
      <c r="G12" s="17">
        <v>1</v>
      </c>
      <c r="H12" s="17"/>
      <c r="I12" s="32">
        <f>F18/E12*0.6527/0.01837909</f>
        <v>14.080004260786664</v>
      </c>
      <c r="J12">
        <f>1-K12</f>
        <v>0</v>
      </c>
      <c r="K12">
        <v>1</v>
      </c>
      <c r="L12" s="20">
        <f>5.094*((K12-0.3)/(1-0.3))^(-0.7649)</f>
        <v>5.0940000000000003</v>
      </c>
      <c r="M12" s="20">
        <f>IF((K12-0.38)/(1-0.38)&lt;0,0,1*((K12-0.38)/(1-0.38))^3.529)</f>
        <v>1</v>
      </c>
      <c r="N12" s="20">
        <f>IF((K12-0.38)/(1-0.38)&lt;0,0.72, 0.72*(1-(K12-0.38)/(1-0.38))^2.879)</f>
        <v>0</v>
      </c>
      <c r="O12" s="14">
        <f>IF(K12&lt;0.3091,NA(),10.47 *((K12-0.3)/(1-0.3))^(-0.1659))</f>
        <v>10.47</v>
      </c>
      <c r="P12" s="14">
        <f>IF((K12-0.31)/(1-0.31)&lt;0,NA(),1*((K12-0.31)/(1-0.31))^2.704)</f>
        <v>1</v>
      </c>
      <c r="Q12" s="14">
        <f>IF((K12-0.31)/(1-0.31)&lt;0,NA(), 0.4*(1-(K12-0.31)/(1-0.31))^4.784)</f>
        <v>0</v>
      </c>
      <c r="R12" s="14">
        <f>1-1/(1+Q12/P12*0.6527/0.01837909)</f>
        <v>0</v>
      </c>
      <c r="S12" s="14">
        <f>(R13-R12)/(J13-J12)</f>
        <v>2.3579760033420861E-6</v>
      </c>
      <c r="T12" s="14">
        <f t="shared" ref="T12:T51" si="26">T13</f>
        <v>0.37567903145532899</v>
      </c>
      <c r="U12" s="14">
        <f>K12-0.31+(1-R12)/S12</f>
        <v>424093.21621004044</v>
      </c>
      <c r="V12" s="14">
        <f>O12/(65*COS(38.8*PI()/180))*SQRT(0.041/0.1278*0.9869)</f>
        <v>0.1162975505771502</v>
      </c>
      <c r="W12" s="15">
        <f>IF(K12&lt;0.2362,NA(),11.37*((K12-0.15)/(1-0.15))^(-0.4716))</f>
        <v>11.37</v>
      </c>
      <c r="X12" s="15">
        <f>IF((K12-0.243)/(1-0.243)&lt;0,NA(),1*((K12-0.243)/(1-0.243))^2.329)</f>
        <v>1</v>
      </c>
      <c r="Y12" s="15">
        <f>IF((K12-0.243)/(1-0.243)&lt;0,NA(), 0.345*(1-(K12-0.243)/(1-0.243))^3.584)</f>
        <v>0</v>
      </c>
      <c r="Z12" s="15">
        <f>1-1/(1+Y12/X12*0.6527/0.01837909)</f>
        <v>0</v>
      </c>
      <c r="AA12" s="15">
        <f>(Z13-Z12)/(J13-J12)</f>
        <v>2.3279769820749841E-4</v>
      </c>
      <c r="AB12" s="15">
        <f t="shared" ref="AB12:AB64" si="27">AB13</f>
        <v>7.0162652798512137E-2</v>
      </c>
      <c r="AC12" s="30">
        <f>K12-0.18+(1-Z12)/AA12</f>
        <v>4296.3951182242145</v>
      </c>
      <c r="AD12" s="30">
        <f>W12/(65*COS(38.8*PI()/180))*SQRT(0.038/0.1246*0.9869)</f>
        <v>0.12313758349484165</v>
      </c>
      <c r="AE12" s="16">
        <f>IF(K12&lt;0.2652,NA(),14.46*((K12-0.1)/(1-0.1))^(-0.9703))</f>
        <v>14.46</v>
      </c>
      <c r="AF12" s="16">
        <f>IF((K12-0.245)/(1-0.245)&lt;0,NA(),1*((K12-0.245)/(1-0.245))^2.193)</f>
        <v>1</v>
      </c>
      <c r="AG12" s="16">
        <f>IF((K12-0.245)/(1-0.245)&lt;0,NA(), 0.267*(1-(K12-0.245)/(1-0.245))^3.363)</f>
        <v>0</v>
      </c>
      <c r="AH12" s="16">
        <f>1-1/(1+AG12/AF12*0.6527/0.01837909)</f>
        <v>0</v>
      </c>
      <c r="AI12" s="16">
        <f>(AH13-AH12)/(J13-J12)</f>
        <v>4.7213063318896032E-4</v>
      </c>
      <c r="AJ12" s="16">
        <f t="shared" ref="AJ12:AJ68" si="28">AJ13</f>
        <v>5.1958150176177838E-2</v>
      </c>
      <c r="AK12" s="16">
        <f>K12-0.18+(1-AH12)/AI12</f>
        <v>2118.8778630232009</v>
      </c>
      <c r="AL12" s="16">
        <f>AE12/(65*COS(38.8*PI()/180))*SQRT(0.036/0.1224*0.9869)</f>
        <v>0.15378933505379969</v>
      </c>
      <c r="AM12">
        <f>V12/AD12</f>
        <v>0.94445211020420927</v>
      </c>
      <c r="AN12">
        <f>V12/AL12</f>
        <v>0.75621336509756132</v>
      </c>
      <c r="AO12">
        <f>IF(K12&lt;0.25,NA(),0.1041*((K12-0.25)/(1-0.25))^-0.3097)</f>
        <v>0.1041</v>
      </c>
      <c r="BO12">
        <v>0.1</v>
      </c>
      <c r="BP12">
        <f t="shared" si="5"/>
        <v>13.155820101391996</v>
      </c>
      <c r="BQ12">
        <f t="shared" si="6"/>
        <v>13.15094038605003</v>
      </c>
      <c r="BR12">
        <f t="shared" si="7"/>
        <v>62.595472614009665</v>
      </c>
      <c r="BS12">
        <f t="shared" si="8"/>
        <v>57.682990544711402</v>
      </c>
      <c r="BT12">
        <v>10</v>
      </c>
    </row>
    <row r="13" spans="1:72" x14ac:dyDescent="0.35">
      <c r="A13" s="93"/>
      <c r="B13" s="17">
        <v>0.94185170120300643</v>
      </c>
      <c r="C13" s="17">
        <v>9.4817166370462473</v>
      </c>
      <c r="D13" s="17">
        <v>0.93004425899999998</v>
      </c>
      <c r="E13" s="17">
        <v>0.69708030398900267</v>
      </c>
      <c r="F13" s="17">
        <v>5.7827292886994709E-3</v>
      </c>
      <c r="G13" s="17">
        <v>1</v>
      </c>
      <c r="H13" s="17">
        <f t="shared" ref="H13:H18" si="29">G13*C13/(65*COS(38.8*PI()/180))*SQRT(0.041/0.1278*0.9869)</f>
        <v>0.1053200019250327</v>
      </c>
      <c r="I13" s="32"/>
      <c r="J13">
        <f t="shared" ref="J13:J76" si="30">1-K13</f>
        <v>1.0000000000000009E-2</v>
      </c>
      <c r="K13">
        <v>0.99</v>
      </c>
      <c r="L13" s="20">
        <f t="shared" ref="L13:L76" si="31">5.094*((K13-0.3)/(1-0.3))^(-0.7649)</f>
        <v>5.1503739404426803</v>
      </c>
      <c r="M13" s="20">
        <f t="shared" ref="M13:M74" si="32">IF((K13-0.38)/(1-0.38)&lt;0,0,1*((K13-0.38)/(1-0.38))^3.529)</f>
        <v>0.94423200204234314</v>
      </c>
      <c r="N13" s="20">
        <f t="shared" ref="N13:N74" si="33">IF((K13-0.38)/(1-0.38)&lt;0,0.72, 0.72*(1-(K13-0.38)/(1-0.38))^2.879)</f>
        <v>4.9777928821838919E-6</v>
      </c>
      <c r="O13" s="14">
        <f t="shared" ref="O13:O76" si="34">IF(K13&lt;0.3091,NA(),10.47 *((K13-0.3)/(1-0.3))^(-0.1659))</f>
        <v>10.49502270231689</v>
      </c>
      <c r="P13" s="14">
        <f t="shared" ref="P13:P76" si="35">IF((K13-0.31)/(1-0.31)&lt;0,NA(),1*((K13-0.31)/(1-0.31))^2.704)</f>
        <v>0.96129383835165227</v>
      </c>
      <c r="Q13" s="14">
        <f t="shared" ref="Q13:Q76" si="36">IF((K13-0.31)/(1-0.31)&lt;0,NA(), 0.4*(1-(K13-0.31)/(1-0.31))^4.784)</f>
        <v>6.3827221783060498E-10</v>
      </c>
      <c r="R13" s="14">
        <f t="shared" ref="R13:R76" si="37">1-1/(1+Q13/P13*0.6527/0.01837909)</f>
        <v>2.3579760033420882E-8</v>
      </c>
      <c r="S13" s="14">
        <f t="shared" ref="S13:S76" si="38">(R14-R13)/(J14-J13)</f>
        <v>6.5260352333229522E-5</v>
      </c>
      <c r="T13" s="14">
        <f t="shared" si="26"/>
        <v>0.37567903145532899</v>
      </c>
      <c r="U13" s="14">
        <f t="shared" ref="U13:U76" si="39">K13-0.31+(1-R13)/S13</f>
        <v>15323.919006036687</v>
      </c>
      <c r="V13" s="14">
        <f t="shared" ref="V13:V76" si="40">O13/(65*COS(38.8*PI()/180))*SQRT(0.041/0.1278*0.9869)</f>
        <v>0.11657549508414881</v>
      </c>
      <c r="W13" s="15">
        <f t="shared" ref="W13:W76" si="41">IF(K13&lt;0.2362,NA(),11.37*((K13-0.15)/(1-0.15))^(-0.4716))</f>
        <v>11.433634862721036</v>
      </c>
      <c r="X13" s="15">
        <f t="shared" ref="X13:X76" si="42">IF((K13-0.243)/(1-0.243)&lt;0,NA(),1*((K13-0.243)/(1-0.243))^2.329)</f>
        <v>0.96950349332609009</v>
      </c>
      <c r="Y13" s="15">
        <f t="shared" ref="Y13:Y76" si="43">IF((K13-0.243)/(1-0.243)&lt;0,NA(), 0.345*(1-(K13-0.243)/(1-0.243))^3.584)</f>
        <v>6.355349854483333E-8</v>
      </c>
      <c r="Z13" s="15">
        <f t="shared" ref="Z13:Z76" si="44">1-1/(1+Y13/X13*0.6527/0.01837909)</f>
        <v>2.3279769820749863E-6</v>
      </c>
      <c r="AA13" s="15">
        <f t="shared" ref="AA13:AA43" si="45">(Z14-Z13)/(J14-J13)</f>
        <v>2.647852928883141E-3</v>
      </c>
      <c r="AB13" s="15">
        <f t="shared" si="27"/>
        <v>7.0162652798512137E-2</v>
      </c>
      <c r="AC13" s="30">
        <f t="shared" ref="AC13:AC76" si="46">K13-0.18+(1-Z13)/AA13</f>
        <v>378.47360099343393</v>
      </c>
      <c r="AD13" s="30">
        <f t="shared" ref="AD13:AD76" si="47">W13/(65*COS(38.8*PI()/180))*SQRT(0.038/0.1246*0.9869)</f>
        <v>0.12382675176410236</v>
      </c>
      <c r="AE13" s="16">
        <f t="shared" ref="AE13:AE76" si="48">IF(K13&lt;0.2652,NA(),14.46*((K13-0.1)/(1-0.1))^(-0.9703))</f>
        <v>14.617620291312583</v>
      </c>
      <c r="AF13" s="16">
        <f t="shared" ref="AF13:AF76" si="49">IF((K13-0.245)/(1-0.245)&lt;0,NA(),1*((K13-0.245)/(1-0.245))^2.193)</f>
        <v>0.97118293177632076</v>
      </c>
      <c r="AG13" s="16">
        <f t="shared" ref="AG13:AG76" si="50">IF((K13-0.245)/(1-0.245)&lt;0,NA(), 0.267*(1-(K13-0.245)/(1-0.245))^3.363)</f>
        <v>1.291146918383779E-7</v>
      </c>
      <c r="AH13" s="16">
        <f t="shared" ref="AH13:AH76" si="51">1-1/(1+AG13/AF13*0.6527/0.01837909)</f>
        <v>4.7213063318896076E-6</v>
      </c>
      <c r="AI13" s="16">
        <f t="shared" ref="AI13:AI76" si="52">(AH14-AH13)/(J14-J13)</f>
        <v>4.5314044168631674E-3</v>
      </c>
      <c r="AJ13" s="16">
        <f t="shared" si="28"/>
        <v>5.1958150176177838E-2</v>
      </c>
      <c r="AK13" s="16">
        <f t="shared" ref="AK13:AK76" si="53">K13-0.18+(1-AH13)/AI13</f>
        <v>221.49109281358466</v>
      </c>
      <c r="AL13" s="16">
        <f>AE13/(65*COS(38.8*PI()/180))*SQRT(0.036/0.1224*0.9869)</f>
        <v>0.1554657057171433</v>
      </c>
      <c r="AM13">
        <f t="shared" ref="AM13:AM76" si="54">V13/AD13</f>
        <v>0.94144030609986729</v>
      </c>
      <c r="AN13">
        <f t="shared" ref="AN13:AN76" si="55">V13/AL13</f>
        <v>0.74984701318146696</v>
      </c>
      <c r="AO13">
        <f t="shared" ref="AO13:AO76" si="56">IF(K13&lt;0.25,NA(),0.1041*((K13-0.25)/(1-0.25))^-0.3097)</f>
        <v>0.10453365584107896</v>
      </c>
      <c r="BO13">
        <v>0.11</v>
      </c>
      <c r="BP13">
        <f t="shared" si="5"/>
        <v>13.155432359721718</v>
      </c>
      <c r="BQ13">
        <f t="shared" si="6"/>
        <v>13.150534670907673</v>
      </c>
      <c r="BR13">
        <f t="shared" si="7"/>
        <v>62.55642125597344</v>
      </c>
      <c r="BS13">
        <f t="shared" si="8"/>
        <v>57.648624531745071</v>
      </c>
      <c r="BT13">
        <v>10</v>
      </c>
    </row>
    <row r="14" spans="1:72" x14ac:dyDescent="0.35">
      <c r="A14" s="93"/>
      <c r="B14" s="17">
        <v>0.79015226582541076</v>
      </c>
      <c r="C14" s="17">
        <v>11.486694221066955</v>
      </c>
      <c r="D14" s="17">
        <v>0.80425332699999996</v>
      </c>
      <c r="E14" s="17">
        <v>0.30871889696292365</v>
      </c>
      <c r="F14" s="17">
        <v>6.9941762086178231E-3</v>
      </c>
      <c r="G14" s="17">
        <v>1</v>
      </c>
      <c r="H14" s="17">
        <f t="shared" si="29"/>
        <v>0.12759067833226295</v>
      </c>
      <c r="I14" s="32"/>
      <c r="J14">
        <f t="shared" si="30"/>
        <v>2.0000000000000018E-2</v>
      </c>
      <c r="K14">
        <v>0.98</v>
      </c>
      <c r="L14" s="20">
        <f t="shared" si="31"/>
        <v>5.2082085252311536</v>
      </c>
      <c r="M14" s="20">
        <f t="shared" si="32"/>
        <v>0.89072879127574123</v>
      </c>
      <c r="N14" s="20">
        <f t="shared" si="33"/>
        <v>3.6618637396365114E-5</v>
      </c>
      <c r="O14" s="14">
        <f t="shared" si="34"/>
        <v>10.520471831951161</v>
      </c>
      <c r="P14" s="14">
        <f t="shared" si="35"/>
        <v>0.92354556083736494</v>
      </c>
      <c r="Q14" s="14">
        <f t="shared" si="36"/>
        <v>1.7584638332176681E-8</v>
      </c>
      <c r="R14" s="14">
        <f t="shared" si="37"/>
        <v>6.7618328336571665E-7</v>
      </c>
      <c r="S14" s="14">
        <f t="shared" si="38"/>
        <v>4.2232138518505342E-4</v>
      </c>
      <c r="T14" s="14">
        <f t="shared" si="26"/>
        <v>0.37567903145532899</v>
      </c>
      <c r="U14" s="14">
        <f t="shared" si="39"/>
        <v>2368.5333355934258</v>
      </c>
      <c r="V14" s="14">
        <f t="shared" si="40"/>
        <v>0.11685817621507393</v>
      </c>
      <c r="W14" s="15">
        <f t="shared" si="41"/>
        <v>11.498394416740714</v>
      </c>
      <c r="X14" s="15">
        <f t="shared" si="42"/>
        <v>0.93954476239928353</v>
      </c>
      <c r="Y14" s="15">
        <f t="shared" si="43"/>
        <v>7.6213335207101613E-7</v>
      </c>
      <c r="Z14" s="15">
        <f t="shared" si="44"/>
        <v>2.8806506270906418E-5</v>
      </c>
      <c r="AA14" s="15">
        <f t="shared" si="45"/>
        <v>9.8361269930791109E-3</v>
      </c>
      <c r="AB14" s="15">
        <f t="shared" si="27"/>
        <v>7.0162652798512137E-2</v>
      </c>
      <c r="AC14" s="30">
        <f t="shared" si="46"/>
        <v>102.46310319064894</v>
      </c>
      <c r="AD14" s="30">
        <f t="shared" si="47"/>
        <v>0.12452810048795344</v>
      </c>
      <c r="AE14" s="16">
        <f t="shared" si="48"/>
        <v>14.778769073004263</v>
      </c>
      <c r="AF14" s="16">
        <f t="shared" si="49"/>
        <v>0.94282365382012612</v>
      </c>
      <c r="AG14" s="16">
        <f t="shared" si="50"/>
        <v>1.3284326419780658E-6</v>
      </c>
      <c r="AH14" s="16">
        <f t="shared" si="51"/>
        <v>5.0035350500521325E-5</v>
      </c>
      <c r="AI14" s="16">
        <f t="shared" si="52"/>
        <v>1.515471891582186E-2</v>
      </c>
      <c r="AJ14" s="16">
        <f t="shared" si="28"/>
        <v>5.1958150176177838E-2</v>
      </c>
      <c r="AK14" s="16">
        <f t="shared" si="53"/>
        <v>66.782745717938042</v>
      </c>
      <c r="AL14" s="16">
        <f t="shared" ref="AL14:AL76" si="57">AE14/(65*COS(38.8*PI()/180))*SQRT(0.036/0.1224*0.9869)</f>
        <v>0.15717960364114697</v>
      </c>
      <c r="AM14">
        <f t="shared" si="54"/>
        <v>0.93840808425708311</v>
      </c>
      <c r="AN14">
        <f t="shared" si="55"/>
        <v>0.74346908573373205</v>
      </c>
      <c r="AO14">
        <f t="shared" si="56"/>
        <v>0.10497505552015897</v>
      </c>
      <c r="BO14">
        <v>0.12</v>
      </c>
      <c r="BP14">
        <f t="shared" si="5"/>
        <v>13.155044663231303</v>
      </c>
      <c r="BQ14">
        <f t="shared" si="6"/>
        <v>13.150129000595575</v>
      </c>
      <c r="BR14">
        <f t="shared" si="7"/>
        <v>62.517442316555517</v>
      </c>
      <c r="BS14">
        <f t="shared" si="8"/>
        <v>57.614318973522408</v>
      </c>
      <c r="BT14">
        <v>10</v>
      </c>
    </row>
    <row r="15" spans="1:72" x14ac:dyDescent="0.35">
      <c r="A15" s="93"/>
      <c r="B15" s="17">
        <v>0.71107042088446692</v>
      </c>
      <c r="C15" s="17">
        <v>11.398892852126664</v>
      </c>
      <c r="D15" s="17">
        <v>0.68447898299999999</v>
      </c>
      <c r="E15" s="17">
        <v>0.26038897770870667</v>
      </c>
      <c r="F15" s="17">
        <v>1.3171431415141096E-2</v>
      </c>
      <c r="G15" s="17">
        <v>1</v>
      </c>
      <c r="H15" s="17">
        <f t="shared" si="29"/>
        <v>0.12661540764027857</v>
      </c>
      <c r="I15" s="32"/>
      <c r="J15">
        <f t="shared" si="30"/>
        <v>3.0000000000000027E-2</v>
      </c>
      <c r="K15">
        <v>0.97</v>
      </c>
      <c r="L15" s="20">
        <f t="shared" si="31"/>
        <v>5.2675639264121523</v>
      </c>
      <c r="M15" s="20">
        <f t="shared" si="32"/>
        <v>0.83943384764224405</v>
      </c>
      <c r="N15" s="20">
        <f t="shared" si="33"/>
        <v>1.1767085652858649E-4</v>
      </c>
      <c r="O15" s="14">
        <f t="shared" si="34"/>
        <v>10.546361089338324</v>
      </c>
      <c r="P15" s="14">
        <f t="shared" si="35"/>
        <v>0.88674522870980665</v>
      </c>
      <c r="Q15" s="14">
        <f t="shared" si="36"/>
        <v>1.2233592886814619E-7</v>
      </c>
      <c r="R15" s="14">
        <f t="shared" si="37"/>
        <v>4.8993971352162546E-6</v>
      </c>
      <c r="S15" s="14">
        <f t="shared" si="38"/>
        <v>1.5320176414035367E-3</v>
      </c>
      <c r="T15" s="14">
        <f t="shared" si="26"/>
        <v>0.37567903145532899</v>
      </c>
      <c r="U15" s="14">
        <f t="shared" si="39"/>
        <v>653.39079994479243</v>
      </c>
      <c r="V15" s="14">
        <f t="shared" si="40"/>
        <v>0.11714574615016357</v>
      </c>
      <c r="W15" s="15">
        <f t="shared" si="41"/>
        <v>11.564312453779898</v>
      </c>
      <c r="X15" s="15">
        <f t="shared" si="42"/>
        <v>0.91012142793658746</v>
      </c>
      <c r="Y15" s="15">
        <f t="shared" si="43"/>
        <v>3.2594328621245118E-6</v>
      </c>
      <c r="Z15" s="15">
        <f t="shared" si="44"/>
        <v>1.2716777620169761E-4</v>
      </c>
      <c r="AA15" s="15">
        <f t="shared" si="45"/>
        <v>2.4101404459264654E-2</v>
      </c>
      <c r="AB15" s="15">
        <f t="shared" si="27"/>
        <v>7.0162652798512137E-2</v>
      </c>
      <c r="AC15" s="30">
        <f t="shared" si="46"/>
        <v>42.276081606312538</v>
      </c>
      <c r="AD15" s="30">
        <f t="shared" si="47"/>
        <v>0.12524199563216881</v>
      </c>
      <c r="AE15" s="16">
        <f t="shared" si="48"/>
        <v>14.943566792198117</v>
      </c>
      <c r="AF15" s="16">
        <f t="shared" si="49"/>
        <v>0.91492097367317526</v>
      </c>
      <c r="AG15" s="16">
        <f t="shared" si="50"/>
        <v>5.1943886708992283E-6</v>
      </c>
      <c r="AH15" s="16">
        <f t="shared" si="51"/>
        <v>2.0158253965874007E-4</v>
      </c>
      <c r="AI15" s="16">
        <f t="shared" si="52"/>
        <v>3.4505577715426811E-2</v>
      </c>
      <c r="AJ15" s="16">
        <f t="shared" si="28"/>
        <v>5.1958150176177838E-2</v>
      </c>
      <c r="AK15" s="16">
        <f t="shared" si="53"/>
        <v>29.764979804883826</v>
      </c>
      <c r="AL15" s="16">
        <f t="shared" si="57"/>
        <v>0.15893230984123036</v>
      </c>
      <c r="AM15">
        <f t="shared" si="54"/>
        <v>0.93535515430635874</v>
      </c>
      <c r="AN15">
        <f t="shared" si="55"/>
        <v>0.73707949168541886</v>
      </c>
      <c r="AO15">
        <f t="shared" si="56"/>
        <v>0.10542444627680131</v>
      </c>
      <c r="BO15">
        <v>0.13</v>
      </c>
      <c r="BP15">
        <f t="shared" si="5"/>
        <v>13.154657011934344</v>
      </c>
      <c r="BQ15">
        <f t="shared" si="6"/>
        <v>13.149723375128016</v>
      </c>
      <c r="BR15">
        <f t="shared" si="7"/>
        <v>62.478535656712268</v>
      </c>
      <c r="BS15">
        <f t="shared" si="8"/>
        <v>57.580073760174528</v>
      </c>
      <c r="BT15">
        <v>10</v>
      </c>
    </row>
    <row r="16" spans="1:72" x14ac:dyDescent="0.35">
      <c r="A16" s="93"/>
      <c r="B16" s="17">
        <v>0.50549719934758119</v>
      </c>
      <c r="C16" s="17">
        <v>13.772477044930156</v>
      </c>
      <c r="D16" s="17">
        <v>0.59701321000000007</v>
      </c>
      <c r="E16" s="17">
        <v>0.20573247283806659</v>
      </c>
      <c r="F16" s="17">
        <v>2.7202269685505855E-2</v>
      </c>
      <c r="G16" s="17">
        <v>1</v>
      </c>
      <c r="H16" s="17">
        <f t="shared" si="29"/>
        <v>0.15298045326699186</v>
      </c>
      <c r="I16" s="32"/>
      <c r="J16">
        <f t="shared" si="30"/>
        <v>4.0000000000000036E-2</v>
      </c>
      <c r="K16">
        <v>0.96</v>
      </c>
      <c r="L16" s="20">
        <f t="shared" si="31"/>
        <v>5.3285037424516206</v>
      </c>
      <c r="M16" s="20">
        <f t="shared" si="32"/>
        <v>0.79029114723969374</v>
      </c>
      <c r="N16" s="20">
        <f t="shared" si="33"/>
        <v>2.6938135766270584E-4</v>
      </c>
      <c r="O16" s="14">
        <f t="shared" si="34"/>
        <v>10.572704828014118</v>
      </c>
      <c r="P16" s="14">
        <f t="shared" si="35"/>
        <v>0.8508828592120139</v>
      </c>
      <c r="Q16" s="14">
        <f t="shared" si="36"/>
        <v>4.8446336317826259E-7</v>
      </c>
      <c r="R16" s="14">
        <f t="shared" si="37"/>
        <v>2.0219573549251635E-5</v>
      </c>
      <c r="S16" s="14">
        <f t="shared" si="38"/>
        <v>4.1097117707167251E-3</v>
      </c>
      <c r="T16" s="14">
        <f t="shared" si="26"/>
        <v>0.37567903145532899</v>
      </c>
      <c r="U16" s="14">
        <f t="shared" si="39"/>
        <v>243.97114664383298</v>
      </c>
      <c r="V16" s="14">
        <f t="shared" si="40"/>
        <v>0.11743836432409283</v>
      </c>
      <c r="W16" s="15">
        <f t="shared" si="41"/>
        <v>11.631424209181166</v>
      </c>
      <c r="X16" s="15">
        <f t="shared" si="42"/>
        <v>0.88123108889195234</v>
      </c>
      <c r="Y16" s="15">
        <f t="shared" si="43"/>
        <v>9.1395007299125813E-6</v>
      </c>
      <c r="Z16" s="15">
        <f t="shared" si="44"/>
        <v>3.6818182079434436E-4</v>
      </c>
      <c r="AA16" s="15">
        <f t="shared" si="45"/>
        <v>4.7784956193097597E-2</v>
      </c>
      <c r="AB16" s="15">
        <f t="shared" si="27"/>
        <v>7.0162652798512137E-2</v>
      </c>
      <c r="AC16" s="30">
        <f t="shared" si="46"/>
        <v>21.69938337538122</v>
      </c>
      <c r="AD16" s="30">
        <f t="shared" si="47"/>
        <v>0.12596881879700689</v>
      </c>
      <c r="AE16" s="16">
        <f t="shared" si="48"/>
        <v>15.112139455661758</v>
      </c>
      <c r="AF16" s="16">
        <f t="shared" si="49"/>
        <v>0.88747368571107044</v>
      </c>
      <c r="AG16" s="16">
        <f t="shared" si="50"/>
        <v>1.3667951022040432E-5</v>
      </c>
      <c r="AH16" s="16">
        <f t="shared" si="51"/>
        <v>5.4663831681300845E-4</v>
      </c>
      <c r="AI16" s="16">
        <f t="shared" si="52"/>
        <v>6.4664009469328432E-2</v>
      </c>
      <c r="AJ16" s="16">
        <f t="shared" si="28"/>
        <v>5.1958150176177838E-2</v>
      </c>
      <c r="AK16" s="16">
        <f t="shared" si="53"/>
        <v>16.236099457569978</v>
      </c>
      <c r="AL16" s="16">
        <f t="shared" si="57"/>
        <v>0.16072516446241439</v>
      </c>
      <c r="AM16">
        <f t="shared" si="54"/>
        <v>0.93228122201685082</v>
      </c>
      <c r="AN16">
        <f t="shared" si="55"/>
        <v>0.73067814064396752</v>
      </c>
      <c r="AO16">
        <f t="shared" si="56"/>
        <v>0.10588208682055147</v>
      </c>
      <c r="BO16">
        <v>0.14000000000000001</v>
      </c>
      <c r="BP16">
        <f t="shared" si="5"/>
        <v>13.154269405844451</v>
      </c>
      <c r="BQ16">
        <f t="shared" si="6"/>
        <v>13.149317794519291</v>
      </c>
      <c r="BR16">
        <f t="shared" si="7"/>
        <v>62.439701137667214</v>
      </c>
      <c r="BS16">
        <f t="shared" si="8"/>
        <v>57.54588878203235</v>
      </c>
      <c r="BT16">
        <v>10</v>
      </c>
    </row>
    <row r="17" spans="1:72" x14ac:dyDescent="0.35">
      <c r="A17" s="93"/>
      <c r="B17" s="17">
        <v>0.35385835073526267</v>
      </c>
      <c r="C17" s="17">
        <v>15.997618389224954</v>
      </c>
      <c r="D17" s="17">
        <v>0.33140895400000003</v>
      </c>
      <c r="E17" s="17">
        <v>0</v>
      </c>
      <c r="F17" s="17">
        <v>0.31258490209945322</v>
      </c>
      <c r="G17" s="17">
        <v>1</v>
      </c>
      <c r="H17" s="17">
        <f t="shared" si="29"/>
        <v>0.17769664123541901</v>
      </c>
      <c r="I17" s="32"/>
      <c r="J17">
        <f t="shared" si="30"/>
        <v>5.0000000000000044E-2</v>
      </c>
      <c r="K17">
        <v>0.95</v>
      </c>
      <c r="L17" s="20">
        <f t="shared" si="31"/>
        <v>5.3910952489653576</v>
      </c>
      <c r="M17" s="20">
        <f t="shared" si="32"/>
        <v>0.74324516626550663</v>
      </c>
      <c r="N17" s="20">
        <f t="shared" si="33"/>
        <v>5.1211967929376773E-4</v>
      </c>
      <c r="O17" s="14">
        <f t="shared" si="34"/>
        <v>10.599518096208739</v>
      </c>
      <c r="P17" s="14">
        <f t="shared" si="35"/>
        <v>0.81594842471111695</v>
      </c>
      <c r="Q17" s="14">
        <f t="shared" si="36"/>
        <v>1.4088943969630406E-6</v>
      </c>
      <c r="R17" s="14">
        <f t="shared" si="37"/>
        <v>6.131669125641892E-5</v>
      </c>
      <c r="S17" s="14">
        <f t="shared" si="38"/>
        <v>9.173416115360036E-3</v>
      </c>
      <c r="T17" s="14">
        <f t="shared" si="26"/>
        <v>0.37567903145532899</v>
      </c>
      <c r="U17" s="14">
        <f t="shared" si="39"/>
        <v>109.6439600007285</v>
      </c>
      <c r="V17" s="14">
        <f t="shared" si="40"/>
        <v>0.11773619788798992</v>
      </c>
      <c r="W17" s="15">
        <f t="shared" si="41"/>
        <v>11.699766442337362</v>
      </c>
      <c r="X17" s="15">
        <f t="shared" si="42"/>
        <v>0.85287132195366089</v>
      </c>
      <c r="Y17" s="15">
        <f t="shared" si="43"/>
        <v>2.0335177073659728E-5</v>
      </c>
      <c r="Z17" s="15">
        <f t="shared" si="44"/>
        <v>8.4603138272532075E-4</v>
      </c>
      <c r="AA17" s="15">
        <f t="shared" si="45"/>
        <v>8.3361647599200436E-2</v>
      </c>
      <c r="AB17" s="15">
        <f t="shared" si="27"/>
        <v>7.0162652798512137E-2</v>
      </c>
      <c r="AC17" s="30">
        <f t="shared" si="46"/>
        <v>12.755775202298882</v>
      </c>
      <c r="AD17" s="30">
        <f t="shared" si="47"/>
        <v>0.12670896808825535</v>
      </c>
      <c r="AE17" s="16">
        <f t="shared" si="48"/>
        <v>15.284618954846495</v>
      </c>
      <c r="AF17" s="16">
        <f t="shared" si="49"/>
        <v>0.86048057081321971</v>
      </c>
      <c r="AG17" s="16">
        <f t="shared" si="50"/>
        <v>2.8947548325242357E-5</v>
      </c>
      <c r="AH17" s="16">
        <f t="shared" si="51"/>
        <v>1.1932784115062933E-3</v>
      </c>
      <c r="AI17" s="16">
        <f t="shared" si="52"/>
        <v>0.10774522676433297</v>
      </c>
      <c r="AJ17" s="16">
        <f t="shared" si="28"/>
        <v>5.1958150176177838E-2</v>
      </c>
      <c r="AK17" s="16">
        <f t="shared" si="53"/>
        <v>10.040078606573871</v>
      </c>
      <c r="AL17" s="16">
        <f t="shared" si="57"/>
        <v>0.1625595702362756</v>
      </c>
      <c r="AM17">
        <f t="shared" si="54"/>
        <v>0.92918598947143416</v>
      </c>
      <c r="AN17">
        <f t="shared" si="55"/>
        <v>0.72426494310278866</v>
      </c>
      <c r="AO17">
        <f t="shared" si="56"/>
        <v>0.10634824803369042</v>
      </c>
      <c r="BO17">
        <v>0.15</v>
      </c>
      <c r="BP17">
        <f t="shared" si="5"/>
        <v>13.153881844975237</v>
      </c>
      <c r="BQ17">
        <f t="shared" si="6"/>
        <v>13.148912258783705</v>
      </c>
      <c r="BR17">
        <f t="shared" si="7"/>
        <v>62.400938620910438</v>
      </c>
      <c r="BS17">
        <f t="shared" si="8"/>
        <v>57.511763929626156</v>
      </c>
      <c r="BT17">
        <v>10</v>
      </c>
    </row>
    <row r="18" spans="1:72" x14ac:dyDescent="0.35">
      <c r="A18" s="93"/>
      <c r="B18" s="17">
        <v>0.30919849297245083</v>
      </c>
      <c r="C18" s="17">
        <v>21.33386331088559</v>
      </c>
      <c r="D18" s="17">
        <v>0.316670275</v>
      </c>
      <c r="E18" s="17">
        <v>0</v>
      </c>
      <c r="F18" s="17">
        <v>0.39647259921768285</v>
      </c>
      <c r="G18" s="17">
        <v>1</v>
      </c>
      <c r="H18" s="17">
        <f t="shared" si="29"/>
        <v>0.23697001407867485</v>
      </c>
      <c r="I18" s="32"/>
      <c r="J18">
        <f t="shared" si="30"/>
        <v>6.0000000000000053E-2</v>
      </c>
      <c r="K18">
        <v>0.94</v>
      </c>
      <c r="L18" s="20">
        <f t="shared" si="31"/>
        <v>5.4554096719938912</v>
      </c>
      <c r="M18" s="20">
        <f t="shared" si="32"/>
        <v>0.69824088506004856</v>
      </c>
      <c r="N18" s="20">
        <f t="shared" si="33"/>
        <v>8.6563393241253584E-4</v>
      </c>
      <c r="O18" s="14">
        <f t="shared" si="34"/>
        <v>10.626816681777029</v>
      </c>
      <c r="P18" s="14">
        <f t="shared" si="35"/>
        <v>0.78193185180139402</v>
      </c>
      <c r="Q18" s="14">
        <f t="shared" si="36"/>
        <v>3.370400597238903E-6</v>
      </c>
      <c r="R18" s="14">
        <f t="shared" si="37"/>
        <v>1.5305085241001937E-4</v>
      </c>
      <c r="S18" s="14">
        <f t="shared" si="38"/>
        <v>1.8100592144721001E-2</v>
      </c>
      <c r="T18" s="14">
        <f t="shared" si="26"/>
        <v>0.37567903145532899</v>
      </c>
      <c r="U18" s="14">
        <f t="shared" si="39"/>
        <v>55.868355803690832</v>
      </c>
      <c r="V18" s="14">
        <f t="shared" si="40"/>
        <v>0.11803942220850693</v>
      </c>
      <c r="W18" s="15">
        <f t="shared" si="41"/>
        <v>11.769377522672375</v>
      </c>
      <c r="X18" s="15">
        <f t="shared" si="42"/>
        <v>0.82503968102290304</v>
      </c>
      <c r="Y18" s="15">
        <f t="shared" si="43"/>
        <v>3.9087108498188739E-5</v>
      </c>
      <c r="Z18" s="15">
        <f t="shared" si="44"/>
        <v>1.6796478587173258E-3</v>
      </c>
      <c r="AA18" s="15">
        <f t="shared" si="45"/>
        <v>0.13346864978621834</v>
      </c>
      <c r="AB18" s="15">
        <f t="shared" si="27"/>
        <v>7.0162652798512137E-2</v>
      </c>
      <c r="AC18" s="30">
        <f t="shared" si="46"/>
        <v>8.2398115792759512</v>
      </c>
      <c r="AD18" s="30">
        <f t="shared" si="47"/>
        <v>0.12746285904840654</v>
      </c>
      <c r="AE18" s="16">
        <f t="shared" si="48"/>
        <v>15.461143414024626</v>
      </c>
      <c r="AF18" s="16">
        <f t="shared" si="49"/>
        <v>0.83394039601976422</v>
      </c>
      <c r="AG18" s="16">
        <f t="shared" si="50"/>
        <v>5.3443921580831718E-5</v>
      </c>
      <c r="AH18" s="16">
        <f t="shared" si="51"/>
        <v>2.270730679149624E-3</v>
      </c>
      <c r="AI18" s="16">
        <f t="shared" si="52"/>
        <v>0.1659229040811078</v>
      </c>
      <c r="AJ18" s="16">
        <f t="shared" si="28"/>
        <v>5.1958150176177838E-2</v>
      </c>
      <c r="AK18" s="16">
        <f t="shared" si="53"/>
        <v>6.7732100197157354</v>
      </c>
      <c r="AL18" s="16">
        <f t="shared" si="57"/>
        <v>0.16443699618356025</v>
      </c>
      <c r="AM18">
        <f t="shared" si="54"/>
        <v>0.92606915527980682</v>
      </c>
      <c r="AN18">
        <f t="shared" si="55"/>
        <v>0.71783981067581693</v>
      </c>
      <c r="AO18">
        <f t="shared" si="56"/>
        <v>0.10682321372779904</v>
      </c>
      <c r="BO18">
        <v>0.16</v>
      </c>
      <c r="BP18">
        <f t="shared" si="5"/>
        <v>13.153494329340321</v>
      </c>
      <c r="BQ18">
        <f t="shared" si="6"/>
        <v>13.148506767935563</v>
      </c>
      <c r="BR18">
        <f t="shared" si="7"/>
        <v>62.362247968198169</v>
      </c>
      <c r="BS18">
        <f t="shared" si="8"/>
        <v>57.477699093685359</v>
      </c>
      <c r="BT18">
        <v>10</v>
      </c>
    </row>
    <row r="19" spans="1:72" x14ac:dyDescent="0.35">
      <c r="A19" s="94" t="s">
        <v>37</v>
      </c>
      <c r="B19" s="18">
        <v>1</v>
      </c>
      <c r="C19" s="18"/>
      <c r="D19" s="18">
        <v>1</v>
      </c>
      <c r="E19" s="18">
        <v>1</v>
      </c>
      <c r="F19" s="18">
        <v>0</v>
      </c>
      <c r="G19" s="18">
        <f>(0.3863*B19^2+0.4494*B19-0.1676)/(B19-0.3)</f>
        <v>0.95442857142857151</v>
      </c>
      <c r="H19" s="18"/>
      <c r="I19" s="32">
        <f>F25/E19*0.6527/0.01837909</f>
        <v>12.258091557942182</v>
      </c>
      <c r="J19">
        <f t="shared" si="30"/>
        <v>6.9999999999999951E-2</v>
      </c>
      <c r="K19">
        <v>0.93</v>
      </c>
      <c r="L19" s="20">
        <f t="shared" si="31"/>
        <v>5.5215224862379673</v>
      </c>
      <c r="M19" s="20">
        <f t="shared" si="32"/>
        <v>0.65522379225390748</v>
      </c>
      <c r="N19" s="20">
        <f t="shared" si="33"/>
        <v>1.3491930008949706E-3</v>
      </c>
      <c r="O19" s="14">
        <f t="shared" si="34"/>
        <v>10.654617160789019</v>
      </c>
      <c r="P19" s="14">
        <f t="shared" si="35"/>
        <v>0.74882302037506121</v>
      </c>
      <c r="Q19" s="14">
        <f t="shared" si="36"/>
        <v>7.046199977184431E-6</v>
      </c>
      <c r="R19" s="14">
        <f t="shared" si="37"/>
        <v>3.3405677385722754E-4</v>
      </c>
      <c r="S19" s="14">
        <f t="shared" si="38"/>
        <v>3.2695157906026368E-2</v>
      </c>
      <c r="T19" s="14">
        <f t="shared" si="26"/>
        <v>0.37567903145532899</v>
      </c>
      <c r="U19" s="14">
        <f t="shared" si="39"/>
        <v>31.195351435812594</v>
      </c>
      <c r="V19" s="14">
        <f t="shared" si="40"/>
        <v>0.11834822140754855</v>
      </c>
      <c r="W19" s="15">
        <f t="shared" si="41"/>
        <v>11.840297521633259</v>
      </c>
      <c r="X19" s="15">
        <f t="shared" si="42"/>
        <v>0.79773369667255301</v>
      </c>
      <c r="Y19" s="15">
        <f t="shared" si="43"/>
        <v>6.7915802754891128E-5</v>
      </c>
      <c r="Z19" s="15">
        <f t="shared" si="44"/>
        <v>3.0143343565794956E-3</v>
      </c>
      <c r="AA19" s="15">
        <f t="shared" si="45"/>
        <v>0.20089733947834515</v>
      </c>
      <c r="AB19" s="15">
        <f t="shared" si="27"/>
        <v>7.0162652798512137E-2</v>
      </c>
      <c r="AC19" s="30">
        <f t="shared" si="46"/>
        <v>5.7126623639328296</v>
      </c>
      <c r="AD19" s="30">
        <f t="shared" si="47"/>
        <v>0.12823092565293598</v>
      </c>
      <c r="AE19" s="16">
        <f t="shared" si="48"/>
        <v>15.64185756346429</v>
      </c>
      <c r="AF19" s="16">
        <f t="shared" si="49"/>
        <v>0.80785191417476732</v>
      </c>
      <c r="AG19" s="16">
        <f t="shared" si="50"/>
        <v>8.9751222250883809E-5</v>
      </c>
      <c r="AH19" s="16">
        <f t="shared" si="51"/>
        <v>3.929959719960685E-3</v>
      </c>
      <c r="AI19" s="16">
        <f t="shared" si="52"/>
        <v>0.24141023115786786</v>
      </c>
      <c r="AJ19" s="16">
        <f t="shared" si="28"/>
        <v>5.1958150176177838E-2</v>
      </c>
      <c r="AK19" s="16">
        <f t="shared" si="53"/>
        <v>4.8760473323877855</v>
      </c>
      <c r="AL19" s="16">
        <f t="shared" si="57"/>
        <v>0.16635898158308579</v>
      </c>
      <c r="AM19">
        <f t="shared" si="54"/>
        <v>0.92293041483506477</v>
      </c>
      <c r="AN19">
        <f t="shared" si="55"/>
        <v>0.71140265635998201</v>
      </c>
      <c r="AO19">
        <f t="shared" si="56"/>
        <v>0.10730728145910405</v>
      </c>
      <c r="BO19">
        <v>0.17</v>
      </c>
      <c r="BP19">
        <f t="shared" si="5"/>
        <v>13.153106858953327</v>
      </c>
      <c r="BQ19">
        <f t="shared" si="6"/>
        <v>13.14810132198919</v>
      </c>
      <c r="BR19">
        <f t="shared" si="7"/>
        <v>62.323629041552167</v>
      </c>
      <c r="BS19">
        <f t="shared" si="8"/>
        <v>57.443694165137998</v>
      </c>
      <c r="BT19">
        <v>10</v>
      </c>
    </row>
    <row r="20" spans="1:72" x14ac:dyDescent="0.35">
      <c r="A20" s="94"/>
      <c r="B20" s="18">
        <v>0.79595319581727086</v>
      </c>
      <c r="C20" s="18">
        <v>11.112347751488187</v>
      </c>
      <c r="D20" s="18">
        <v>0.90104035699999996</v>
      </c>
      <c r="E20" s="18">
        <v>0.64535813685239807</v>
      </c>
      <c r="F20" s="18">
        <v>5.8414759102210171E-3</v>
      </c>
      <c r="G20" s="18">
        <f t="shared" ref="G20:G25" si="58">(0.3863*B20^2+0.4494*B20-0.1676)/(B20-0.3)</f>
        <v>0.87677314599081568</v>
      </c>
      <c r="H20" s="18">
        <f t="shared" ref="H20:H24" si="59">G20*C20/(65*COS(38.8*PI()/180))*SQRT(0.038/0.1246*0.9869)</f>
        <v>0.1055171920040909</v>
      </c>
      <c r="I20" s="32"/>
      <c r="J20">
        <f t="shared" si="30"/>
        <v>7.999999999999996E-2</v>
      </c>
      <c r="K20">
        <v>0.92</v>
      </c>
      <c r="L20" s="20">
        <f t="shared" si="31"/>
        <v>5.5895137409730795</v>
      </c>
      <c r="M20" s="20">
        <f t="shared" si="32"/>
        <v>0.61413988902361949</v>
      </c>
      <c r="N20" s="20">
        <f t="shared" si="33"/>
        <v>1.9816771189690901E-3</v>
      </c>
      <c r="O20" s="14">
        <f t="shared" si="34"/>
        <v>10.682936950142453</v>
      </c>
      <c r="P20" s="14">
        <f t="shared" si="35"/>
        <v>0.71661176265911009</v>
      </c>
      <c r="Q20" s="14">
        <f t="shared" si="36"/>
        <v>1.3347146857864149E-5</v>
      </c>
      <c r="R20" s="14">
        <f t="shared" si="37"/>
        <v>6.6100835291749149E-4</v>
      </c>
      <c r="S20" s="14">
        <f t="shared" si="38"/>
        <v>5.5263554322981752E-2</v>
      </c>
      <c r="T20" s="14">
        <f t="shared" si="26"/>
        <v>0.37567903145532899</v>
      </c>
      <c r="U20" s="14">
        <f t="shared" si="39"/>
        <v>18.693147272912558</v>
      </c>
      <c r="V20" s="14">
        <f t="shared" si="40"/>
        <v>0.11866278894667609</v>
      </c>
      <c r="W20" s="15">
        <f t="shared" si="41"/>
        <v>11.912568311197266</v>
      </c>
      <c r="X20" s="15">
        <f t="shared" si="42"/>
        <v>0.77095087558510011</v>
      </c>
      <c r="Y20" s="15">
        <f t="shared" si="43"/>
        <v>1.096008636350673E-4</v>
      </c>
      <c r="Z20" s="15">
        <f t="shared" si="44"/>
        <v>5.0233077513629487E-3</v>
      </c>
      <c r="AA20" s="15">
        <f t="shared" si="45"/>
        <v>0.28855006579426828</v>
      </c>
      <c r="AB20" s="15">
        <f t="shared" si="27"/>
        <v>7.0162652798512137E-2</v>
      </c>
      <c r="AC20" s="30">
        <f t="shared" si="46"/>
        <v>4.1881943003888971</v>
      </c>
      <c r="AD20" s="30">
        <f t="shared" si="47"/>
        <v>0.12901362137713793</v>
      </c>
      <c r="AE20" s="16">
        <f t="shared" si="48"/>
        <v>15.82691313976982</v>
      </c>
      <c r="AF20" s="16">
        <f t="shared" si="49"/>
        <v>0.78221386355490097</v>
      </c>
      <c r="AG20" s="16">
        <f t="shared" si="50"/>
        <v>1.4062653930479129E-4</v>
      </c>
      <c r="AH20" s="16">
        <f t="shared" si="51"/>
        <v>6.3440620315393659E-3</v>
      </c>
      <c r="AI20" s="16">
        <f t="shared" si="52"/>
        <v>0.33640736724119796</v>
      </c>
      <c r="AJ20" s="16">
        <f t="shared" si="28"/>
        <v>5.1958150176177838E-2</v>
      </c>
      <c r="AK20" s="16">
        <f t="shared" si="53"/>
        <v>3.6937282316888957</v>
      </c>
      <c r="AL20" s="16">
        <f t="shared" si="57"/>
        <v>0.16832714022956055</v>
      </c>
      <c r="AM20">
        <f t="shared" si="54"/>
        <v>0.91976946061994602</v>
      </c>
      <c r="AN20">
        <f t="shared" si="55"/>
        <v>0.70495339482894204</v>
      </c>
      <c r="AO20">
        <f t="shared" si="56"/>
        <v>0.10780076340811319</v>
      </c>
      <c r="BO20">
        <v>0.18</v>
      </c>
      <c r="BP20">
        <f t="shared" si="5"/>
        <v>13.152719433827892</v>
      </c>
      <c r="BQ20">
        <f t="shared" si="6"/>
        <v>13.147695920958906</v>
      </c>
      <c r="BR20">
        <f t="shared" si="7"/>
        <v>62.285081703259308</v>
      </c>
      <c r="BS20">
        <f t="shared" si="8"/>
        <v>57.409749035110451</v>
      </c>
      <c r="BT20">
        <v>10</v>
      </c>
    </row>
    <row r="21" spans="1:72" x14ac:dyDescent="0.35">
      <c r="A21" s="94"/>
      <c r="B21" s="18">
        <v>0.53800745761953517</v>
      </c>
      <c r="C21" s="18">
        <v>15.770413172700501</v>
      </c>
      <c r="D21" s="18">
        <v>0.76064977899999997</v>
      </c>
      <c r="E21" s="18">
        <v>0.34124653142969191</v>
      </c>
      <c r="F21" s="18">
        <v>8.4926389480988948E-3</v>
      </c>
      <c r="G21" s="18">
        <f t="shared" si="58"/>
        <v>0.78147075877854466</v>
      </c>
      <c r="H21" s="18">
        <f t="shared" si="59"/>
        <v>0.13347070845176823</v>
      </c>
      <c r="I21" s="32"/>
      <c r="J21">
        <f t="shared" si="30"/>
        <v>8.9999999999999969E-2</v>
      </c>
      <c r="K21">
        <v>0.91</v>
      </c>
      <c r="L21" s="20">
        <f t="shared" si="31"/>
        <v>5.6594684167068543</v>
      </c>
      <c r="M21" s="20">
        <f t="shared" si="32"/>
        <v>0.5749356934607136</v>
      </c>
      <c r="N21" s="20">
        <f t="shared" si="33"/>
        <v>2.7816405390688383E-3</v>
      </c>
      <c r="O21" s="14">
        <f t="shared" si="34"/>
        <v>10.71179436460114</v>
      </c>
      <c r="P21" s="14">
        <f t="shared" si="35"/>
        <v>0.68528786221638605</v>
      </c>
      <c r="Q21" s="14">
        <f t="shared" si="36"/>
        <v>2.3447800286372545E-5</v>
      </c>
      <c r="R21" s="14">
        <f t="shared" si="37"/>
        <v>1.2136438961473095E-3</v>
      </c>
      <c r="S21" s="14">
        <f t="shared" si="38"/>
        <v>8.8697083344357802E-2</v>
      </c>
      <c r="T21" s="14">
        <f t="shared" si="26"/>
        <v>0.37567903145532899</v>
      </c>
      <c r="U21" s="14">
        <f t="shared" si="39"/>
        <v>11.860644865019538</v>
      </c>
      <c r="V21" s="14">
        <f t="shared" si="40"/>
        <v>0.11898332826067178</v>
      </c>
      <c r="W21" s="15">
        <f t="shared" si="41"/>
        <v>11.986233669446579</v>
      </c>
      <c r="X21" s="15">
        <f t="shared" si="42"/>
        <v>0.74468869996861875</v>
      </c>
      <c r="Y21" s="15">
        <f t="shared" si="43"/>
        <v>1.6716471674966215E-4</v>
      </c>
      <c r="Z21" s="15">
        <f t="shared" si="44"/>
        <v>7.9088084093056343E-3</v>
      </c>
      <c r="AA21" s="15">
        <f t="shared" si="45"/>
        <v>0.39935626667540991</v>
      </c>
      <c r="AB21" s="15">
        <f t="shared" si="27"/>
        <v>7.0162652798512137E-2</v>
      </c>
      <c r="AC21" s="30">
        <f t="shared" si="46"/>
        <v>3.2142259265135045</v>
      </c>
      <c r="AD21" s="30">
        <f t="shared" si="47"/>
        <v>0.12981142033950399</v>
      </c>
      <c r="AE21" s="16">
        <f t="shared" si="48"/>
        <v>16.01646931572472</v>
      </c>
      <c r="AF21" s="16">
        <f t="shared" si="49"/>
        <v>0.75702496748282955</v>
      </c>
      <c r="AG21" s="16">
        <f t="shared" si="50"/>
        <v>2.0897446510689037E-4</v>
      </c>
      <c r="AH21" s="16">
        <f t="shared" si="51"/>
        <v>9.7081357039513483E-3</v>
      </c>
      <c r="AI21" s="16">
        <f t="shared" si="52"/>
        <v>0.45301502856215331</v>
      </c>
      <c r="AJ21" s="16">
        <f t="shared" si="28"/>
        <v>5.1958150176177838E-2</v>
      </c>
      <c r="AK21" s="16">
        <f t="shared" si="53"/>
        <v>2.9160022336106262</v>
      </c>
      <c r="AL21" s="16">
        <f t="shared" si="57"/>
        <v>0.17034316500517918</v>
      </c>
      <c r="AM21">
        <f t="shared" si="54"/>
        <v>0.91658598256984769</v>
      </c>
      <c r="AN21">
        <f t="shared" si="55"/>
        <v>0.69849194276186055</v>
      </c>
      <c r="AO21">
        <f t="shared" si="56"/>
        <v>0.1083039873296547</v>
      </c>
      <c r="BO21">
        <v>0.19</v>
      </c>
      <c r="BP21">
        <f t="shared" si="5"/>
        <v>13.152332053977654</v>
      </c>
      <c r="BQ21">
        <f t="shared" si="6"/>
        <v>13.147290564859047</v>
      </c>
      <c r="BR21">
        <f t="shared" si="7"/>
        <v>62.246605815871028</v>
      </c>
      <c r="BS21">
        <f t="shared" si="8"/>
        <v>57.375863594927111</v>
      </c>
      <c r="BT21">
        <v>10</v>
      </c>
    </row>
    <row r="22" spans="1:72" x14ac:dyDescent="0.35">
      <c r="A22" s="94"/>
      <c r="B22" s="18">
        <v>0.4935305463454196</v>
      </c>
      <c r="C22" s="18">
        <v>18.795811345719585</v>
      </c>
      <c r="D22" s="18">
        <v>0.68970504100000007</v>
      </c>
      <c r="E22" s="18">
        <v>0.25036963582835764</v>
      </c>
      <c r="F22" s="18">
        <v>1.411783631406241E-2</v>
      </c>
      <c r="G22" s="18">
        <f t="shared" si="58"/>
        <v>0.76620796311379358</v>
      </c>
      <c r="H22" s="18">
        <f t="shared" si="59"/>
        <v>0.15596886093910897</v>
      </c>
      <c r="I22" s="32"/>
      <c r="J22">
        <f t="shared" si="30"/>
        <v>9.9999999999999978E-2</v>
      </c>
      <c r="K22">
        <v>0.9</v>
      </c>
      <c r="L22" s="20">
        <f t="shared" si="31"/>
        <v>5.7314768160388763</v>
      </c>
      <c r="M22" s="20">
        <f t="shared" si="32"/>
        <v>0.53755824505922478</v>
      </c>
      <c r="N22" s="20">
        <f t="shared" si="33"/>
        <v>3.7673573978380458E-3</v>
      </c>
      <c r="O22" s="14">
        <f t="shared" si="34"/>
        <v>10.741208678710839</v>
      </c>
      <c r="P22" s="14">
        <f t="shared" si="35"/>
        <v>0.65484105290896222</v>
      </c>
      <c r="Q22" s="14">
        <f t="shared" si="36"/>
        <v>3.8815567600657536E-5</v>
      </c>
      <c r="R22" s="14">
        <f t="shared" si="37"/>
        <v>2.1006147295908884E-3</v>
      </c>
      <c r="S22" s="14">
        <f t="shared" si="38"/>
        <v>0.13655472336451246</v>
      </c>
      <c r="T22" s="14">
        <f t="shared" si="26"/>
        <v>0.37567903145532899</v>
      </c>
      <c r="U22" s="14">
        <f t="shared" si="39"/>
        <v>7.8976885272336244</v>
      </c>
      <c r="V22" s="14">
        <f t="shared" si="40"/>
        <v>0.1193100534452816</v>
      </c>
      <c r="W22" s="15">
        <f t="shared" si="41"/>
        <v>12.061339393818605</v>
      </c>
      <c r="X22" s="15">
        <f t="shared" si="42"/>
        <v>0.71894462694957273</v>
      </c>
      <c r="Y22" s="15">
        <f t="shared" si="43"/>
        <v>2.438593786803543E-4</v>
      </c>
      <c r="Z22" s="15">
        <f t="shared" si="44"/>
        <v>1.1902371076059737E-2</v>
      </c>
      <c r="AA22" s="15">
        <f t="shared" si="45"/>
        <v>0.53613994832163403</v>
      </c>
      <c r="AB22" s="15">
        <f t="shared" si="27"/>
        <v>7.0162652798512137E-2</v>
      </c>
      <c r="AC22" s="30">
        <f t="shared" si="46"/>
        <v>2.5629845267399727</v>
      </c>
      <c r="AD22" s="30">
        <f t="shared" si="47"/>
        <v>0.13062481852822877</v>
      </c>
      <c r="AE22" s="16">
        <f t="shared" si="48"/>
        <v>16.210693162207519</v>
      </c>
      <c r="AF22" s="16">
        <f t="shared" si="49"/>
        <v>0.73228393392440894</v>
      </c>
      <c r="AG22" s="16">
        <f t="shared" si="50"/>
        <v>2.9783495242063956E-4</v>
      </c>
      <c r="AH22" s="16">
        <f t="shared" si="51"/>
        <v>1.4238285989572885E-2</v>
      </c>
      <c r="AI22" s="16">
        <f t="shared" si="52"/>
        <v>0.59311186290639195</v>
      </c>
      <c r="AJ22" s="16">
        <f t="shared" si="28"/>
        <v>5.1958150176177838E-2</v>
      </c>
      <c r="AK22" s="16">
        <f t="shared" si="53"/>
        <v>2.3820165194133121</v>
      </c>
      <c r="AL22" s="16">
        <f t="shared" si="57"/>
        <v>0.17240883279232863</v>
      </c>
      <c r="AM22">
        <f t="shared" si="54"/>
        <v>0.91337966850072994</v>
      </c>
      <c r="AN22">
        <f t="shared" si="55"/>
        <v>0.6920182192115063</v>
      </c>
      <c r="AO22">
        <f t="shared" si="56"/>
        <v>0.10881729758011933</v>
      </c>
      <c r="BO22">
        <v>0.2</v>
      </c>
      <c r="BP22">
        <f t="shared" si="5"/>
        <v>13.151944719416262</v>
      </c>
      <c r="BQ22">
        <f t="shared" si="6"/>
        <v>13.14688525370395</v>
      </c>
      <c r="BR22">
        <f t="shared" si="7"/>
        <v>62.208201242202797</v>
      </c>
      <c r="BS22">
        <f t="shared" si="8"/>
        <v>57.342037736109909</v>
      </c>
      <c r="BT22">
        <v>10</v>
      </c>
    </row>
    <row r="23" spans="1:72" x14ac:dyDescent="0.35">
      <c r="A23" s="94"/>
      <c r="B23" s="18">
        <v>0.40787187288940824</v>
      </c>
      <c r="C23" s="18">
        <v>21.682994970683467</v>
      </c>
      <c r="D23" s="18">
        <v>0.58952185299999993</v>
      </c>
      <c r="E23" s="18">
        <v>0.17704445227538868</v>
      </c>
      <c r="F23" s="18">
        <v>2.5296642389079169E-2</v>
      </c>
      <c r="G23" s="18">
        <f t="shared" si="58"/>
        <v>0.74127090543697016</v>
      </c>
      <c r="H23" s="18">
        <f t="shared" si="59"/>
        <v>0.17407098447889835</v>
      </c>
      <c r="I23" s="32"/>
      <c r="J23">
        <f t="shared" si="30"/>
        <v>0.10999999999999999</v>
      </c>
      <c r="K23">
        <v>0.89</v>
      </c>
      <c r="L23" s="20">
        <f t="shared" si="31"/>
        <v>5.8056349926369215</v>
      </c>
      <c r="M23" s="20">
        <f t="shared" si="32"/>
        <v>0.50195510932717724</v>
      </c>
      <c r="N23" s="20">
        <f t="shared" si="33"/>
        <v>4.9568566893194452E-3</v>
      </c>
      <c r="O23" s="14">
        <f t="shared" si="34"/>
        <v>10.771200194098967</v>
      </c>
      <c r="P23" s="14">
        <f t="shared" si="35"/>
        <v>0.62526101782173771</v>
      </c>
      <c r="Q23" s="14">
        <f t="shared" si="36"/>
        <v>6.1239064405376351E-5</v>
      </c>
      <c r="R23" s="14">
        <f t="shared" si="37"/>
        <v>3.4661619632360141E-3</v>
      </c>
      <c r="S23" s="14">
        <f t="shared" si="38"/>
        <v>0.20313582212866368</v>
      </c>
      <c r="T23" s="14">
        <f t="shared" si="26"/>
        <v>0.37567903145532899</v>
      </c>
      <c r="U23" s="14">
        <f t="shared" si="39"/>
        <v>5.4857513716392763</v>
      </c>
      <c r="V23" s="14">
        <f t="shared" si="40"/>
        <v>0.11964319000475973</v>
      </c>
      <c r="W23" s="15">
        <f t="shared" si="41"/>
        <v>12.13793342270065</v>
      </c>
      <c r="X23" s="15">
        <f t="shared" si="42"/>
        <v>0.69371608794117712</v>
      </c>
      <c r="Y23" s="15">
        <f t="shared" si="43"/>
        <v>3.4315540717349798E-4</v>
      </c>
      <c r="Z23" s="15">
        <f t="shared" si="44"/>
        <v>1.7263770559276082E-2</v>
      </c>
      <c r="AA23" s="15">
        <f t="shared" si="45"/>
        <v>0.70143064965573143</v>
      </c>
      <c r="AB23" s="15">
        <f t="shared" si="27"/>
        <v>7.0162652798512137E-2</v>
      </c>
      <c r="AC23" s="30">
        <f t="shared" si="46"/>
        <v>2.1110454631873585</v>
      </c>
      <c r="AD23" s="30">
        <f t="shared" si="47"/>
        <v>0.13145433511808535</v>
      </c>
      <c r="AE23" s="16">
        <f t="shared" si="48"/>
        <v>16.40976014500966</v>
      </c>
      <c r="AF23" s="16">
        <f t="shared" si="49"/>
        <v>0.70798945506878086</v>
      </c>
      <c r="AG23" s="16">
        <f t="shared" si="50"/>
        <v>4.1037345740165551E-4</v>
      </c>
      <c r="AH23" s="16">
        <f t="shared" si="51"/>
        <v>2.016940461863681E-2</v>
      </c>
      <c r="AI23" s="16">
        <f t="shared" si="52"/>
        <v>0.75819404794999978</v>
      </c>
      <c r="AJ23" s="16">
        <f t="shared" si="28"/>
        <v>5.1958150176177838E-2</v>
      </c>
      <c r="AK23" s="16">
        <f t="shared" si="53"/>
        <v>2.0023216662418055</v>
      </c>
      <c r="AL23" s="16">
        <f t="shared" si="57"/>
        <v>0.1745260097574951</v>
      </c>
      <c r="AM23">
        <f t="shared" si="54"/>
        <v>0.91015020461123874</v>
      </c>
      <c r="AN23">
        <f t="shared" si="55"/>
        <v>0.68553214601654289</v>
      </c>
      <c r="AO23">
        <f t="shared" si="56"/>
        <v>0.10934105622947697</v>
      </c>
      <c r="BO23">
        <v>0.21</v>
      </c>
      <c r="BP23">
        <f t="shared" si="5"/>
        <v>13.151557430157366</v>
      </c>
      <c r="BQ23">
        <f t="shared" si="6"/>
        <v>13.146479987507968</v>
      </c>
      <c r="BR23">
        <f t="shared" si="7"/>
        <v>62.169867845333641</v>
      </c>
      <c r="BS23">
        <f t="shared" si="8"/>
        <v>57.308271350378078</v>
      </c>
      <c r="BT23">
        <v>10</v>
      </c>
    </row>
    <row r="24" spans="1:72" x14ac:dyDescent="0.35">
      <c r="A24" s="94"/>
      <c r="B24" s="18">
        <v>0.31824532019793289</v>
      </c>
      <c r="C24" s="18">
        <v>23.996561632453904</v>
      </c>
      <c r="D24" s="18">
        <v>0.29156384400000002</v>
      </c>
      <c r="E24" s="18">
        <v>0</v>
      </c>
      <c r="F24" s="18">
        <v>0.28764008928336771</v>
      </c>
      <c r="G24" s="18">
        <f t="shared" si="58"/>
        <v>0.79713280566655598</v>
      </c>
      <c r="H24" s="18">
        <f t="shared" si="59"/>
        <v>0.20716188901258706</v>
      </c>
      <c r="I24" s="32"/>
      <c r="J24">
        <f t="shared" si="30"/>
        <v>0.12</v>
      </c>
      <c r="K24">
        <v>0.88</v>
      </c>
      <c r="L24" s="20">
        <f t="shared" si="31"/>
        <v>5.8820452227665632</v>
      </c>
      <c r="M24" s="20">
        <f t="shared" si="32"/>
        <v>0.46807438252790629</v>
      </c>
      <c r="N24" s="20">
        <f t="shared" si="33"/>
        <v>6.3679497800030712E-3</v>
      </c>
      <c r="O24" s="14">
        <f t="shared" si="34"/>
        <v>10.801790312726382</v>
      </c>
      <c r="P24" s="14">
        <f t="shared" si="35"/>
        <v>0.59653738814402879</v>
      </c>
      <c r="Q24" s="14">
        <f t="shared" si="36"/>
        <v>9.2855797074232739E-5</v>
      </c>
      <c r="R24" s="14">
        <f t="shared" si="37"/>
        <v>5.4975201845226529E-3</v>
      </c>
      <c r="S24" s="14">
        <f t="shared" si="38"/>
        <v>0.29352493036448574</v>
      </c>
      <c r="T24" s="14">
        <f t="shared" si="26"/>
        <v>0.37567903145532899</v>
      </c>
      <c r="U24" s="14">
        <f t="shared" si="39"/>
        <v>3.9581363282517437</v>
      </c>
      <c r="V24" s="14">
        <f t="shared" si="40"/>
        <v>0.11998297566552699</v>
      </c>
      <c r="W24" s="15">
        <f t="shared" si="41"/>
        <v>12.216065966106145</v>
      </c>
      <c r="X24" s="15">
        <f t="shared" si="42"/>
        <v>0.66900048798594369</v>
      </c>
      <c r="Y24" s="15">
        <f t="shared" si="43"/>
        <v>4.6873248058048385E-4</v>
      </c>
      <c r="Z24" s="15">
        <f t="shared" si="44"/>
        <v>2.4278077055833402E-2</v>
      </c>
      <c r="AA24" s="15">
        <f t="shared" si="45"/>
        <v>0.89721285388710748</v>
      </c>
      <c r="AB24" s="15">
        <f t="shared" si="27"/>
        <v>7.0162652798512137E-2</v>
      </c>
      <c r="AC24" s="30">
        <f t="shared" si="46"/>
        <v>1.7875032816537619</v>
      </c>
      <c r="AD24" s="30">
        <f t="shared" si="47"/>
        <v>0.13230051388565425</v>
      </c>
      <c r="AE24" s="16">
        <f t="shared" si="48"/>
        <v>16.613854659673823</v>
      </c>
      <c r="AF24" s="16">
        <f t="shared" si="49"/>
        <v>0.6841402068903526</v>
      </c>
      <c r="AG24" s="16">
        <f t="shared" si="50"/>
        <v>5.4987274439816059E-4</v>
      </c>
      <c r="AH24" s="16">
        <f t="shared" si="51"/>
        <v>2.7751345098136815E-2</v>
      </c>
      <c r="AI24" s="16">
        <f t="shared" si="52"/>
        <v>0.94917853420277609</v>
      </c>
      <c r="AJ24" s="16">
        <f t="shared" si="28"/>
        <v>5.1958150176177838E-2</v>
      </c>
      <c r="AK24" s="16">
        <f t="shared" si="53"/>
        <v>1.724305354438366</v>
      </c>
      <c r="AL24" s="16">
        <f t="shared" si="57"/>
        <v>0.17669665703953724</v>
      </c>
      <c r="AM24">
        <f t="shared" si="54"/>
        <v>0.90689727606974246</v>
      </c>
      <c r="AN24">
        <f t="shared" si="55"/>
        <v>0.67903364826353152</v>
      </c>
      <c r="AO24">
        <f t="shared" si="56"/>
        <v>0.10987564426651225</v>
      </c>
      <c r="BO24">
        <v>0.22</v>
      </c>
      <c r="BP24">
        <f t="shared" si="5"/>
        <v>13.15117018621463</v>
      </c>
      <c r="BQ24">
        <f t="shared" si="6"/>
        <v>13.146074766285455</v>
      </c>
      <c r="BR24">
        <f t="shared" si="7"/>
        <v>62.131605488605658</v>
      </c>
      <c r="BS24">
        <f t="shared" si="8"/>
        <v>57.274564329647703</v>
      </c>
      <c r="BT24">
        <v>10</v>
      </c>
    </row>
    <row r="25" spans="1:72" x14ac:dyDescent="0.35">
      <c r="A25" s="94"/>
      <c r="B25" s="18">
        <v>0.23621166430008925</v>
      </c>
      <c r="C25" s="18">
        <v>33.02830921570694</v>
      </c>
      <c r="D25" s="18">
        <v>0.24331539899999999</v>
      </c>
      <c r="E25" s="18">
        <v>0</v>
      </c>
      <c r="F25" s="18">
        <v>0.34517016695520086</v>
      </c>
      <c r="G25" s="18">
        <f t="shared" si="58"/>
        <v>0.62538867028071565</v>
      </c>
      <c r="H25" s="18">
        <f>0</f>
        <v>0</v>
      </c>
      <c r="I25" s="32"/>
      <c r="J25">
        <f t="shared" si="30"/>
        <v>0.13</v>
      </c>
      <c r="K25">
        <v>0.87</v>
      </c>
      <c r="L25" s="20">
        <f t="shared" si="31"/>
        <v>5.9608165244143256</v>
      </c>
      <c r="M25" s="20">
        <f t="shared" si="32"/>
        <v>0.43586469655747506</v>
      </c>
      <c r="N25" s="20">
        <f t="shared" si="33"/>
        <v>8.0182525980534575E-3</v>
      </c>
      <c r="O25" s="14">
        <f t="shared" si="34"/>
        <v>10.833001616730602</v>
      </c>
      <c r="P25" s="14">
        <f t="shared" si="35"/>
        <v>0.56865974200676239</v>
      </c>
      <c r="Q25" s="14">
        <f t="shared" si="36"/>
        <v>1.3617925021377651E-4</v>
      </c>
      <c r="R25" s="14">
        <f t="shared" si="37"/>
        <v>8.432769488167513E-3</v>
      </c>
      <c r="S25" s="14">
        <f t="shared" si="38"/>
        <v>0.41358113591687357</v>
      </c>
      <c r="T25" s="14">
        <f t="shared" si="26"/>
        <v>0.37567903145532899</v>
      </c>
      <c r="U25" s="14">
        <f t="shared" si="39"/>
        <v>2.9575156127796154</v>
      </c>
      <c r="V25" s="14">
        <f t="shared" si="40"/>
        <v>0.1203296612630446</v>
      </c>
      <c r="W25" s="15">
        <f t="shared" si="41"/>
        <v>12.295789646245739</v>
      </c>
      <c r="X25" s="15">
        <f t="shared" si="42"/>
        <v>0.64479520507093702</v>
      </c>
      <c r="Y25" s="15">
        <f t="shared" si="43"/>
        <v>6.2447123404478879E-4</v>
      </c>
      <c r="Z25" s="15">
        <f t="shared" si="44"/>
        <v>3.3250205594704485E-2</v>
      </c>
      <c r="AA25" s="15">
        <f t="shared" si="45"/>
        <v>1.1246151273580409</v>
      </c>
      <c r="AB25" s="15">
        <f t="shared" si="27"/>
        <v>7.0162652798512137E-2</v>
      </c>
      <c r="AC25" s="30">
        <f t="shared" si="46"/>
        <v>1.5496272368098012</v>
      </c>
      <c r="AD25" s="30">
        <f t="shared" si="47"/>
        <v>0.13316392473171454</v>
      </c>
      <c r="AE25" s="16">
        <f t="shared" si="48"/>
        <v>16.823170607793863</v>
      </c>
      <c r="AF25" s="16">
        <f t="shared" si="49"/>
        <v>0.66073484869159271</v>
      </c>
      <c r="AG25" s="16">
        <f t="shared" si="50"/>
        <v>7.1972594207295344E-4</v>
      </c>
      <c r="AH25" s="16">
        <f t="shared" si="51"/>
        <v>3.7243130440164585E-2</v>
      </c>
      <c r="AI25" s="16">
        <f t="shared" si="52"/>
        <v>1.1661765308287986</v>
      </c>
      <c r="AJ25" s="16">
        <f t="shared" si="28"/>
        <v>5.1958150176177838E-2</v>
      </c>
      <c r="AK25" s="16">
        <f t="shared" si="53"/>
        <v>1.5155670081746599</v>
      </c>
      <c r="AL25" s="16">
        <f t="shared" si="57"/>
        <v>0.1789228368789243</v>
      </c>
      <c r="AM25">
        <f t="shared" si="54"/>
        <v>0.903620567698593</v>
      </c>
      <c r="AN25">
        <f t="shared" si="55"/>
        <v>0.67252265480493556</v>
      </c>
      <c r="AO25">
        <f t="shared" si="56"/>
        <v>0.11042146290671476</v>
      </c>
      <c r="BO25">
        <v>0.23</v>
      </c>
      <c r="BP25">
        <f t="shared" si="5"/>
        <v>13.150782987601719</v>
      </c>
      <c r="BQ25">
        <f t="shared" si="6"/>
        <v>13.14566959005078</v>
      </c>
      <c r="BR25">
        <f t="shared" si="7"/>
        <v>62.093414035623454</v>
      </c>
      <c r="BS25">
        <f t="shared" si="8"/>
        <v>57.24091656603143</v>
      </c>
      <c r="BT25">
        <v>10</v>
      </c>
    </row>
    <row r="26" spans="1:72" x14ac:dyDescent="0.35">
      <c r="A26" s="95" t="s">
        <v>38</v>
      </c>
      <c r="B26" s="19">
        <v>1</v>
      </c>
      <c r="C26" s="19"/>
      <c r="D26" s="19">
        <v>1</v>
      </c>
      <c r="E26" s="19">
        <v>1</v>
      </c>
      <c r="F26" s="19">
        <v>0</v>
      </c>
      <c r="G26" s="19">
        <f>(0.678*B26^2-0.121*B26-0.02288)/(B26-0.3)</f>
        <v>0.7630285714285715</v>
      </c>
      <c r="H26" s="19"/>
      <c r="I26" s="32">
        <f>F32/E26*0.6527/0.01837909</f>
        <v>9.486056088739959</v>
      </c>
      <c r="J26">
        <f t="shared" si="30"/>
        <v>0.14000000000000001</v>
      </c>
      <c r="K26">
        <v>0.86</v>
      </c>
      <c r="L26" s="20">
        <f t="shared" si="31"/>
        <v>6.0420652297419606</v>
      </c>
      <c r="M26" s="20">
        <f t="shared" si="32"/>
        <v>0.4052752239648828</v>
      </c>
      <c r="N26" s="20">
        <f t="shared" si="33"/>
        <v>9.9252038899237342E-3</v>
      </c>
      <c r="O26" s="14">
        <f t="shared" si="34"/>
        <v>10.864857955580897</v>
      </c>
      <c r="P26" s="14">
        <f t="shared" si="35"/>
        <v>0.54161760327269182</v>
      </c>
      <c r="Q26" s="14">
        <f t="shared" si="36"/>
        <v>1.941254448393787E-4</v>
      </c>
      <c r="R26" s="14">
        <f t="shared" si="37"/>
        <v>1.2568580847336253E-2</v>
      </c>
      <c r="S26" s="14">
        <f t="shared" si="38"/>
        <v>0.56983162695044498</v>
      </c>
      <c r="T26" s="14">
        <f t="shared" si="26"/>
        <v>0.37567903145532899</v>
      </c>
      <c r="U26" s="14">
        <f t="shared" si="39"/>
        <v>2.282847691233072</v>
      </c>
      <c r="V26" s="14">
        <f t="shared" si="40"/>
        <v>0.12068351170990659</v>
      </c>
      <c r="W26" s="15">
        <f t="shared" si="41"/>
        <v>12.377159648891903</v>
      </c>
      <c r="X26" s="15">
        <f t="shared" si="42"/>
        <v>0.62109758941415827</v>
      </c>
      <c r="Y26" s="15">
        <f t="shared" si="43"/>
        <v>8.1444609025992532E-4</v>
      </c>
      <c r="Z26" s="15">
        <f t="shared" si="44"/>
        <v>4.4496356868284903E-2</v>
      </c>
      <c r="AA26" s="15">
        <f t="shared" si="45"/>
        <v>1.3835507891042029</v>
      </c>
      <c r="AB26" s="15">
        <f t="shared" si="27"/>
        <v>7.0162652798512137E-2</v>
      </c>
      <c r="AC26" s="30">
        <f t="shared" si="46"/>
        <v>1.3706169622803421</v>
      </c>
      <c r="AD26" s="30">
        <f t="shared" si="47"/>
        <v>0.13404516532052871</v>
      </c>
      <c r="AE26" s="16">
        <f t="shared" si="48"/>
        <v>17.037912018578108</v>
      </c>
      <c r="AF26" s="16">
        <f t="shared" si="49"/>
        <v>0.6377720226254795</v>
      </c>
      <c r="AG26" s="16">
        <f t="shared" si="50"/>
        <v>9.2343056857346374E-4</v>
      </c>
      <c r="AH26" s="16">
        <f t="shared" si="51"/>
        <v>4.8904895748452581E-2</v>
      </c>
      <c r="AI26" s="16">
        <f t="shared" si="52"/>
        <v>1.4082511427695219</v>
      </c>
      <c r="AJ26" s="16">
        <f t="shared" si="28"/>
        <v>5.1958150176177838E-2</v>
      </c>
      <c r="AK26" s="16">
        <f t="shared" si="53"/>
        <v>1.3553732167268733</v>
      </c>
      <c r="AL26" s="16">
        <f t="shared" si="57"/>
        <v>0.1812067192283727</v>
      </c>
      <c r="AM26">
        <f t="shared" si="54"/>
        <v>0.90031976476979425</v>
      </c>
      <c r="AN26">
        <f t="shared" si="55"/>
        <v>0.66599909884031716</v>
      </c>
      <c r="AO26">
        <f t="shared" si="56"/>
        <v>0.11097893501338359</v>
      </c>
      <c r="BO26">
        <v>0.24</v>
      </c>
      <c r="BP26">
        <f t="shared" si="5"/>
        <v>13.150395834332308</v>
      </c>
      <c r="BQ26">
        <f t="shared" si="6"/>
        <v>13.145264458818309</v>
      </c>
      <c r="BR26">
        <f t="shared" si="7"/>
        <v>62.055293350253663</v>
      </c>
      <c r="BS26">
        <f t="shared" si="8"/>
        <v>57.207327951838089</v>
      </c>
      <c r="BT26">
        <v>10</v>
      </c>
    </row>
    <row r="27" spans="1:72" x14ac:dyDescent="0.35">
      <c r="A27" s="95"/>
      <c r="B27" s="19">
        <v>0.88484216953252004</v>
      </c>
      <c r="C27" s="19">
        <v>12.897813613599965</v>
      </c>
      <c r="D27" s="19">
        <v>0.83942056600000003</v>
      </c>
      <c r="E27" s="19">
        <v>0.60270154446365787</v>
      </c>
      <c r="F27" s="19">
        <v>4.5571138783317543E-3</v>
      </c>
      <c r="G27" s="19">
        <f t="shared" ref="G27:G32" si="60">(0.678*B27^2-0.121*B27-0.02288)/(B27-0.3)</f>
        <v>0.68546913890544792</v>
      </c>
      <c r="H27" s="19">
        <f t="shared" ref="H27:H31" si="61">G27*C27/(65*COS(38.8*PI()/180))*SQRT(0.036/0.1224*0.9869)</f>
        <v>9.4029024307923412E-2</v>
      </c>
      <c r="I27" s="32"/>
      <c r="J27">
        <f t="shared" si="30"/>
        <v>0.15000000000000002</v>
      </c>
      <c r="K27">
        <v>0.85</v>
      </c>
      <c r="L27" s="20">
        <f t="shared" si="31"/>
        <v>6.1259156174178315</v>
      </c>
      <c r="M27" s="20">
        <f t="shared" si="32"/>
        <v>0.37625568312222757</v>
      </c>
      <c r="N27" s="20">
        <f t="shared" si="33"/>
        <v>1.2106080492686912E-2</v>
      </c>
      <c r="O27" s="14">
        <f t="shared" si="34"/>
        <v>10.897384541358926</v>
      </c>
      <c r="P27" s="14">
        <f t="shared" si="35"/>
        <v>0.51540044027686605</v>
      </c>
      <c r="Q27" s="14">
        <f t="shared" si="36"/>
        <v>2.7003902083569013E-4</v>
      </c>
      <c r="R27" s="14">
        <f t="shared" si="37"/>
        <v>1.8266897116840708E-2</v>
      </c>
      <c r="S27" s="14">
        <f t="shared" si="38"/>
        <v>0.76921503866307295</v>
      </c>
      <c r="T27" s="14">
        <f t="shared" si="26"/>
        <v>0.37567903145532899</v>
      </c>
      <c r="U27" s="14">
        <f t="shared" si="39"/>
        <v>1.816279133322005</v>
      </c>
      <c r="V27" s="14">
        <f t="shared" si="40"/>
        <v>0.12104480705418763</v>
      </c>
      <c r="W27" s="15">
        <f t="shared" si="41"/>
        <v>12.460233886531238</v>
      </c>
      <c r="X27" s="15">
        <f t="shared" si="42"/>
        <v>0.59790496272035887</v>
      </c>
      <c r="Y27" s="15">
        <f t="shared" si="43"/>
        <v>1.0429188939811034E-3</v>
      </c>
      <c r="Z27" s="15">
        <f t="shared" si="44"/>
        <v>5.8331864759326946E-2</v>
      </c>
      <c r="AA27" s="15">
        <f t="shared" si="45"/>
        <v>1.6723367813684094</v>
      </c>
      <c r="AB27" s="15">
        <f t="shared" si="27"/>
        <v>7.0162652798512137E-2</v>
      </c>
      <c r="AC27" s="30">
        <f t="shared" si="46"/>
        <v>1.2330852264519003</v>
      </c>
      <c r="AD27" s="30">
        <f t="shared" si="47"/>
        <v>0.13494486284678942</v>
      </c>
      <c r="AE27" s="16">
        <f t="shared" si="48"/>
        <v>17.258293719881976</v>
      </c>
      <c r="AF27" s="16">
        <f t="shared" si="49"/>
        <v>0.61525035319635879</v>
      </c>
      <c r="AG27" s="16">
        <f t="shared" si="50"/>
        <v>1.1645833245620702E-3</v>
      </c>
      <c r="AH27" s="16">
        <f t="shared" si="51"/>
        <v>6.2987407176147814E-2</v>
      </c>
      <c r="AI27" s="16">
        <f t="shared" si="52"/>
        <v>1.6731820117990444</v>
      </c>
      <c r="AJ27" s="16">
        <f t="shared" si="28"/>
        <v>5.1958150176177838E-2</v>
      </c>
      <c r="AK27" s="16">
        <f t="shared" si="53"/>
        <v>1.2300183280815662</v>
      </c>
      <c r="AL27" s="16">
        <f t="shared" si="57"/>
        <v>0.18355058888961384</v>
      </c>
      <c r="AM27">
        <f t="shared" si="54"/>
        <v>0.89699455392841954</v>
      </c>
      <c r="AN27">
        <f t="shared" si="55"/>
        <v>0.65946291856891404</v>
      </c>
      <c r="AO27">
        <f t="shared" si="56"/>
        <v>0.11154850664378509</v>
      </c>
      <c r="BO27">
        <v>0.25</v>
      </c>
      <c r="BP27">
        <f t="shared" si="5"/>
        <v>13.150008726420074</v>
      </c>
      <c r="BQ27">
        <f t="shared" si="6"/>
        <v>13.144859372602426</v>
      </c>
      <c r="BR27">
        <f t="shared" si="7"/>
        <v>62.017243296624486</v>
      </c>
      <c r="BS27">
        <f t="shared" si="8"/>
        <v>57.173798379572283</v>
      </c>
      <c r="BT27">
        <v>10</v>
      </c>
    </row>
    <row r="28" spans="1:72" x14ac:dyDescent="0.35">
      <c r="A28" s="95"/>
      <c r="B28" s="19">
        <v>0.59618940357181338</v>
      </c>
      <c r="C28" s="19">
        <v>22.74828448601329</v>
      </c>
      <c r="D28" s="19">
        <v>0.77654604599999999</v>
      </c>
      <c r="E28" s="19">
        <v>0.30926214865079743</v>
      </c>
      <c r="F28" s="19">
        <v>6.2281991385204219E-3</v>
      </c>
      <c r="G28" s="19">
        <f t="shared" si="60"/>
        <v>0.49282865676810139</v>
      </c>
      <c r="H28" s="19">
        <f t="shared" si="61"/>
        <v>0.11923466341097705</v>
      </c>
      <c r="I28" s="32"/>
      <c r="J28">
        <f t="shared" si="30"/>
        <v>0.16000000000000003</v>
      </c>
      <c r="K28">
        <v>0.84</v>
      </c>
      <c r="L28" s="20">
        <f t="shared" si="31"/>
        <v>6.2125006123106115</v>
      </c>
      <c r="M28" s="20">
        <f t="shared" si="32"/>
        <v>0.34875634355250867</v>
      </c>
      <c r="N28" s="20">
        <f t="shared" si="33"/>
        <v>1.4578010289645747E-2</v>
      </c>
      <c r="O28" s="14">
        <f t="shared" si="34"/>
        <v>10.930608053085811</v>
      </c>
      <c r="P28" s="14">
        <f t="shared" si="35"/>
        <v>0.48999766451435822</v>
      </c>
      <c r="Q28" s="14">
        <f t="shared" si="36"/>
        <v>3.6771888812538872E-4</v>
      </c>
      <c r="R28" s="14">
        <f t="shared" si="37"/>
        <v>2.5959047503471444E-2</v>
      </c>
      <c r="S28" s="14">
        <f t="shared" si="38"/>
        <v>1.0186078043266424</v>
      </c>
      <c r="T28" s="14">
        <f t="shared" si="26"/>
        <v>0.37567903145532899</v>
      </c>
      <c r="U28" s="14">
        <f t="shared" si="39"/>
        <v>1.4862472900356629</v>
      </c>
      <c r="V28" s="14">
        <f t="shared" si="40"/>
        <v>0.12141384363827623</v>
      </c>
      <c r="W28" s="15">
        <f t="shared" si="41"/>
        <v>12.545073174405877</v>
      </c>
      <c r="X28" s="15">
        <f t="shared" si="42"/>
        <v>0.57521461740445301</v>
      </c>
      <c r="Y28" s="15">
        <f t="shared" si="43"/>
        <v>1.3143332075282433E-3</v>
      </c>
      <c r="Z28" s="15">
        <f t="shared" si="44"/>
        <v>7.5055232573011055E-2</v>
      </c>
      <c r="AA28" s="15">
        <f t="shared" si="45"/>
        <v>1.9873354866737452</v>
      </c>
      <c r="AB28" s="15">
        <f t="shared" si="27"/>
        <v>7.0162652798512137E-2</v>
      </c>
      <c r="AC28" s="30">
        <f t="shared" si="46"/>
        <v>1.125419539694877</v>
      </c>
      <c r="AD28" s="30">
        <f t="shared" si="47"/>
        <v>0.13586367594215495</v>
      </c>
      <c r="AE28" s="16">
        <f t="shared" si="48"/>
        <v>17.484542063368604</v>
      </c>
      <c r="AF28" s="16">
        <f t="shared" si="49"/>
        <v>0.59316844673786051</v>
      </c>
      <c r="AG28" s="16">
        <f t="shared" si="50"/>
        <v>1.4468755064275783E-3</v>
      </c>
      <c r="AH28" s="16">
        <f t="shared" si="51"/>
        <v>7.9719227294138273E-2</v>
      </c>
      <c r="AI28" s="16">
        <f t="shared" si="52"/>
        <v>1.9572691569218796</v>
      </c>
      <c r="AJ28" s="16">
        <f t="shared" si="28"/>
        <v>5.1958150176177838E-2</v>
      </c>
      <c r="AK28" s="16">
        <f t="shared" si="53"/>
        <v>1.1301861108122457</v>
      </c>
      <c r="AL28" s="16">
        <f t="shared" si="57"/>
        <v>0.18595685322584013</v>
      </c>
      <c r="AM28">
        <f t="shared" si="54"/>
        <v>0.89364462426269953</v>
      </c>
      <c r="AN28">
        <f t="shared" si="55"/>
        <v>0.65291405792300672</v>
      </c>
      <c r="AO28">
        <f t="shared" si="56"/>
        <v>0.11213064873366141</v>
      </c>
      <c r="BO28">
        <v>0.26</v>
      </c>
      <c r="BP28">
        <f t="shared" si="5"/>
        <v>13.149621663878712</v>
      </c>
      <c r="BQ28">
        <f t="shared" si="6"/>
        <v>13.144454331417517</v>
      </c>
      <c r="BR28">
        <f t="shared" si="7"/>
        <v>61.979263739125123</v>
      </c>
      <c r="BS28">
        <f t="shared" si="8"/>
        <v>57.140327741934108</v>
      </c>
      <c r="BT28">
        <v>10</v>
      </c>
    </row>
    <row r="29" spans="1:72" x14ac:dyDescent="0.35">
      <c r="A29" s="95"/>
      <c r="B29" s="19">
        <v>0.48825784037295383</v>
      </c>
      <c r="C29" s="19">
        <v>34.363034679059183</v>
      </c>
      <c r="D29" s="19">
        <v>0.673455421</v>
      </c>
      <c r="E29" s="19">
        <v>0.23437588292816444</v>
      </c>
      <c r="F29" s="19">
        <v>1.0759574092070904E-2</v>
      </c>
      <c r="G29" s="19">
        <f t="shared" si="60"/>
        <v>0.42321264509309081</v>
      </c>
      <c r="H29" s="19">
        <f t="shared" si="61"/>
        <v>0.15467070747563402</v>
      </c>
      <c r="I29" s="32"/>
      <c r="J29">
        <f t="shared" si="30"/>
        <v>0.17000000000000004</v>
      </c>
      <c r="K29">
        <v>0.83</v>
      </c>
      <c r="L29" s="20">
        <f t="shared" si="31"/>
        <v>6.3019625611248182</v>
      </c>
      <c r="M29" s="20">
        <f t="shared" si="32"/>
        <v>0.32272803142331319</v>
      </c>
      <c r="N29" s="20">
        <f t="shared" si="33"/>
        <v>1.7357983332527933E-2</v>
      </c>
      <c r="O29" s="14">
        <f t="shared" si="34"/>
        <v>10.964556751139963</v>
      </c>
      <c r="P29" s="14">
        <f t="shared" si="35"/>
        <v>0.4653986292720278</v>
      </c>
      <c r="Q29" s="14">
        <f t="shared" si="36"/>
        <v>4.9144348393179193E-4</v>
      </c>
      <c r="R29" s="14">
        <f t="shared" si="37"/>
        <v>3.6145125546737877E-2</v>
      </c>
      <c r="S29" s="14">
        <f t="shared" si="38"/>
        <v>1.3240631555670668</v>
      </c>
      <c r="T29" s="14">
        <f t="shared" si="26"/>
        <v>0.37567903145532899</v>
      </c>
      <c r="U29" s="14">
        <f t="shared" si="39"/>
        <v>1.2479523415485907</v>
      </c>
      <c r="V29" s="14">
        <f t="shared" si="40"/>
        <v>0.12179093536979306</v>
      </c>
      <c r="W29" s="15">
        <f t="shared" si="41"/>
        <v>12.631741420666055</v>
      </c>
      <c r="X29" s="15">
        <f t="shared" si="42"/>
        <v>0.55302381578055859</v>
      </c>
      <c r="Y29" s="15">
        <f t="shared" si="43"/>
        <v>1.6333091579758935E-3</v>
      </c>
      <c r="Z29" s="15">
        <f t="shared" si="44"/>
        <v>9.4928587439748524E-2</v>
      </c>
      <c r="AA29" s="15">
        <f t="shared" si="45"/>
        <v>2.3226824330186502</v>
      </c>
      <c r="AB29" s="15">
        <f t="shared" si="27"/>
        <v>7.0162652798512137E-2</v>
      </c>
      <c r="AC29" s="30">
        <f t="shared" si="46"/>
        <v>1.0396664475926589</v>
      </c>
      <c r="AD29" s="30">
        <f t="shared" si="47"/>
        <v>0.13680229673461003</v>
      </c>
      <c r="AE29" s="16">
        <f t="shared" si="48"/>
        <v>17.716895708964827</v>
      </c>
      <c r="AF29" s="16">
        <f t="shared" si="49"/>
        <v>0.5715248908664271</v>
      </c>
      <c r="AG29" s="16">
        <f t="shared" si="50"/>
        <v>1.7740889285707301E-3</v>
      </c>
      <c r="AH29" s="16">
        <f t="shared" si="51"/>
        <v>9.9291918863357087E-2</v>
      </c>
      <c r="AI29" s="16">
        <f t="shared" si="52"/>
        <v>2.2552158127076205</v>
      </c>
      <c r="AJ29" s="16">
        <f t="shared" si="28"/>
        <v>5.1958150176177838E-2</v>
      </c>
      <c r="AK29" s="16">
        <f t="shared" si="53"/>
        <v>1.0493888638335012</v>
      </c>
      <c r="AL29" s="16">
        <f t="shared" si="57"/>
        <v>0.18842805050478684</v>
      </c>
      <c r="AM29">
        <f t="shared" si="54"/>
        <v>0.89026966854263934</v>
      </c>
      <c r="AN29">
        <f t="shared" si="55"/>
        <v>0.64635246739284757</v>
      </c>
      <c r="AO29">
        <f t="shared" si="56"/>
        <v>0.11272585893505337</v>
      </c>
      <c r="BO29">
        <v>0.27</v>
      </c>
      <c r="BP29">
        <f t="shared" si="5"/>
        <v>13.14923464672191</v>
      </c>
      <c r="BQ29">
        <f t="shared" si="6"/>
        <v>13.144049335277977</v>
      </c>
      <c r="BR29">
        <f t="shared" si="7"/>
        <v>61.941354542405293</v>
      </c>
      <c r="BS29">
        <f t="shared" si="8"/>
        <v>57.106915931818769</v>
      </c>
      <c r="BT29">
        <v>10</v>
      </c>
    </row>
    <row r="30" spans="1:72" x14ac:dyDescent="0.35">
      <c r="A30" s="95"/>
      <c r="B30" s="19">
        <v>0.43491378250188134</v>
      </c>
      <c r="C30" s="19">
        <v>42.979086632708459</v>
      </c>
      <c r="D30" s="19">
        <v>0.57420885100000008</v>
      </c>
      <c r="E30" s="19">
        <v>0.14920115728110045</v>
      </c>
      <c r="F30" s="19">
        <v>1.8686772395171612E-2</v>
      </c>
      <c r="G30" s="19">
        <f t="shared" si="60"/>
        <v>0.39090988426612749</v>
      </c>
      <c r="H30" s="19">
        <f t="shared" si="61"/>
        <v>0.17868650727264099</v>
      </c>
      <c r="I30" s="32"/>
      <c r="J30">
        <f t="shared" si="30"/>
        <v>0.18000000000000005</v>
      </c>
      <c r="K30">
        <v>0.82</v>
      </c>
      <c r="L30" s="20">
        <f t="shared" si="31"/>
        <v>6.3944540938360159</v>
      </c>
      <c r="M30" s="20">
        <f t="shared" si="32"/>
        <v>0.29812213521524911</v>
      </c>
      <c r="N30" s="20">
        <f t="shared" si="33"/>
        <v>2.0462861488624608E-2</v>
      </c>
      <c r="O30" s="14">
        <f t="shared" si="34"/>
        <v>10.99926060295293</v>
      </c>
      <c r="P30" s="14">
        <f t="shared" si="35"/>
        <v>0.44159262820081979</v>
      </c>
      <c r="Q30" s="14">
        <f t="shared" si="36"/>
        <v>6.4599566799632873E-4</v>
      </c>
      <c r="R30" s="14">
        <f t="shared" si="37"/>
        <v>4.9385757102408556E-2</v>
      </c>
      <c r="S30" s="14">
        <f t="shared" si="38"/>
        <v>1.6897091199938714</v>
      </c>
      <c r="T30" s="14">
        <f t="shared" si="26"/>
        <v>0.37567903145532899</v>
      </c>
      <c r="U30" s="14">
        <f t="shared" si="39"/>
        <v>1.0725904669917621</v>
      </c>
      <c r="V30" s="14">
        <f t="shared" si="40"/>
        <v>0.12217641511778164</v>
      </c>
      <c r="W30" s="15">
        <f t="shared" si="41"/>
        <v>12.720305831991523</v>
      </c>
      <c r="X30" s="15">
        <f t="shared" si="42"/>
        <v>0.53132978921454044</v>
      </c>
      <c r="Y30" s="15">
        <f t="shared" si="43"/>
        <v>2.0046387506825868E-3</v>
      </c>
      <c r="Z30" s="15">
        <f t="shared" si="44"/>
        <v>0.11815541176993505</v>
      </c>
      <c r="AA30" s="15">
        <f t="shared" si="45"/>
        <v>2.670175781473954</v>
      </c>
      <c r="AB30" s="15">
        <f t="shared" si="27"/>
        <v>7.0162652798512137E-2</v>
      </c>
      <c r="AC30" s="30">
        <f t="shared" si="46"/>
        <v>0.97025712926782703</v>
      </c>
      <c r="AD30" s="30">
        <f t="shared" si="47"/>
        <v>0.1377614530753542</v>
      </c>
      <c r="AE30" s="16">
        <f t="shared" si="48"/>
        <v>17.955606474351683</v>
      </c>
      <c r="AF30" s="16">
        <f t="shared" si="49"/>
        <v>0.55031825390887268</v>
      </c>
      <c r="AG30" s="16">
        <f t="shared" si="50"/>
        <v>2.1500922694018313E-3</v>
      </c>
      <c r="AH30" s="16">
        <f t="shared" si="51"/>
        <v>0.12184407699043331</v>
      </c>
      <c r="AI30" s="16">
        <f t="shared" si="52"/>
        <v>2.5601330000516382</v>
      </c>
      <c r="AJ30" s="16">
        <f t="shared" si="28"/>
        <v>5.1958150176177838E-2</v>
      </c>
      <c r="AK30" s="16">
        <f t="shared" si="53"/>
        <v>0.98301183688185501</v>
      </c>
      <c r="AL30" s="16">
        <f t="shared" si="57"/>
        <v>0.19096685893348864</v>
      </c>
      <c r="AM30">
        <f t="shared" si="54"/>
        <v>0.88686938465255816</v>
      </c>
      <c r="AN30">
        <f t="shared" si="55"/>
        <v>0.63977810495555232</v>
      </c>
      <c r="AO30">
        <f t="shared" si="56"/>
        <v>0.11333466362430891</v>
      </c>
      <c r="BO30">
        <v>0.28000000000000003</v>
      </c>
      <c r="BP30">
        <f t="shared" si="5"/>
        <v>13.14884767496337</v>
      </c>
      <c r="BQ30">
        <f t="shared" si="6"/>
        <v>13.143644384198215</v>
      </c>
      <c r="BR30">
        <f t="shared" si="7"/>
        <v>61.903515571374783</v>
      </c>
      <c r="BS30">
        <f t="shared" si="8"/>
        <v>57.073562842316207</v>
      </c>
      <c r="BT30">
        <v>10</v>
      </c>
    </row>
    <row r="31" spans="1:72" x14ac:dyDescent="0.35">
      <c r="A31" s="95"/>
      <c r="B31" s="19">
        <v>0.33729523824773616</v>
      </c>
      <c r="C31" s="19">
        <v>52.720536847572021</v>
      </c>
      <c r="D31" s="19">
        <v>0.29762770299999997</v>
      </c>
      <c r="E31" s="19">
        <v>0</v>
      </c>
      <c r="F31" s="19">
        <v>0.22275299214322455</v>
      </c>
      <c r="G31" s="19">
        <f t="shared" si="60"/>
        <v>0.36042222853145889</v>
      </c>
      <c r="H31" s="19">
        <f t="shared" si="61"/>
        <v>0.20209209116386012</v>
      </c>
      <c r="I31" s="32"/>
      <c r="J31">
        <f t="shared" si="30"/>
        <v>0.18999999999999995</v>
      </c>
      <c r="K31">
        <v>0.81</v>
      </c>
      <c r="L31" s="20">
        <f t="shared" si="31"/>
        <v>6.4901390822810221</v>
      </c>
      <c r="M31" s="20">
        <f t="shared" si="32"/>
        <v>0.27489061157467665</v>
      </c>
      <c r="N31" s="20">
        <f t="shared" si="33"/>
        <v>2.3909386884095263E-2</v>
      </c>
      <c r="O31" s="14">
        <f t="shared" si="34"/>
        <v>11.034751421335917</v>
      </c>
      <c r="P31" s="14">
        <f t="shared" si="35"/>
        <v>0.41856889382482515</v>
      </c>
      <c r="Q31" s="14">
        <f t="shared" si="36"/>
        <v>8.36687283200042E-4</v>
      </c>
      <c r="R31" s="14">
        <f t="shared" si="37"/>
        <v>6.6282848302347097E-2</v>
      </c>
      <c r="S31" s="14">
        <f t="shared" si="38"/>
        <v>2.1163044066457397</v>
      </c>
      <c r="T31" s="14">
        <f t="shared" si="26"/>
        <v>0.37567903145532899</v>
      </c>
      <c r="U31" s="14">
        <f t="shared" si="39"/>
        <v>0.94120172351649467</v>
      </c>
      <c r="V31" s="14">
        <f t="shared" si="40"/>
        <v>0.12257063624919712</v>
      </c>
      <c r="W31" s="15">
        <f t="shared" si="41"/>
        <v>12.810837136192722</v>
      </c>
      <c r="X31" s="15">
        <f t="shared" si="42"/>
        <v>0.51012973723775845</v>
      </c>
      <c r="Y31" s="15">
        <f t="shared" si="43"/>
        <v>2.4332815813816583E-3</v>
      </c>
      <c r="Z31" s="15">
        <f t="shared" si="44"/>
        <v>0.14485716958467432</v>
      </c>
      <c r="AA31" s="15">
        <f t="shared" si="45"/>
        <v>3.0194041162297265</v>
      </c>
      <c r="AB31" s="15">
        <f t="shared" si="27"/>
        <v>7.0162652798512137E-2</v>
      </c>
      <c r="AC31" s="30">
        <f t="shared" si="46"/>
        <v>0.91321575963244261</v>
      </c>
      <c r="AD31" s="30">
        <f t="shared" si="47"/>
        <v>0.13874191094958219</v>
      </c>
      <c r="AE31" s="16">
        <f t="shared" si="48"/>
        <v>18.200940255872794</v>
      </c>
      <c r="AF31" s="16">
        <f t="shared" si="49"/>
        <v>0.52954708430228103</v>
      </c>
      <c r="AG31" s="16">
        <f t="shared" si="50"/>
        <v>2.5788377742738669E-3</v>
      </c>
      <c r="AH31" s="16">
        <f t="shared" si="51"/>
        <v>0.14744540699094943</v>
      </c>
      <c r="AI31" s="16">
        <f t="shared" si="52"/>
        <v>2.863703666925574</v>
      </c>
      <c r="AJ31" s="16">
        <f t="shared" si="28"/>
        <v>5.1958150176177838E-2</v>
      </c>
      <c r="AK31" s="16">
        <f t="shared" si="53"/>
        <v>0.92771047991300715</v>
      </c>
      <c r="AL31" s="16">
        <f t="shared" si="57"/>
        <v>0.19357610645260109</v>
      </c>
      <c r="AM31">
        <f t="shared" si="54"/>
        <v>0.8834434772470332</v>
      </c>
      <c r="AN31">
        <f t="shared" si="55"/>
        <v>0.63319093712224073</v>
      </c>
      <c r="AO31">
        <f t="shared" si="56"/>
        <v>0.11395762009933737</v>
      </c>
      <c r="BO31">
        <v>0.28999999999999998</v>
      </c>
      <c r="BP31">
        <f t="shared" si="5"/>
        <v>13.148460748616801</v>
      </c>
      <c r="BQ31">
        <f t="shared" si="6"/>
        <v>13.143239478192633</v>
      </c>
      <c r="BR31">
        <f t="shared" si="7"/>
        <v>61.865746691202844</v>
      </c>
      <c r="BS31">
        <f t="shared" si="8"/>
        <v>57.040268366710777</v>
      </c>
      <c r="BT31">
        <v>10</v>
      </c>
    </row>
    <row r="32" spans="1:72" x14ac:dyDescent="0.35">
      <c r="A32" s="95"/>
      <c r="B32" s="19">
        <v>0.26521452031336107</v>
      </c>
      <c r="C32" s="19">
        <v>73.546395762263728</v>
      </c>
      <c r="D32" s="19">
        <v>0.24546796599999998</v>
      </c>
      <c r="E32" s="19">
        <v>0</v>
      </c>
      <c r="F32" s="19">
        <v>0.26711364884326599</v>
      </c>
      <c r="G32" s="19">
        <f t="shared" si="60"/>
        <v>0.20931981083049706</v>
      </c>
      <c r="H32" s="19">
        <v>0</v>
      </c>
      <c r="I32" s="32"/>
      <c r="J32">
        <f t="shared" si="30"/>
        <v>0.19999999999999996</v>
      </c>
      <c r="K32">
        <v>0.8</v>
      </c>
      <c r="L32" s="20">
        <f t="shared" si="31"/>
        <v>6.5891937090179455</v>
      </c>
      <c r="M32" s="20">
        <f t="shared" si="32"/>
        <v>0.25298599136102573</v>
      </c>
      <c r="N32" s="20">
        <f t="shared" si="33"/>
        <v>2.7714189352414119E-2</v>
      </c>
      <c r="O32" s="14">
        <f t="shared" si="34"/>
        <v>11.071063016981972</v>
      </c>
      <c r="P32" s="14">
        <f t="shared" si="35"/>
        <v>0.39631659598299546</v>
      </c>
      <c r="Q32" s="14">
        <f t="shared" si="36"/>
        <v>1.0693834054624008E-3</v>
      </c>
      <c r="R32" s="14">
        <f t="shared" si="37"/>
        <v>8.7445892368804512E-2</v>
      </c>
      <c r="S32" s="14">
        <f t="shared" si="38"/>
        <v>2.5995544778748303</v>
      </c>
      <c r="T32" s="14">
        <f t="shared" si="26"/>
        <v>0.37567903145532899</v>
      </c>
      <c r="U32" s="14">
        <f t="shared" si="39"/>
        <v>0.84104250185871099</v>
      </c>
      <c r="V32" s="14">
        <f t="shared" si="40"/>
        <v>0.12297397432285366</v>
      </c>
      <c r="W32" s="15">
        <f t="shared" si="41"/>
        <v>12.903409823475501</v>
      </c>
      <c r="X32" s="15">
        <f t="shared" si="42"/>
        <v>0.48942082661953734</v>
      </c>
      <c r="Y32" s="15">
        <f t="shared" si="43"/>
        <v>2.9243608922096508E-3</v>
      </c>
      <c r="Z32" s="15">
        <f t="shared" si="44"/>
        <v>0.17505121074697161</v>
      </c>
      <c r="AA32" s="15">
        <f t="shared" si="45"/>
        <v>3.3581704517083502</v>
      </c>
      <c r="AB32" s="15">
        <f t="shared" si="27"/>
        <v>7.0162652798512137E-2</v>
      </c>
      <c r="AC32" s="30">
        <f t="shared" si="46"/>
        <v>0.86565423379071338</v>
      </c>
      <c r="AD32" s="30">
        <f t="shared" si="47"/>
        <v>0.13974447708939089</v>
      </c>
      <c r="AE32" s="16">
        <f t="shared" si="48"/>
        <v>18.453178027970655</v>
      </c>
      <c r="AF32" s="16">
        <f t="shared" si="49"/>
        <v>0.50920990996438831</v>
      </c>
      <c r="AG32" s="16">
        <f t="shared" si="50"/>
        <v>3.0643582622868616E-3</v>
      </c>
      <c r="AH32" s="16">
        <f t="shared" si="51"/>
        <v>0.1760824436602052</v>
      </c>
      <c r="AI32" s="16">
        <f t="shared" si="52"/>
        <v>3.156529148950546</v>
      </c>
      <c r="AJ32" s="16">
        <f t="shared" si="28"/>
        <v>5.1958150176177838E-2</v>
      </c>
      <c r="AK32" s="16">
        <f t="shared" si="53"/>
        <v>0.88102010070577796</v>
      </c>
      <c r="AL32" s="16">
        <f t="shared" si="57"/>
        <v>0.19625878136590549</v>
      </c>
      <c r="AM32">
        <f t="shared" si="54"/>
        <v>0.87999165966459214</v>
      </c>
      <c r="AN32">
        <f t="shared" si="55"/>
        <v>0.62659094011992555</v>
      </c>
      <c r="AO32">
        <f t="shared" si="56"/>
        <v>0.11459531898768782</v>
      </c>
      <c r="BB32" s="89"/>
      <c r="BO32">
        <v>0.3</v>
      </c>
      <c r="BP32">
        <f t="shared" si="5"/>
        <v>13.148073867695919</v>
      </c>
      <c r="BQ32">
        <f t="shared" si="6"/>
        <v>13.142834617275657</v>
      </c>
      <c r="BR32">
        <f t="shared" si="7"/>
        <v>61.828047767317813</v>
      </c>
      <c r="BS32">
        <f t="shared" si="8"/>
        <v>57.00703239848086</v>
      </c>
      <c r="BT32">
        <v>10</v>
      </c>
    </row>
    <row r="33" spans="4:72" x14ac:dyDescent="0.35">
      <c r="D33" t="s">
        <v>23</v>
      </c>
      <c r="E33" t="s">
        <v>79</v>
      </c>
      <c r="I33" s="32"/>
      <c r="J33">
        <f t="shared" si="30"/>
        <v>0.20999999999999996</v>
      </c>
      <c r="K33">
        <v>0.79</v>
      </c>
      <c r="L33" s="20">
        <f t="shared" si="31"/>
        <v>6.6918076616442335</v>
      </c>
      <c r="M33" s="20">
        <f t="shared" si="32"/>
        <v>0.23236138589982674</v>
      </c>
      <c r="N33" s="20">
        <f t="shared" si="33"/>
        <v>3.1893793051516357E-2</v>
      </c>
      <c r="O33" s="14">
        <f t="shared" si="34"/>
        <v>11.108231366912962</v>
      </c>
      <c r="P33" s="14">
        <f t="shared" si="35"/>
        <v>0.37482484019906198</v>
      </c>
      <c r="Q33" s="14">
        <f t="shared" si="36"/>
        <v>1.3505263038541947E-3</v>
      </c>
      <c r="R33" s="14">
        <f t="shared" si="37"/>
        <v>0.11344143714755284</v>
      </c>
      <c r="S33" s="14">
        <f t="shared" si="38"/>
        <v>3.1284477013133722</v>
      </c>
      <c r="T33" s="14">
        <f t="shared" si="26"/>
        <v>0.37567903145532899</v>
      </c>
      <c r="U33" s="14">
        <f t="shared" si="39"/>
        <v>0.76338609032212879</v>
      </c>
      <c r="V33" s="14">
        <f t="shared" si="40"/>
        <v>0.12338682896048199</v>
      </c>
      <c r="W33" s="15">
        <f t="shared" si="41"/>
        <v>12.998102408249039</v>
      </c>
      <c r="X33" s="15">
        <f t="shared" si="42"/>
        <v>0.46920019039567107</v>
      </c>
      <c r="Y33" s="15">
        <f t="shared" si="43"/>
        <v>3.4831599270762049E-3</v>
      </c>
      <c r="Z33" s="15">
        <f t="shared" si="44"/>
        <v>0.20863291526405514</v>
      </c>
      <c r="AA33" s="15">
        <f t="shared" si="45"/>
        <v>3.6732290283854909</v>
      </c>
      <c r="AB33" s="15">
        <f t="shared" si="27"/>
        <v>7.0162652798512137E-2</v>
      </c>
      <c r="AC33" s="30">
        <f t="shared" si="46"/>
        <v>0.82544180300779613</v>
      </c>
      <c r="AD33" s="30">
        <f t="shared" si="47"/>
        <v>0.14077000180917049</v>
      </c>
      <c r="AE33" s="16">
        <f t="shared" si="48"/>
        <v>18.712616929081879</v>
      </c>
      <c r="AF33" s="16">
        <f t="shared" si="49"/>
        <v>0.48930523763245287</v>
      </c>
      <c r="AG33" s="16">
        <f t="shared" si="50"/>
        <v>3.6107643942095017E-3</v>
      </c>
      <c r="AH33" s="16">
        <f t="shared" si="51"/>
        <v>0.20764773514971069</v>
      </c>
      <c r="AI33" s="16">
        <f t="shared" si="52"/>
        <v>3.4286552226264058</v>
      </c>
      <c r="AJ33" s="16">
        <f t="shared" si="28"/>
        <v>5.1958150176177838E-2</v>
      </c>
      <c r="AK33" s="16">
        <f t="shared" si="53"/>
        <v>0.84109709591719606</v>
      </c>
      <c r="AL33" s="16">
        <f t="shared" si="57"/>
        <v>0.19901804388934835</v>
      </c>
      <c r="AM33">
        <f t="shared" si="54"/>
        <v>0.8765136561392296</v>
      </c>
      <c r="AN33">
        <f t="shared" si="55"/>
        <v>0.61997810122726149</v>
      </c>
      <c r="AO33">
        <f t="shared" si="56"/>
        <v>0.11524838688993204</v>
      </c>
      <c r="BO33">
        <v>0.31</v>
      </c>
      <c r="BP33">
        <f t="shared" si="5"/>
        <v>13.147687032214446</v>
      </c>
      <c r="BQ33">
        <f t="shared" si="6"/>
        <v>13.142429801461711</v>
      </c>
      <c r="BR33">
        <f t="shared" si="7"/>
        <v>61.79041866540652</v>
      </c>
      <c r="BS33">
        <f t="shared" si="8"/>
        <v>56.973854831298546</v>
      </c>
      <c r="BT33">
        <v>10</v>
      </c>
    </row>
    <row r="34" spans="4:72" x14ac:dyDescent="0.35">
      <c r="D34">
        <v>0.30919849297245083</v>
      </c>
      <c r="E34">
        <v>0.44632137737472727</v>
      </c>
      <c r="I34" s="32"/>
      <c r="J34">
        <f t="shared" si="30"/>
        <v>0.21999999999999997</v>
      </c>
      <c r="K34">
        <v>0.78</v>
      </c>
      <c r="L34" s="20">
        <f t="shared" si="31"/>
        <v>6.7981854702121431</v>
      </c>
      <c r="M34" s="20">
        <f t="shared" si="32"/>
        <v>0.2129704934534857</v>
      </c>
      <c r="N34" s="20">
        <f t="shared" si="33"/>
        <v>3.6464622379446802E-2</v>
      </c>
      <c r="O34" s="14">
        <f t="shared" si="34"/>
        <v>11.146294800902201</v>
      </c>
      <c r="P34" s="14">
        <f t="shared" si="35"/>
        <v>0.35408266597481025</v>
      </c>
      <c r="Q34" s="14">
        <f t="shared" si="36"/>
        <v>1.6871591294221689E-3</v>
      </c>
      <c r="R34" s="14">
        <f t="shared" si="37"/>
        <v>0.14472591416068659</v>
      </c>
      <c r="S34" s="14">
        <f t="shared" si="38"/>
        <v>3.6840571169896998</v>
      </c>
      <c r="T34" s="14">
        <f t="shared" si="26"/>
        <v>0.37567903145532899</v>
      </c>
      <c r="U34" s="14">
        <f t="shared" si="39"/>
        <v>0.70215549017822265</v>
      </c>
      <c r="V34" s="14">
        <f t="shared" si="40"/>
        <v>0.12380962591745462</v>
      </c>
      <c r="W34" s="15">
        <f t="shared" si="41"/>
        <v>13.094997713578575</v>
      </c>
      <c r="X34" s="15">
        <f t="shared" si="42"/>
        <v>0.44946492685004064</v>
      </c>
      <c r="Y34" s="15">
        <f t="shared" si="43"/>
        <v>4.1151185495466929E-3</v>
      </c>
      <c r="Z34" s="15">
        <f t="shared" si="44"/>
        <v>0.24536520554791008</v>
      </c>
      <c r="AA34" s="15">
        <f t="shared" si="45"/>
        <v>3.9512908527313337</v>
      </c>
      <c r="AB34" s="15">
        <f t="shared" si="27"/>
        <v>7.0162652798512137E-2</v>
      </c>
      <c r="AC34" s="30">
        <f t="shared" si="46"/>
        <v>0.79098437006489875</v>
      </c>
      <c r="AD34" s="30">
        <f t="shared" si="47"/>
        <v>0.14181938208623943</v>
      </c>
      <c r="AE34" s="16">
        <f t="shared" si="48"/>
        <v>18.979571442852016</v>
      </c>
      <c r="AF34" s="16">
        <f t="shared" si="49"/>
        <v>0.46983155216843175</v>
      </c>
      <c r="AG34" s="16">
        <f t="shared" si="50"/>
        <v>4.222242166647878E-3</v>
      </c>
      <c r="AH34" s="16">
        <f t="shared" si="51"/>
        <v>0.24193428737597478</v>
      </c>
      <c r="AI34" s="16">
        <f t="shared" si="52"/>
        <v>3.6702422722796193</v>
      </c>
      <c r="AJ34" s="16">
        <f t="shared" si="28"/>
        <v>5.1958150176177838E-2</v>
      </c>
      <c r="AK34" s="16">
        <f t="shared" si="53"/>
        <v>0.80654378005220462</v>
      </c>
      <c r="AL34" s="16">
        <f t="shared" si="57"/>
        <v>0.20185723871385181</v>
      </c>
      <c r="AM34">
        <f t="shared" si="54"/>
        <v>0.87300920435661467</v>
      </c>
      <c r="AN34">
        <f t="shared" si="55"/>
        <v>0.61335242028632075</v>
      </c>
      <c r="AO34">
        <f t="shared" si="56"/>
        <v>0.11591748928618824</v>
      </c>
      <c r="BO34">
        <v>0.32</v>
      </c>
      <c r="BP34">
        <f t="shared" si="5"/>
        <v>13.147300242186105</v>
      </c>
      <c r="BQ34">
        <f t="shared" si="6"/>
        <v>13.142025030765231</v>
      </c>
      <c r="BR34">
        <f t="shared" si="7"/>
        <v>61.752859251413845</v>
      </c>
      <c r="BS34">
        <f t="shared" si="8"/>
        <v>56.940735559029257</v>
      </c>
      <c r="BT34">
        <v>10</v>
      </c>
    </row>
    <row r="35" spans="4:72" x14ac:dyDescent="0.35">
      <c r="D35">
        <v>0.23621166430008925</v>
      </c>
      <c r="E35">
        <v>0.31734046834905955</v>
      </c>
      <c r="I35" s="32"/>
      <c r="J35">
        <f t="shared" si="30"/>
        <v>0.22999999999999998</v>
      </c>
      <c r="K35">
        <v>0.77</v>
      </c>
      <c r="L35" s="20">
        <f t="shared" si="31"/>
        <v>6.9085480082881245</v>
      </c>
      <c r="M35" s="20">
        <f t="shared" si="32"/>
        <v>0.19476760592285505</v>
      </c>
      <c r="N35" s="20">
        <f t="shared" si="33"/>
        <v>4.1443007292807782E-2</v>
      </c>
      <c r="O35" s="14">
        <f t="shared" si="34"/>
        <v>11.185294208210838</v>
      </c>
      <c r="P35" s="14">
        <f t="shared" si="35"/>
        <v>0.33407904500142671</v>
      </c>
      <c r="Q35" s="14">
        <f t="shared" si="36"/>
        <v>2.0869493491761574E-3</v>
      </c>
      <c r="R35" s="14">
        <f t="shared" si="37"/>
        <v>0.18156648533058362</v>
      </c>
      <c r="S35" s="14">
        <f t="shared" si="38"/>
        <v>4.2393947723544283</v>
      </c>
      <c r="T35" s="14">
        <f t="shared" si="26"/>
        <v>0.37567903145532899</v>
      </c>
      <c r="U35" s="14">
        <f t="shared" si="39"/>
        <v>0.65305432936005725</v>
      </c>
      <c r="V35" s="14">
        <f t="shared" si="40"/>
        <v>0.12424281937915042</v>
      </c>
      <c r="W35" s="15">
        <f t="shared" si="41"/>
        <v>13.194183180636784</v>
      </c>
      <c r="X35" s="15">
        <f t="shared" si="42"/>
        <v>0.43021209844618175</v>
      </c>
      <c r="Y35" s="15">
        <f t="shared" si="43"/>
        <v>4.8258300925102231E-3</v>
      </c>
      <c r="Z35" s="15">
        <f t="shared" si="44"/>
        <v>0.28487811407522345</v>
      </c>
      <c r="AA35" s="15">
        <f t="shared" si="45"/>
        <v>4.1801864555695527</v>
      </c>
      <c r="AB35" s="15">
        <f t="shared" si="27"/>
        <v>7.0162652798512137E-2</v>
      </c>
      <c r="AC35" s="30">
        <f t="shared" si="46"/>
        <v>0.76107415985523097</v>
      </c>
      <c r="AD35" s="30">
        <f t="shared" si="47"/>
        <v>0.14289356491221611</v>
      </c>
      <c r="AE35" s="16">
        <f t="shared" si="48"/>
        <v>19.254374684584235</v>
      </c>
      <c r="AF35" s="16">
        <f t="shared" si="49"/>
        <v>0.45078731582808823</v>
      </c>
      <c r="AG35" s="16">
        <f t="shared" si="50"/>
        <v>4.9030506037092926E-3</v>
      </c>
      <c r="AH35" s="16">
        <f t="shared" si="51"/>
        <v>0.278636710098771</v>
      </c>
      <c r="AI35" s="16">
        <f t="shared" si="52"/>
        <v>3.8723107301672353</v>
      </c>
      <c r="AJ35" s="16">
        <f t="shared" si="28"/>
        <v>5.1958150176177838E-2</v>
      </c>
      <c r="AK35" s="16">
        <f t="shared" si="53"/>
        <v>0.77628755287674844</v>
      </c>
      <c r="AL35" s="16">
        <f t="shared" si="57"/>
        <v>0.20477990868733911</v>
      </c>
      <c r="AM35">
        <f t="shared" si="54"/>
        <v>0.86947805840995418</v>
      </c>
      <c r="AN35">
        <f t="shared" si="55"/>
        <v>0.60671391141621289</v>
      </c>
      <c r="AO35">
        <f t="shared" si="56"/>
        <v>0.11660333373750892</v>
      </c>
      <c r="BO35">
        <v>0.33</v>
      </c>
      <c r="BP35">
        <f t="shared" si="5"/>
        <v>13.146913497624638</v>
      </c>
      <c r="BQ35">
        <f t="shared" si="6"/>
        <v>13.141620305200657</v>
      </c>
      <c r="BR35">
        <f t="shared" si="7"/>
        <v>61.715369391542197</v>
      </c>
      <c r="BS35">
        <f t="shared" si="8"/>
        <v>56.907674475731397</v>
      </c>
      <c r="BT35">
        <v>10</v>
      </c>
    </row>
    <row r="36" spans="4:72" x14ac:dyDescent="0.35">
      <c r="D36">
        <v>0.26521452031336107</v>
      </c>
      <c r="E36">
        <v>0.23888140025897028</v>
      </c>
      <c r="I36" s="32"/>
      <c r="J36">
        <f t="shared" si="30"/>
        <v>0.24</v>
      </c>
      <c r="K36">
        <v>0.76</v>
      </c>
      <c r="L36" s="20">
        <f t="shared" si="31"/>
        <v>7.0231341816623543</v>
      </c>
      <c r="M36" s="20">
        <f t="shared" si="32"/>
        <v>0.17770761579377484</v>
      </c>
      <c r="N36" s="20">
        <f t="shared" si="33"/>
        <v>4.6845188112746156E-2</v>
      </c>
      <c r="O36" s="14">
        <f t="shared" si="34"/>
        <v>11.225273267336886</v>
      </c>
      <c r="P36" s="14">
        <f t="shared" si="35"/>
        <v>0.31480287928315409</v>
      </c>
      <c r="Q36" s="14">
        <f t="shared" si="36"/>
        <v>2.5582119399559303E-3</v>
      </c>
      <c r="R36" s="14">
        <f t="shared" si="37"/>
        <v>0.22396043305412794</v>
      </c>
      <c r="S36" s="14">
        <f t="shared" si="38"/>
        <v>4.760887755086225</v>
      </c>
      <c r="T36" s="14">
        <f t="shared" si="26"/>
        <v>0.37567903145532899</v>
      </c>
      <c r="U36" s="14">
        <f t="shared" si="39"/>
        <v>0.6130031218687737</v>
      </c>
      <c r="V36" s="14">
        <f t="shared" si="40"/>
        <v>0.12468689451293634</v>
      </c>
      <c r="W36" s="15">
        <f t="shared" si="41"/>
        <v>13.295751205794767</v>
      </c>
      <c r="X36" s="15">
        <f t="shared" si="42"/>
        <v>0.41143873070535691</v>
      </c>
      <c r="Y36" s="15">
        <f t="shared" si="43"/>
        <v>5.6210384137602874E-3</v>
      </c>
      <c r="Z36" s="15">
        <f t="shared" si="44"/>
        <v>0.32667997863091902</v>
      </c>
      <c r="AA36" s="15">
        <f t="shared" si="45"/>
        <v>4.3500195754363551</v>
      </c>
      <c r="AB36" s="15">
        <f t="shared" si="27"/>
        <v>7.0162652798512137E-2</v>
      </c>
      <c r="AC36" s="30">
        <f t="shared" si="46"/>
        <v>0.73478551525863878</v>
      </c>
      <c r="AD36" s="30">
        <f t="shared" si="47"/>
        <v>0.14399355094372865</v>
      </c>
      <c r="AE36" s="16">
        <f t="shared" si="48"/>
        <v>19.53737980403325</v>
      </c>
      <c r="AF36" s="16">
        <f t="shared" si="49"/>
        <v>0.43217096749145129</v>
      </c>
      <c r="AG36" s="16">
        <f t="shared" si="50"/>
        <v>5.6575196222204208E-3</v>
      </c>
      <c r="AH36" s="16">
        <f t="shared" si="51"/>
        <v>0.31735981740044339</v>
      </c>
      <c r="AI36" s="16">
        <f t="shared" si="52"/>
        <v>4.0274679296238363</v>
      </c>
      <c r="AJ36" s="16">
        <f t="shared" si="28"/>
        <v>5.1958150176177838E-2</v>
      </c>
      <c r="AK36" s="16">
        <f t="shared" si="53"/>
        <v>0.74949611878431899</v>
      </c>
      <c r="AL36" s="16">
        <f t="shared" si="57"/>
        <v>0.20778980973414998</v>
      </c>
      <c r="AM36">
        <f t="shared" si="54"/>
        <v>0.86591999222008786</v>
      </c>
      <c r="AN36">
        <f t="shared" si="55"/>
        <v>0.60006260495865027</v>
      </c>
      <c r="AO36">
        <f t="shared" si="56"/>
        <v>0.11730667341837407</v>
      </c>
      <c r="BO36">
        <v>0.34</v>
      </c>
      <c r="BP36">
        <f t="shared" si="5"/>
        <v>13.146526798543785</v>
      </c>
      <c r="BQ36">
        <f t="shared" si="6"/>
        <v>13.141215624782443</v>
      </c>
      <c r="BR36">
        <f t="shared" si="7"/>
        <v>61.677948952251043</v>
      </c>
      <c r="BS36">
        <f t="shared" si="8"/>
        <v>56.874671475656015</v>
      </c>
      <c r="BT36">
        <v>10</v>
      </c>
    </row>
    <row r="37" spans="4:72" x14ac:dyDescent="0.35">
      <c r="I37" s="32"/>
      <c r="J37">
        <f t="shared" si="30"/>
        <v>0.25</v>
      </c>
      <c r="K37">
        <v>0.75</v>
      </c>
      <c r="L37" s="20">
        <f t="shared" si="31"/>
        <v>7.1422028328465537</v>
      </c>
      <c r="M37" s="20">
        <f t="shared" si="32"/>
        <v>0.16174602334401131</v>
      </c>
      <c r="N37" s="20">
        <f t="shared" si="33"/>
        <v>5.2687319888023658E-2</v>
      </c>
      <c r="O37" s="14">
        <f t="shared" si="34"/>
        <v>11.266278701901889</v>
      </c>
      <c r="P37" s="14">
        <f t="shared" si="35"/>
        <v>0.29624299916694402</v>
      </c>
      <c r="Q37" s="14">
        <f t="shared" si="36"/>
        <v>3.1099323554149663E-3</v>
      </c>
      <c r="R37" s="14">
        <f t="shared" si="37"/>
        <v>0.27156931060499023</v>
      </c>
      <c r="S37" s="14">
        <f t="shared" si="38"/>
        <v>5.2117569222591209</v>
      </c>
      <c r="T37" s="14">
        <f t="shared" si="26"/>
        <v>0.37567903145532899</v>
      </c>
      <c r="U37" s="14">
        <f t="shared" si="39"/>
        <v>0.57976681956979292</v>
      </c>
      <c r="V37" s="14">
        <f t="shared" si="40"/>
        <v>0.12514237031047803</v>
      </c>
      <c r="W37" s="15">
        <f t="shared" si="41"/>
        <v>13.39979950832099</v>
      </c>
      <c r="X37" s="15">
        <f t="shared" si="42"/>
        <v>0.39314181102737883</v>
      </c>
      <c r="Y37" s="15">
        <f t="shared" si="43"/>
        <v>6.5066351355209722E-3</v>
      </c>
      <c r="Z37" s="15">
        <f t="shared" si="44"/>
        <v>0.37018017438528261</v>
      </c>
      <c r="AA37" s="15">
        <f t="shared" si="45"/>
        <v>4.454123865764422</v>
      </c>
      <c r="AB37" s="15">
        <f t="shared" si="27"/>
        <v>7.0162652798512137E-2</v>
      </c>
      <c r="AC37" s="30">
        <f t="shared" si="46"/>
        <v>0.71140150669263602</v>
      </c>
      <c r="AD37" s="30">
        <f t="shared" si="47"/>
        <v>0.14512039848460986</v>
      </c>
      <c r="AE37" s="16">
        <f t="shared" si="48"/>
        <v>19.828961517018023</v>
      </c>
      <c r="AF37" s="16">
        <f t="shared" si="49"/>
        <v>0.41398092185179197</v>
      </c>
      <c r="AG37" s="16">
        <f t="shared" si="50"/>
        <v>6.4900480503889257E-3</v>
      </c>
      <c r="AH37" s="16">
        <f t="shared" si="51"/>
        <v>0.35763449669668179</v>
      </c>
      <c r="AI37" s="16">
        <f t="shared" si="52"/>
        <v>4.1305143236008943</v>
      </c>
      <c r="AJ37" s="16">
        <f t="shared" si="28"/>
        <v>5.1958150176177838E-2</v>
      </c>
      <c r="AK37" s="16">
        <f t="shared" si="53"/>
        <v>0.72551707438295909</v>
      </c>
      <c r="AL37" s="16">
        <f t="shared" si="57"/>
        <v>0.21089092714450794</v>
      </c>
      <c r="AM37">
        <f t="shared" si="54"/>
        <v>0.86233480349593639</v>
      </c>
      <c r="AN37">
        <f t="shared" si="55"/>
        <v>0.59339854969069972</v>
      </c>
      <c r="AO37">
        <f t="shared" si="56"/>
        <v>0.11802831102179256</v>
      </c>
      <c r="BO37">
        <v>0.35</v>
      </c>
      <c r="BP37">
        <f t="shared" si="5"/>
        <v>13.146140144957291</v>
      </c>
      <c r="BQ37">
        <f t="shared" si="6"/>
        <v>13.140810989525043</v>
      </c>
      <c r="BR37">
        <f t="shared" si="7"/>
        <v>61.640597800256373</v>
      </c>
      <c r="BS37">
        <f t="shared" si="8"/>
        <v>56.841726453246437</v>
      </c>
      <c r="BT37">
        <v>10</v>
      </c>
    </row>
    <row r="38" spans="4:72" x14ac:dyDescent="0.35">
      <c r="I38" s="32"/>
      <c r="J38">
        <f t="shared" si="30"/>
        <v>0.26</v>
      </c>
      <c r="K38">
        <v>0.74</v>
      </c>
      <c r="L38" s="20">
        <f t="shared" si="31"/>
        <v>7.2660348944510273</v>
      </c>
      <c r="M38" s="20">
        <f t="shared" si="32"/>
        <v>0.14683894412742679</v>
      </c>
      <c r="N38" s="20">
        <f t="shared" si="33"/>
        <v>5.8985476372765716E-2</v>
      </c>
      <c r="O38" s="14">
        <f t="shared" si="34"/>
        <v>11.30836056630447</v>
      </c>
      <c r="P38" s="14">
        <f t="shared" si="35"/>
        <v>0.27838816127119836</v>
      </c>
      <c r="Q38" s="14">
        <f t="shared" si="36"/>
        <v>3.7517892780848622E-3</v>
      </c>
      <c r="R38" s="14">
        <f t="shared" si="37"/>
        <v>0.32368687982758149</v>
      </c>
      <c r="S38" s="14">
        <f t="shared" si="38"/>
        <v>5.5570056625134647</v>
      </c>
      <c r="T38" s="14">
        <f t="shared" si="26"/>
        <v>0.37567903145532899</v>
      </c>
      <c r="U38" s="14">
        <f t="shared" si="39"/>
        <v>0.55170459438879149</v>
      </c>
      <c r="V38" s="14">
        <f t="shared" si="40"/>
        <v>0.12560980276069197</v>
      </c>
      <c r="W38" s="15">
        <f t="shared" si="41"/>
        <v>13.506431532030891</v>
      </c>
      <c r="X38" s="15">
        <f t="shared" si="42"/>
        <v>0.37531828745009316</v>
      </c>
      <c r="Y38" s="15">
        <f t="shared" si="43"/>
        <v>7.4886570491274704E-3</v>
      </c>
      <c r="Z38" s="15">
        <f t="shared" si="44"/>
        <v>0.41472141304292687</v>
      </c>
      <c r="AA38" s="15">
        <f t="shared" si="45"/>
        <v>4.4896587162020456</v>
      </c>
      <c r="AB38" s="15">
        <f t="shared" si="27"/>
        <v>7.0162652798512137E-2</v>
      </c>
      <c r="AC38" s="30">
        <f t="shared" si="46"/>
        <v>0.69036148713151646</v>
      </c>
      <c r="AD38" s="30">
        <f t="shared" si="47"/>
        <v>0.14627522783577976</v>
      </c>
      <c r="AE38" s="16">
        <f t="shared" si="48"/>
        <v>20.129517779879805</v>
      </c>
      <c r="AF38" s="16">
        <f t="shared" si="49"/>
        <v>0.39621556856003287</v>
      </c>
      <c r="AG38" s="16">
        <f t="shared" si="50"/>
        <v>7.4051017828779663E-3</v>
      </c>
      <c r="AH38" s="16">
        <f t="shared" si="51"/>
        <v>0.39893963993269077</v>
      </c>
      <c r="AI38" s="16">
        <f t="shared" si="52"/>
        <v>4.1788403508328757</v>
      </c>
      <c r="AJ38" s="16">
        <f t="shared" si="28"/>
        <v>5.1958150176177838E-2</v>
      </c>
      <c r="AK38" s="16">
        <f t="shared" si="53"/>
        <v>0.70383424816588491</v>
      </c>
      <c r="AL38" s="16">
        <f t="shared" si="57"/>
        <v>0.21408749338321945</v>
      </c>
      <c r="AM38">
        <f t="shared" si="54"/>
        <v>0.85872231832522972</v>
      </c>
      <c r="AN38">
        <f t="shared" si="55"/>
        <v>0.5867218153460686</v>
      </c>
      <c r="AO38">
        <f t="shared" si="56"/>
        <v>0.11876910308466496</v>
      </c>
      <c r="BO38">
        <v>0.36</v>
      </c>
      <c r="BP38">
        <f t="shared" si="5"/>
        <v>13.145753536878917</v>
      </c>
      <c r="BQ38">
        <f t="shared" si="6"/>
        <v>13.140406399442929</v>
      </c>
      <c r="BR38">
        <f t="shared" si="7"/>
        <v>61.603315802530275</v>
      </c>
      <c r="BS38">
        <f t="shared" si="8"/>
        <v>56.808839303137944</v>
      </c>
      <c r="BT38">
        <v>10</v>
      </c>
    </row>
    <row r="39" spans="4:72" x14ac:dyDescent="0.35">
      <c r="I39" s="32"/>
      <c r="J39">
        <f t="shared" si="30"/>
        <v>0.27</v>
      </c>
      <c r="K39">
        <v>0.73</v>
      </c>
      <c r="L39" s="20">
        <f t="shared" si="31"/>
        <v>7.3949358304916712</v>
      </c>
      <c r="M39" s="20">
        <f t="shared" si="32"/>
        <v>0.13294311675377776</v>
      </c>
      <c r="N39" s="20">
        <f t="shared" si="33"/>
        <v>6.575565366698502E-2</v>
      </c>
      <c r="O39" s="14">
        <f t="shared" si="34"/>
        <v>11.351572565369166</v>
      </c>
      <c r="P39" s="14">
        <f t="shared" si="35"/>
        <v>0.2612270463060069</v>
      </c>
      <c r="Q39" s="14">
        <f t="shared" si="36"/>
        <v>4.4941771673814484E-3</v>
      </c>
      <c r="R39" s="14">
        <f t="shared" si="37"/>
        <v>0.37925693645271619</v>
      </c>
      <c r="S39" s="14">
        <f t="shared" si="38"/>
        <v>5.7690334943245993</v>
      </c>
      <c r="T39" s="14">
        <f t="shared" si="26"/>
        <v>0.37567903145532899</v>
      </c>
      <c r="U39" s="14">
        <f t="shared" si="39"/>
        <v>0.52759914362742943</v>
      </c>
      <c r="V39" s="14">
        <f t="shared" si="40"/>
        <v>0.12608978840030668</v>
      </c>
      <c r="W39" s="15">
        <f t="shared" si="41"/>
        <v>13.615756884658476</v>
      </c>
      <c r="X39" s="15">
        <f t="shared" si="42"/>
        <v>0.35796506734304651</v>
      </c>
      <c r="Y39" s="15">
        <f t="shared" si="43"/>
        <v>8.5732836686750989E-3</v>
      </c>
      <c r="Z39" s="15">
        <f t="shared" si="44"/>
        <v>0.45961800020494736</v>
      </c>
      <c r="AA39" s="15">
        <f t="shared" si="45"/>
        <v>4.4577472761351116</v>
      </c>
      <c r="AB39" s="15">
        <f t="shared" si="27"/>
        <v>7.0162652798512137E-2</v>
      </c>
      <c r="AC39" s="30">
        <f t="shared" si="46"/>
        <v>0.67122311255463696</v>
      </c>
      <c r="AD39" s="30">
        <f t="shared" si="47"/>
        <v>0.14745922605365858</v>
      </c>
      <c r="AE39" s="16">
        <f t="shared" si="48"/>
        <v>20.439471622586286</v>
      </c>
      <c r="AF39" s="16">
        <f t="shared" si="49"/>
        <v>0.37887327132119536</v>
      </c>
      <c r="AG39" s="16">
        <f t="shared" si="50"/>
        <v>8.4072120577667608E-3</v>
      </c>
      <c r="AH39" s="16">
        <f t="shared" si="51"/>
        <v>0.44072804344101957</v>
      </c>
      <c r="AI39" s="16">
        <f t="shared" si="52"/>
        <v>4.1725585495248589</v>
      </c>
      <c r="AJ39" s="16">
        <f t="shared" si="28"/>
        <v>5.1958150176177838E-2</v>
      </c>
      <c r="AK39" s="16">
        <f t="shared" si="53"/>
        <v>0.68403573608875212</v>
      </c>
      <c r="AL39" s="16">
        <f t="shared" si="57"/>
        <v>0.21738400758565374</v>
      </c>
      <c r="AM39">
        <f t="shared" si="54"/>
        <v>0.85508239650209594</v>
      </c>
      <c r="AN39">
        <f t="shared" si="55"/>
        <v>0.58003249549360125</v>
      </c>
      <c r="AO39">
        <f t="shared" si="56"/>
        <v>0.11952996478826672</v>
      </c>
      <c r="BO39">
        <v>0.37</v>
      </c>
      <c r="BP39">
        <f t="shared" si="5"/>
        <v>13.145366974322423</v>
      </c>
      <c r="BQ39">
        <f t="shared" si="6"/>
        <v>13.140001854550567</v>
      </c>
      <c r="BR39">
        <f t="shared" si="7"/>
        <v>61.566102826300352</v>
      </c>
      <c r="BS39">
        <f t="shared" si="8"/>
        <v>56.776009920157378</v>
      </c>
      <c r="BT39">
        <v>10</v>
      </c>
    </row>
    <row r="40" spans="4:72" x14ac:dyDescent="0.35">
      <c r="I40" s="32"/>
      <c r="J40">
        <f t="shared" si="30"/>
        <v>0.28000000000000003</v>
      </c>
      <c r="K40">
        <v>0.72</v>
      </c>
      <c r="L40" s="20">
        <f t="shared" si="31"/>
        <v>7.52923841187775</v>
      </c>
      <c r="M40" s="20">
        <f t="shared" si="32"/>
        <v>0.12001591098430525</v>
      </c>
      <c r="N40" s="20">
        <f t="shared" si="33"/>
        <v>7.3013773560351908E-2</v>
      </c>
      <c r="O40" s="14">
        <f t="shared" si="34"/>
        <v>11.395972412933475</v>
      </c>
      <c r="P40" s="14">
        <f t="shared" si="35"/>
        <v>0.24474825677652992</v>
      </c>
      <c r="Q40" s="14">
        <f t="shared" si="36"/>
        <v>5.3482286134525466E-3</v>
      </c>
      <c r="R40" s="14">
        <f t="shared" si="37"/>
        <v>0.43694727139596223</v>
      </c>
      <c r="S40" s="14">
        <f t="shared" si="38"/>
        <v>5.8324105979644605</v>
      </c>
      <c r="T40" s="14">
        <f t="shared" si="26"/>
        <v>0.37567903145532899</v>
      </c>
      <c r="U40" s="14">
        <f t="shared" si="39"/>
        <v>0.50653859568812698</v>
      </c>
      <c r="V40" s="14">
        <f t="shared" si="40"/>
        <v>0.12658296829693783</v>
      </c>
      <c r="W40" s="15">
        <f t="shared" si="41"/>
        <v>13.72789181921342</v>
      </c>
      <c r="X40" s="15">
        <f t="shared" si="42"/>
        <v>0.34107901603044277</v>
      </c>
      <c r="Y40" s="15">
        <f t="shared" si="43"/>
        <v>9.7668349196079265E-3</v>
      </c>
      <c r="Z40" s="15">
        <f t="shared" si="44"/>
        <v>0.50419547296629852</v>
      </c>
      <c r="AA40" s="15">
        <f t="shared" si="45"/>
        <v>4.3631514252967589</v>
      </c>
      <c r="AB40" s="15">
        <f t="shared" si="27"/>
        <v>7.0162652798512137E-2</v>
      </c>
      <c r="AC40" s="30">
        <f t="shared" si="46"/>
        <v>0.65363449917394956</v>
      </c>
      <c r="AD40" s="30">
        <f t="shared" si="47"/>
        <v>0.14867365216328463</v>
      </c>
      <c r="AE40" s="16">
        <f t="shared" si="48"/>
        <v>20.759273158313256</v>
      </c>
      <c r="AF40" s="16">
        <f t="shared" si="49"/>
        <v>0.3619523669391691</v>
      </c>
      <c r="AG40" s="16">
        <f t="shared" si="50"/>
        <v>9.5009738429217717E-3</v>
      </c>
      <c r="AH40" s="16">
        <f t="shared" si="51"/>
        <v>0.4824536289362682</v>
      </c>
      <c r="AI40" s="16">
        <f t="shared" si="52"/>
        <v>4.1143609740830609</v>
      </c>
      <c r="AJ40" s="16">
        <f t="shared" si="28"/>
        <v>5.1958150176177838E-2</v>
      </c>
      <c r="AK40" s="16">
        <f t="shared" si="53"/>
        <v>0.66579021975072905</v>
      </c>
      <c r="AL40" s="16">
        <f t="shared" si="57"/>
        <v>0.22078525693064921</v>
      </c>
      <c r="AM40">
        <f t="shared" si="54"/>
        <v>0.85141493771818333</v>
      </c>
      <c r="AN40">
        <f t="shared" si="55"/>
        <v>0.57333071083047349</v>
      </c>
      <c r="AO40">
        <f t="shared" si="56"/>
        <v>0.1203118752971821</v>
      </c>
      <c r="BO40">
        <v>0.38</v>
      </c>
      <c r="BP40">
        <f t="shared" si="5"/>
        <v>13.144980457301578</v>
      </c>
      <c r="BQ40">
        <f t="shared" si="6"/>
        <v>13.139597354862445</v>
      </c>
      <c r="BR40">
        <f t="shared" si="7"/>
        <v>61.528958739049294</v>
      </c>
      <c r="BS40">
        <f t="shared" si="8"/>
        <v>56.743238199322846</v>
      </c>
      <c r="BT40">
        <v>10</v>
      </c>
    </row>
    <row r="41" spans="4:72" x14ac:dyDescent="0.35">
      <c r="I41" s="32"/>
      <c r="J41">
        <f t="shared" si="30"/>
        <v>0.29000000000000004</v>
      </c>
      <c r="K41">
        <v>0.71</v>
      </c>
      <c r="L41" s="20">
        <f t="shared" si="31"/>
        <v>7.6693058810664461</v>
      </c>
      <c r="M41" s="20">
        <f t="shared" si="32"/>
        <v>0.10801533616526821</v>
      </c>
      <c r="N41" s="20">
        <f t="shared" si="33"/>
        <v>8.0775686613502026E-2</v>
      </c>
      <c r="O41" s="14">
        <f t="shared" si="34"/>
        <v>11.441622235171614</v>
      </c>
      <c r="P41" s="14">
        <f t="shared" si="35"/>
        <v>0.22894031456031938</v>
      </c>
      <c r="Q41" s="14">
        <f t="shared" si="36"/>
        <v>6.3258365059249439E-3</v>
      </c>
      <c r="R41" s="14">
        <f t="shared" si="37"/>
        <v>0.49527137737560689</v>
      </c>
      <c r="S41" s="14">
        <f t="shared" si="38"/>
        <v>5.7464092183763533</v>
      </c>
      <c r="T41" s="14">
        <f t="shared" si="26"/>
        <v>0.37567903145532899</v>
      </c>
      <c r="U41" s="14">
        <f t="shared" si="39"/>
        <v>0.48783374163648652</v>
      </c>
      <c r="V41" s="14">
        <f t="shared" si="40"/>
        <v>0.12709003252908471</v>
      </c>
      <c r="W41" s="15">
        <f t="shared" si="41"/>
        <v>13.842959762153333</v>
      </c>
      <c r="X41" s="15">
        <f t="shared" si="42"/>
        <v>0.32465695533801842</v>
      </c>
      <c r="Y41" s="15">
        <f t="shared" si="43"/>
        <v>1.1075768950016796E-2</v>
      </c>
      <c r="Z41" s="15">
        <f t="shared" si="44"/>
        <v>0.54782698721926615</v>
      </c>
      <c r="AA41" s="15">
        <f t="shared" si="45"/>
        <v>4.2135674957376983</v>
      </c>
      <c r="AB41" s="15">
        <f t="shared" si="27"/>
        <v>7.0162652798512137E-2</v>
      </c>
      <c r="AC41" s="30">
        <f t="shared" si="46"/>
        <v>0.63731358005731176</v>
      </c>
      <c r="AD41" s="30">
        <f t="shared" si="47"/>
        <v>0.14991984287844234</v>
      </c>
      <c r="AE41" s="16">
        <f t="shared" si="48"/>
        <v>21.089401789664624</v>
      </c>
      <c r="AF41" s="16">
        <f t="shared" si="49"/>
        <v>0.34545116430570733</v>
      </c>
      <c r="AG41" s="16">
        <f t="shared" si="50"/>
        <v>1.0691044320999805E-2</v>
      </c>
      <c r="AH41" s="16">
        <f t="shared" si="51"/>
        <v>0.52359723867709884</v>
      </c>
      <c r="AI41" s="16">
        <f t="shared" si="52"/>
        <v>4.0091379232904254</v>
      </c>
      <c r="AJ41" s="16">
        <f t="shared" si="28"/>
        <v>5.1958150176177838E-2</v>
      </c>
      <c r="AK41" s="16">
        <f t="shared" si="53"/>
        <v>0.64882922723993053</v>
      </c>
      <c r="AL41" s="16">
        <f t="shared" si="57"/>
        <v>0.22429634010476732</v>
      </c>
      <c r="AM41">
        <f t="shared" si="54"/>
        <v>0.84771988876837046</v>
      </c>
      <c r="AN41">
        <f t="shared" si="55"/>
        <v>0.56661661295820431</v>
      </c>
      <c r="AO41">
        <f t="shared" si="56"/>
        <v>0.12111588371001042</v>
      </c>
      <c r="BO41">
        <v>0.39</v>
      </c>
      <c r="BP41">
        <f t="shared" si="5"/>
        <v>13.144593985830159</v>
      </c>
      <c r="BQ41">
        <f t="shared" si="6"/>
        <v>13.13919290039305</v>
      </c>
      <c r="BR41">
        <f t="shared" si="7"/>
        <v>61.491883408514404</v>
      </c>
      <c r="BS41">
        <f t="shared" si="8"/>
        <v>56.710524035843321</v>
      </c>
      <c r="BT41">
        <v>10</v>
      </c>
    </row>
    <row r="42" spans="4:72" x14ac:dyDescent="0.35">
      <c r="I42" s="32"/>
      <c r="J42">
        <f t="shared" si="30"/>
        <v>0.30000000000000004</v>
      </c>
      <c r="K42">
        <v>0.7</v>
      </c>
      <c r="L42" s="20">
        <f t="shared" si="31"/>
        <v>7.8155355715138981</v>
      </c>
      <c r="M42" s="20">
        <f t="shared" si="32"/>
        <v>9.690005002381645E-2</v>
      </c>
      <c r="N42" s="20">
        <f t="shared" si="33"/>
        <v>8.9057175006127587E-2</v>
      </c>
      <c r="O42" s="14">
        <f t="shared" si="34"/>
        <v>11.488589025481764</v>
      </c>
      <c r="P42" s="14">
        <f t="shared" si="35"/>
        <v>0.21379165834839484</v>
      </c>
      <c r="Q42" s="14">
        <f t="shared" si="36"/>
        <v>7.4396760258662641E-3</v>
      </c>
      <c r="R42" s="14">
        <f t="shared" si="37"/>
        <v>0.55273546955937047</v>
      </c>
      <c r="S42" s="14">
        <f t="shared" si="38"/>
        <v>5.5245584239401797</v>
      </c>
      <c r="T42" s="14">
        <f t="shared" si="26"/>
        <v>0.37567903145532899</v>
      </c>
      <c r="U42" s="14">
        <f t="shared" si="39"/>
        <v>0.47095932672237628</v>
      </c>
      <c r="V42" s="14">
        <f t="shared" si="40"/>
        <v>0.12761172523887851</v>
      </c>
      <c r="W42" s="15">
        <f t="shared" si="41"/>
        <v>13.961091893854018</v>
      </c>
      <c r="X42" s="15">
        <f t="shared" si="42"/>
        <v>0.30869566205793558</v>
      </c>
      <c r="Y42" s="15">
        <f t="shared" si="43"/>
        <v>1.2506680053928076E-2</v>
      </c>
      <c r="Z42" s="15">
        <f t="shared" si="44"/>
        <v>0.58996266217664317</v>
      </c>
      <c r="AA42" s="15">
        <f t="shared" si="45"/>
        <v>4.0186879700556197</v>
      </c>
      <c r="AB42" s="15">
        <f t="shared" si="27"/>
        <v>7.0162652798512137E-2</v>
      </c>
      <c r="AC42" s="30">
        <f t="shared" si="46"/>
        <v>0.6220326387315116</v>
      </c>
      <c r="AD42" s="30">
        <f t="shared" si="47"/>
        <v>0.15119921888817994</v>
      </c>
      <c r="AE42" s="16">
        <f t="shared" si="48"/>
        <v>21.430368634369003</v>
      </c>
      <c r="AF42" s="16">
        <f t="shared" si="49"/>
        <v>0.32936794332913932</v>
      </c>
      <c r="AG42" s="16">
        <f t="shared" si="50"/>
        <v>1.1982141463716201E-2</v>
      </c>
      <c r="AH42" s="16">
        <f t="shared" si="51"/>
        <v>0.56368861791000313</v>
      </c>
      <c r="AI42" s="16">
        <f t="shared" si="52"/>
        <v>3.8634291173730593</v>
      </c>
      <c r="AJ42" s="16">
        <f t="shared" si="28"/>
        <v>5.1958150176177838E-2</v>
      </c>
      <c r="AK42" s="16">
        <f t="shared" si="53"/>
        <v>0.6329337096228822</v>
      </c>
      <c r="AL42" s="16">
        <f t="shared" si="57"/>
        <v>0.22792269310078939</v>
      </c>
      <c r="AM42">
        <f t="shared" si="54"/>
        <v>0.84399725195177322</v>
      </c>
      <c r="AN42">
        <f t="shared" si="55"/>
        <v>0.5598903887224933</v>
      </c>
      <c r="AO42">
        <f t="shared" si="56"/>
        <v>0.12194311570698779</v>
      </c>
      <c r="BO42">
        <v>0.4</v>
      </c>
      <c r="BP42">
        <f t="shared" si="5"/>
        <v>13.144207559921949</v>
      </c>
      <c r="BQ42">
        <f t="shared" si="6"/>
        <v>13.13878849115688</v>
      </c>
      <c r="BR42">
        <f t="shared" si="7"/>
        <v>61.454876702687052</v>
      </c>
      <c r="BS42">
        <f t="shared" si="8"/>
        <v>56.677867325118356</v>
      </c>
      <c r="BT42">
        <v>10</v>
      </c>
    </row>
    <row r="43" spans="4:72" x14ac:dyDescent="0.35">
      <c r="I43" s="32"/>
      <c r="J43">
        <f t="shared" si="30"/>
        <v>0.31000000000000005</v>
      </c>
      <c r="K43">
        <v>0.69</v>
      </c>
      <c r="L43" s="20">
        <f t="shared" si="31"/>
        <v>7.9683630605813898</v>
      </c>
      <c r="M43" s="20">
        <f t="shared" si="32"/>
        <v>8.662936785315084E-2</v>
      </c>
      <c r="N43" s="20">
        <f t="shared" si="33"/>
        <v>9.7873955176939545E-2</v>
      </c>
      <c r="O43" s="14">
        <f t="shared" si="34"/>
        <v>11.53694515900515</v>
      </c>
      <c r="P43" s="14">
        <f t="shared" si="35"/>
        <v>0.19929064093880244</v>
      </c>
      <c r="Q43" s="14">
        <f t="shared" si="36"/>
        <v>8.7032264686202395E-3</v>
      </c>
      <c r="R43" s="14">
        <f t="shared" si="37"/>
        <v>0.60798105379877232</v>
      </c>
      <c r="S43" s="14">
        <f t="shared" si="38"/>
        <v>5.1914826889850803</v>
      </c>
      <c r="T43" s="14">
        <f t="shared" si="26"/>
        <v>0.37567903145532899</v>
      </c>
      <c r="U43" s="14">
        <f t="shared" si="39"/>
        <v>0.45551194325139244</v>
      </c>
      <c r="V43" s="14">
        <f t="shared" si="40"/>
        <v>0.12814885034720244</v>
      </c>
      <c r="W43" s="15">
        <f t="shared" si="41"/>
        <v>14.082427787615414</v>
      </c>
      <c r="X43" s="15">
        <f t="shared" si="42"/>
        <v>0.29319186632519945</v>
      </c>
      <c r="Y43" s="15">
        <f t="shared" si="43"/>
        <v>1.4066296697142502E-2</v>
      </c>
      <c r="Z43" s="15">
        <f t="shared" si="44"/>
        <v>0.6301495418771994</v>
      </c>
      <c r="AA43" s="15">
        <f t="shared" si="45"/>
        <v>3.7891948488795788</v>
      </c>
      <c r="AB43" s="15">
        <f t="shared" si="27"/>
        <v>7.0162652798512137E-2</v>
      </c>
      <c r="AC43" s="30">
        <f t="shared" si="46"/>
        <v>0.60760660849419268</v>
      </c>
      <c r="AD43" s="30">
        <f t="shared" si="47"/>
        <v>0.15251329177727099</v>
      </c>
      <c r="AE43" s="16">
        <f t="shared" si="48"/>
        <v>21.782719196375702</v>
      </c>
      <c r="AF43" s="16">
        <f t="shared" si="49"/>
        <v>0.31370095379781687</v>
      </c>
      <c r="AG43" s="16">
        <f t="shared" si="50"/>
        <v>1.3379042687196753E-2</v>
      </c>
      <c r="AH43" s="16">
        <f t="shared" si="51"/>
        <v>0.60232290908373376</v>
      </c>
      <c r="AI43" s="16">
        <f t="shared" si="52"/>
        <v>3.6847955636521368</v>
      </c>
      <c r="AJ43" s="16">
        <f t="shared" si="28"/>
        <v>5.1958150176177838E-2</v>
      </c>
      <c r="AK43" s="16">
        <f t="shared" si="53"/>
        <v>0.61792378682797633</v>
      </c>
      <c r="AL43" s="16">
        <f t="shared" si="57"/>
        <v>0.23167011762615886</v>
      </c>
      <c r="AM43">
        <f t="shared" si="54"/>
        <v>0.84024709488501392</v>
      </c>
      <c r="AN43">
        <f t="shared" si="55"/>
        <v>0.55315226521356331</v>
      </c>
      <c r="AO43">
        <f t="shared" si="56"/>
        <v>0.12279478099370573</v>
      </c>
      <c r="BO43">
        <v>0.41</v>
      </c>
      <c r="BP43">
        <f t="shared" si="5"/>
        <v>13.143821179590736</v>
      </c>
      <c r="BQ43">
        <f t="shared" si="6"/>
        <v>13.138384127168441</v>
      </c>
      <c r="BR43">
        <f t="shared" si="7"/>
        <v>61.417938489812222</v>
      </c>
      <c r="BS43">
        <f t="shared" si="8"/>
        <v>56.645267962737648</v>
      </c>
      <c r="BT43">
        <v>10</v>
      </c>
    </row>
    <row r="44" spans="4:72" x14ac:dyDescent="0.35">
      <c r="I44" s="32"/>
      <c r="J44">
        <f t="shared" si="30"/>
        <v>0.31999999999999995</v>
      </c>
      <c r="K44">
        <v>0.68</v>
      </c>
      <c r="L44" s="20">
        <f t="shared" si="31"/>
        <v>8.1282669505806453</v>
      </c>
      <c r="M44" s="20">
        <f t="shared" si="32"/>
        <v>7.7163272116818754E-2</v>
      </c>
      <c r="N44" s="20">
        <f t="shared" si="33"/>
        <v>0.10724168027714459</v>
      </c>
      <c r="O44" s="14">
        <f t="shared" si="34"/>
        <v>11.586768976350861</v>
      </c>
      <c r="P44" s="14">
        <f t="shared" si="35"/>
        <v>0.18542552637012671</v>
      </c>
      <c r="Q44" s="14">
        <f t="shared" si="36"/>
        <v>1.013079290459001E-2</v>
      </c>
      <c r="R44" s="14">
        <f t="shared" si="37"/>
        <v>0.65989588068862259</v>
      </c>
      <c r="S44" s="14">
        <f t="shared" si="38"/>
        <v>4.7781178001799773</v>
      </c>
      <c r="T44" s="14">
        <f t="shared" si="26"/>
        <v>0.37567903145532899</v>
      </c>
      <c r="U44" s="14">
        <f t="shared" si="39"/>
        <v>0.44117951744483297</v>
      </c>
      <c r="V44" s="14">
        <f t="shared" si="40"/>
        <v>0.12870227803752807</v>
      </c>
      <c r="W44" s="15">
        <f t="shared" si="41"/>
        <v>14.207116114316149</v>
      </c>
      <c r="X44" s="15">
        <f t="shared" si="42"/>
        <v>0.27814224989843578</v>
      </c>
      <c r="Y44" s="15">
        <f t="shared" si="43"/>
        <v>1.5761479637271397E-2</v>
      </c>
      <c r="Z44" s="15">
        <f t="shared" si="44"/>
        <v>0.66804149036599481</v>
      </c>
      <c r="AA44" s="15">
        <f t="shared" ref="AA44:AA75" si="62">(Z45-Z44)/(J45-J44)</f>
        <v>3.5358315964784972</v>
      </c>
      <c r="AB44" s="15">
        <f t="shared" si="27"/>
        <v>7.0162652798512137E-2</v>
      </c>
      <c r="AC44" s="30">
        <f t="shared" si="46"/>
        <v>0.59388414028672021</v>
      </c>
      <c r="AD44" s="30">
        <f t="shared" si="47"/>
        <v>0.15386367165765305</v>
      </c>
      <c r="AE44" s="16">
        <f t="shared" si="48"/>
        <v>22.147036311834071</v>
      </c>
      <c r="AF44" s="16">
        <f t="shared" si="49"/>
        <v>0.29844841417278378</v>
      </c>
      <c r="AG44" s="16">
        <f t="shared" si="50"/>
        <v>1.4886583581231067E-2</v>
      </c>
      <c r="AH44" s="16">
        <f t="shared" si="51"/>
        <v>0.63917086472025475</v>
      </c>
      <c r="AI44" s="16">
        <f t="shared" si="52"/>
        <v>3.4811981859235366</v>
      </c>
      <c r="AJ44" s="16">
        <f t="shared" si="28"/>
        <v>5.1958150176177838E-2</v>
      </c>
      <c r="AK44" s="16">
        <f t="shared" si="53"/>
        <v>0.60365084548727577</v>
      </c>
      <c r="AL44" s="16">
        <f t="shared" si="57"/>
        <v>0.23554481243494593</v>
      </c>
      <c r="AM44">
        <f t="shared" si="54"/>
        <v>0.83646956198920608</v>
      </c>
      <c r="AN44">
        <f t="shared" si="55"/>
        <v>0.54640251554287056</v>
      </c>
      <c r="AO44">
        <f t="shared" si="56"/>
        <v>0.12367218165683763</v>
      </c>
      <c r="BO44">
        <v>0.42</v>
      </c>
      <c r="BP44">
        <f t="shared" si="5"/>
        <v>13.143434844850322</v>
      </c>
      <c r="BQ44">
        <f t="shared" si="6"/>
        <v>13.137979808442243</v>
      </c>
      <c r="BR44">
        <f t="shared" si="7"/>
        <v>61.381068638388015</v>
      </c>
      <c r="BS44">
        <f t="shared" si="8"/>
        <v>56.612725844480828</v>
      </c>
      <c r="BT44">
        <v>10</v>
      </c>
    </row>
    <row r="45" spans="4:72" x14ac:dyDescent="0.35">
      <c r="I45" s="32"/>
      <c r="J45">
        <f t="shared" si="30"/>
        <v>0.32999999999999996</v>
      </c>
      <c r="K45">
        <v>0.67</v>
      </c>
      <c r="L45" s="20">
        <f t="shared" si="31"/>
        <v>8.2957743924519765</v>
      </c>
      <c r="M45" s="20">
        <f t="shared" si="32"/>
        <v>6.8462422505316131E-2</v>
      </c>
      <c r="N45" s="20">
        <f t="shared" si="33"/>
        <v>0.11717594245620144</v>
      </c>
      <c r="O45" s="14">
        <f t="shared" si="34"/>
        <v>11.638145447934368</v>
      </c>
      <c r="P45" s="14">
        <f t="shared" si="35"/>
        <v>0.17218448688101023</v>
      </c>
      <c r="Q45" s="14">
        <f t="shared" si="36"/>
        <v>1.1737527684522143E-2</v>
      </c>
      <c r="R45" s="14">
        <f t="shared" si="37"/>
        <v>0.70767705869042241</v>
      </c>
      <c r="S45" s="14">
        <f t="shared" si="38"/>
        <v>4.3167059075008911</v>
      </c>
      <c r="T45" s="14">
        <f t="shared" si="26"/>
        <v>0.37567903145532899</v>
      </c>
      <c r="U45" s="14">
        <f t="shared" si="39"/>
        <v>0.4277189847011873</v>
      </c>
      <c r="V45" s="14">
        <f t="shared" si="40"/>
        <v>0.12927295213518408</v>
      </c>
      <c r="W45" s="15">
        <f t="shared" si="41"/>
        <v>14.335315420846504</v>
      </c>
      <c r="X45" s="15">
        <f t="shared" si="42"/>
        <v>0.26354344433710647</v>
      </c>
      <c r="Y45" s="15">
        <f t="shared" si="43"/>
        <v>1.7599220130548539E-2</v>
      </c>
      <c r="Z45" s="15">
        <f t="shared" si="44"/>
        <v>0.70339980633077981</v>
      </c>
      <c r="AA45" s="15">
        <f t="shared" si="62"/>
        <v>3.2686557131739371</v>
      </c>
      <c r="AB45" s="15">
        <f t="shared" si="27"/>
        <v>7.0162652798512137E-2</v>
      </c>
      <c r="AC45" s="30">
        <f t="shared" si="46"/>
        <v>0.58074072637072416</v>
      </c>
      <c r="AD45" s="30">
        <f t="shared" si="47"/>
        <v>0.15525207559888984</v>
      </c>
      <c r="AE45" s="16">
        <f t="shared" si="48"/>
        <v>22.523943403562193</v>
      </c>
      <c r="AF45" s="16">
        <f t="shared" si="49"/>
        <v>0.28360851030355078</v>
      </c>
      <c r="AG45" s="16">
        <f t="shared" si="50"/>
        <v>1.6509656706095163E-2</v>
      </c>
      <c r="AH45" s="16">
        <f t="shared" si="51"/>
        <v>0.67398284657949015</v>
      </c>
      <c r="AI45" s="16">
        <f t="shared" si="52"/>
        <v>3.2604519607907636</v>
      </c>
      <c r="AJ45" s="16">
        <f t="shared" si="28"/>
        <v>5.1958150176177838E-2</v>
      </c>
      <c r="AK45" s="16">
        <f t="shared" si="53"/>
        <v>0.58999139914990206</v>
      </c>
      <c r="AL45" s="16">
        <f t="shared" si="57"/>
        <v>0.23955340794075017</v>
      </c>
      <c r="AM45">
        <f t="shared" si="54"/>
        <v>0.83266488796693727</v>
      </c>
      <c r="AN45">
        <f t="shared" si="55"/>
        <v>0.53964146553555914</v>
      </c>
      <c r="AO45">
        <f t="shared" si="56"/>
        <v>0.12457672156779775</v>
      </c>
      <c r="BO45">
        <v>0.43</v>
      </c>
      <c r="BP45">
        <f t="shared" si="5"/>
        <v>13.143048555714504</v>
      </c>
      <c r="BQ45">
        <f t="shared" si="6"/>
        <v>13.137575534992809</v>
      </c>
      <c r="BR45">
        <f t="shared" si="7"/>
        <v>61.344267017165151</v>
      </c>
      <c r="BS45">
        <f t="shared" si="8"/>
        <v>56.580240866316942</v>
      </c>
      <c r="BT45">
        <v>10</v>
      </c>
    </row>
    <row r="46" spans="4:72" x14ac:dyDescent="0.35">
      <c r="I46" s="32"/>
      <c r="J46">
        <f t="shared" si="30"/>
        <v>0.33999999999999997</v>
      </c>
      <c r="K46">
        <v>0.66</v>
      </c>
      <c r="L46" s="20">
        <f t="shared" si="31"/>
        <v>8.4714674911870222</v>
      </c>
      <c r="M46" s="20">
        <f t="shared" si="32"/>
        <v>6.0488166481976677E-2</v>
      </c>
      <c r="N46" s="20">
        <f t="shared" si="33"/>
        <v>0.127692274996206</v>
      </c>
      <c r="O46" s="14">
        <f t="shared" si="34"/>
        <v>11.691166932583604</v>
      </c>
      <c r="P46" s="14">
        <f t="shared" si="35"/>
        <v>0.15955559968010363</v>
      </c>
      <c r="Q46" s="14">
        <f t="shared" si="36"/>
        <v>1.3539451795376651E-2</v>
      </c>
      <c r="R46" s="14">
        <f t="shared" si="37"/>
        <v>0.75084411776543136</v>
      </c>
      <c r="S46" s="14">
        <f t="shared" si="38"/>
        <v>3.8367202865769188</v>
      </c>
      <c r="T46" s="14">
        <f t="shared" si="26"/>
        <v>0.37567903145532899</v>
      </c>
      <c r="U46" s="14">
        <f t="shared" si="39"/>
        <v>0.41493980890560644</v>
      </c>
      <c r="V46" s="14">
        <f t="shared" si="40"/>
        <v>0.1298618985337199</v>
      </c>
      <c r="W46" s="15">
        <f t="shared" si="41"/>
        <v>14.467194991634706</v>
      </c>
      <c r="X46" s="15">
        <f t="shared" si="42"/>
        <v>0.24939202906639799</v>
      </c>
      <c r="Y46" s="15">
        <f t="shared" si="43"/>
        <v>1.9586638218796384E-2</v>
      </c>
      <c r="Z46" s="15">
        <f t="shared" si="44"/>
        <v>0.73608636346251921</v>
      </c>
      <c r="AA46" s="15">
        <f t="shared" si="62"/>
        <v>2.9965204253291939</v>
      </c>
      <c r="AB46" s="15">
        <f t="shared" si="27"/>
        <v>7.0162652798512137E-2</v>
      </c>
      <c r="AC46" s="30">
        <f t="shared" si="46"/>
        <v>0.56807336479559878</v>
      </c>
      <c r="AD46" s="30">
        <f t="shared" si="47"/>
        <v>0.1566803369585377</v>
      </c>
      <c r="AE46" s="16">
        <f t="shared" si="48"/>
        <v>22.914108082392403</v>
      </c>
      <c r="AF46" s="16">
        <f t="shared" si="49"/>
        <v>0.26917939406018371</v>
      </c>
      <c r="AG46" s="16">
        <f t="shared" si="50"/>
        <v>1.8253210451335284E-2</v>
      </c>
      <c r="AH46" s="16">
        <f t="shared" si="51"/>
        <v>0.70658736618739781</v>
      </c>
      <c r="AI46" s="16">
        <f t="shared" si="52"/>
        <v>3.0297988696232432</v>
      </c>
      <c r="AJ46" s="16">
        <f t="shared" si="28"/>
        <v>5.1958150176177838E-2</v>
      </c>
      <c r="AK46" s="16">
        <f t="shared" si="53"/>
        <v>0.57684228110134861</v>
      </c>
      <c r="AL46" s="16">
        <f t="shared" si="57"/>
        <v>0.24370300451881222</v>
      </c>
      <c r="AM46">
        <f t="shared" si="54"/>
        <v>0.82883341365346463</v>
      </c>
      <c r="AN46">
        <f t="shared" si="55"/>
        <v>0.53286950150709134</v>
      </c>
      <c r="AO46">
        <f t="shared" si="56"/>
        <v>0.12550991699429512</v>
      </c>
      <c r="BO46">
        <v>0.44</v>
      </c>
      <c r="BP46">
        <f t="shared" si="5"/>
        <v>13.1426623121971</v>
      </c>
      <c r="BQ46">
        <f t="shared" si="6"/>
        <v>13.13717130683467</v>
      </c>
      <c r="BR46">
        <f t="shared" si="7"/>
        <v>61.307533495146529</v>
      </c>
      <c r="BS46">
        <f t="shared" si="8"/>
        <v>56.547812924404255</v>
      </c>
      <c r="BT46">
        <v>10</v>
      </c>
    </row>
    <row r="47" spans="4:72" x14ac:dyDescent="0.35">
      <c r="I47" s="32"/>
      <c r="J47">
        <f t="shared" si="30"/>
        <v>0.35</v>
      </c>
      <c r="K47">
        <v>0.65</v>
      </c>
      <c r="L47" s="20">
        <f t="shared" si="31"/>
        <v>8.6559907628708785</v>
      </c>
      <c r="M47" s="20">
        <f t="shared" si="32"/>
        <v>5.3202550359520415E-2</v>
      </c>
      <c r="N47" s="20">
        <f t="shared" si="33"/>
        <v>0.13880615430921447</v>
      </c>
      <c r="O47" s="14">
        <f t="shared" si="34"/>
        <v>11.745934046829914</v>
      </c>
      <c r="P47" s="14">
        <f t="shared" si="35"/>
        <v>0.147526843509</v>
      </c>
      <c r="Q47" s="14">
        <f t="shared" si="36"/>
        <v>1.5553476072447781E-2</v>
      </c>
      <c r="R47" s="14">
        <f t="shared" si="37"/>
        <v>0.78921132063120059</v>
      </c>
      <c r="S47" s="14">
        <f t="shared" si="38"/>
        <v>3.3623052727104055</v>
      </c>
      <c r="T47" s="14">
        <f t="shared" si="26"/>
        <v>0.37567903145532899</v>
      </c>
      <c r="U47" s="14">
        <f t="shared" si="39"/>
        <v>0.40269171365242501</v>
      </c>
      <c r="V47" s="14">
        <f t="shared" si="40"/>
        <v>0.13047023485072326</v>
      </c>
      <c r="W47" s="15">
        <f t="shared" si="41"/>
        <v>14.602935803966256</v>
      </c>
      <c r="X47" s="15">
        <f t="shared" si="42"/>
        <v>0.23568452932003278</v>
      </c>
      <c r="Y47" s="15">
        <f t="shared" si="43"/>
        <v>2.1730981090619116E-2</v>
      </c>
      <c r="Z47" s="15">
        <f t="shared" si="44"/>
        <v>0.76605156771581118</v>
      </c>
      <c r="AA47" s="15">
        <f t="shared" si="62"/>
        <v>2.7267864731635316</v>
      </c>
      <c r="AB47" s="15">
        <f t="shared" si="27"/>
        <v>7.0162652798512137E-2</v>
      </c>
      <c r="AC47" s="30">
        <f t="shared" si="46"/>
        <v>0.55579638874794968</v>
      </c>
      <c r="AD47" s="30">
        <f t="shared" si="47"/>
        <v>0.15815041572829441</v>
      </c>
      <c r="AE47" s="16">
        <f t="shared" si="48"/>
        <v>23.318246139342733</v>
      </c>
      <c r="AF47" s="16">
        <f t="shared" si="49"/>
        <v>0.25515918187412634</v>
      </c>
      <c r="AG47" s="16">
        <f t="shared" si="50"/>
        <v>2.0122247951528276E-2</v>
      </c>
      <c r="AH47" s="16">
        <f t="shared" si="51"/>
        <v>0.73688535488363027</v>
      </c>
      <c r="AI47" s="16">
        <f t="shared" si="52"/>
        <v>2.795616678445731</v>
      </c>
      <c r="AJ47" s="16">
        <f t="shared" si="28"/>
        <v>5.1958150176177838E-2</v>
      </c>
      <c r="AK47" s="16">
        <f t="shared" si="53"/>
        <v>0.5641168534101938</v>
      </c>
      <c r="AL47" s="16">
        <f t="shared" si="57"/>
        <v>0.24800121496475455</v>
      </c>
      <c r="AM47">
        <f t="shared" si="54"/>
        <v>0.82497560471085796</v>
      </c>
      <c r="AN47">
        <f t="shared" si="55"/>
        <v>0.52608707932848409</v>
      </c>
      <c r="AO47">
        <f t="shared" si="56"/>
        <v>0.12647340860873355</v>
      </c>
      <c r="BO47">
        <v>0.45</v>
      </c>
      <c r="BP47">
        <f t="shared" si="5"/>
        <v>13.142276114311919</v>
      </c>
      <c r="BQ47">
        <f t="shared" si="6"/>
        <v>13.136767123982361</v>
      </c>
      <c r="BR47">
        <f t="shared" si="7"/>
        <v>61.270867941586687</v>
      </c>
      <c r="BS47">
        <f t="shared" si="8"/>
        <v>56.515441915089852</v>
      </c>
      <c r="BT47">
        <v>10</v>
      </c>
    </row>
    <row r="48" spans="4:72" x14ac:dyDescent="0.35">
      <c r="I48" s="32"/>
      <c r="J48">
        <f t="shared" si="30"/>
        <v>0.36</v>
      </c>
      <c r="K48">
        <v>0.64</v>
      </c>
      <c r="L48" s="20">
        <f t="shared" si="31"/>
        <v>8.8500598518857938</v>
      </c>
      <c r="M48" s="20">
        <f t="shared" si="32"/>
        <v>4.6568330953729843E-2</v>
      </c>
      <c r="N48" s="20">
        <f t="shared" si="33"/>
        <v>0.15053300181007781</v>
      </c>
      <c r="O48" s="14">
        <f t="shared" si="34"/>
        <v>11.802556664721129</v>
      </c>
      <c r="P48" s="14">
        <f t="shared" si="35"/>
        <v>0.13608609497855645</v>
      </c>
      <c r="Q48" s="14">
        <f t="shared" si="36"/>
        <v>1.7797422273020388E-2</v>
      </c>
      <c r="R48" s="14">
        <f t="shared" si="37"/>
        <v>0.82283437335830467</v>
      </c>
      <c r="S48" s="14">
        <f t="shared" si="38"/>
        <v>2.9112519580324432</v>
      </c>
      <c r="T48" s="14">
        <f t="shared" si="26"/>
        <v>0.37567903145532899</v>
      </c>
      <c r="U48" s="14">
        <f t="shared" si="39"/>
        <v>0.3908554770235112</v>
      </c>
      <c r="V48" s="14">
        <f t="shared" si="40"/>
        <v>0.13109918153343711</v>
      </c>
      <c r="W48" s="15">
        <f t="shared" si="41"/>
        <v>14.742731589419002</v>
      </c>
      <c r="X48" s="15">
        <f t="shared" si="42"/>
        <v>0.22241741395016937</v>
      </c>
      <c r="Y48" s="15">
        <f t="shared" si="43"/>
        <v>2.4039621511495454E-2</v>
      </c>
      <c r="Z48" s="15">
        <f t="shared" si="44"/>
        <v>0.79331943244744652</v>
      </c>
      <c r="AA48" s="15">
        <f t="shared" si="62"/>
        <v>2.4652319288755864</v>
      </c>
      <c r="AB48" s="15">
        <f t="shared" si="27"/>
        <v>7.0162652798512137E-2</v>
      </c>
      <c r="AC48" s="30">
        <f t="shared" si="46"/>
        <v>0.54383818379588422</v>
      </c>
      <c r="AD48" s="30">
        <f t="shared" si="47"/>
        <v>0.15966441002938625</v>
      </c>
      <c r="AE48" s="16">
        <f t="shared" si="48"/>
        <v>23.737125979048454</v>
      </c>
      <c r="AF48" s="16">
        <f t="shared" si="49"/>
        <v>0.24154595317930008</v>
      </c>
      <c r="AG48" s="16">
        <f t="shared" si="50"/>
        <v>2.2121826054570293E-2</v>
      </c>
      <c r="AH48" s="16">
        <f t="shared" si="51"/>
        <v>0.76484152166808761</v>
      </c>
      <c r="AI48" s="16">
        <f t="shared" si="52"/>
        <v>2.5632587657956152</v>
      </c>
      <c r="AJ48" s="16">
        <f t="shared" si="28"/>
        <v>5.1958150176177838E-2</v>
      </c>
      <c r="AK48" s="16">
        <f t="shared" si="53"/>
        <v>0.5517419971287687</v>
      </c>
      <c r="AL48" s="16">
        <f t="shared" si="57"/>
        <v>0.25245621164634408</v>
      </c>
      <c r="AM48">
        <f t="shared" si="54"/>
        <v>0.82109207373959103</v>
      </c>
      <c r="AN48">
        <f t="shared" si="55"/>
        <v>0.51929473502949008</v>
      </c>
      <c r="AO48">
        <f t="shared" si="56"/>
        <v>0.12746897511752367</v>
      </c>
      <c r="BO48">
        <v>0.46</v>
      </c>
      <c r="BP48">
        <f t="shared" si="5"/>
        <v>13.14188996207279</v>
      </c>
      <c r="BQ48">
        <f t="shared" si="6"/>
        <v>13.136362986450425</v>
      </c>
      <c r="BR48">
        <f t="shared" si="7"/>
        <v>61.234270225991352</v>
      </c>
      <c r="BS48">
        <f t="shared" si="8"/>
        <v>56.48312773490926</v>
      </c>
      <c r="BT48">
        <v>10</v>
      </c>
    </row>
    <row r="49" spans="9:72" x14ac:dyDescent="0.35">
      <c r="I49" s="32"/>
      <c r="J49">
        <f t="shared" si="30"/>
        <v>0.37</v>
      </c>
      <c r="K49">
        <v>0.63</v>
      </c>
      <c r="L49" s="20">
        <f t="shared" si="31"/>
        <v>9.0544717657212672</v>
      </c>
      <c r="M49" s="20">
        <f t="shared" si="32"/>
        <v>4.0548987866646465E-2</v>
      </c>
      <c r="N49" s="20">
        <f t="shared" si="33"/>
        <v>0.16288818567588248</v>
      </c>
      <c r="O49" s="14">
        <f t="shared" si="34"/>
        <v>11.861155072249669</v>
      </c>
      <c r="P49" s="14">
        <f t="shared" si="35"/>
        <v>0.125221124656515</v>
      </c>
      <c r="Q49" s="14">
        <f t="shared" si="36"/>
        <v>2.0290044016502945E-2</v>
      </c>
      <c r="R49" s="14">
        <f t="shared" si="37"/>
        <v>0.85194689293862913</v>
      </c>
      <c r="S49" s="14">
        <f t="shared" si="38"/>
        <v>2.4951660404955534</v>
      </c>
      <c r="T49" s="14">
        <f t="shared" si="26"/>
        <v>0.37567903145532899</v>
      </c>
      <c r="U49" s="14">
        <f t="shared" si="39"/>
        <v>0.37933597390254908</v>
      </c>
      <c r="V49" s="14">
        <f t="shared" si="40"/>
        <v>0.13175007468179345</v>
      </c>
      <c r="W49" s="15">
        <f t="shared" si="41"/>
        <v>14.88679001564458</v>
      </c>
      <c r="X49" s="15">
        <f t="shared" si="42"/>
        <v>0.20958709309229029</v>
      </c>
      <c r="Y49" s="15">
        <f t="shared" si="43"/>
        <v>2.6520056317970022E-2</v>
      </c>
      <c r="Z49" s="15">
        <f t="shared" si="44"/>
        <v>0.8179717517362024</v>
      </c>
      <c r="AA49" s="15">
        <f t="shared" si="62"/>
        <v>2.2161112659752051</v>
      </c>
      <c r="AB49" s="15">
        <f t="shared" si="27"/>
        <v>7.0162652798512137E-2</v>
      </c>
      <c r="AC49" s="30">
        <f t="shared" si="46"/>
        <v>0.53213858710911599</v>
      </c>
      <c r="AD49" s="30">
        <f t="shared" si="47"/>
        <v>0.16122456891131129</v>
      </c>
      <c r="AE49" s="16">
        <f t="shared" si="48"/>
        <v>24.171573552470019</v>
      </c>
      <c r="AF49" s="16">
        <f t="shared" si="49"/>
        <v>0.22833774874400595</v>
      </c>
      <c r="AG49" s="16">
        <f t="shared" si="50"/>
        <v>2.4257054338510959E-2</v>
      </c>
      <c r="AH49" s="16">
        <f t="shared" si="51"/>
        <v>0.79047410932604378</v>
      </c>
      <c r="AI49" s="16">
        <f t="shared" si="52"/>
        <v>2.3370056029917796</v>
      </c>
      <c r="AJ49" s="16">
        <f t="shared" si="28"/>
        <v>5.1958150176177838E-2</v>
      </c>
      <c r="AK49" s="16">
        <f t="shared" si="53"/>
        <v>0.53965570745989067</v>
      </c>
      <c r="AL49" s="16">
        <f t="shared" si="57"/>
        <v>0.25707677896530945</v>
      </c>
      <c r="AM49">
        <f t="shared" si="54"/>
        <v>0.81718360651513611</v>
      </c>
      <c r="AN49">
        <f t="shared" si="55"/>
        <v>0.51249309724536463</v>
      </c>
      <c r="AO49">
        <f t="shared" si="56"/>
        <v>0.1284985487780996</v>
      </c>
      <c r="BO49">
        <v>0.47</v>
      </c>
      <c r="BP49">
        <f t="shared" si="5"/>
        <v>13.141503855493545</v>
      </c>
      <c r="BQ49">
        <f t="shared" si="6"/>
        <v>13.135958894253415</v>
      </c>
      <c r="BR49">
        <f t="shared" si="7"/>
        <v>61.19774021811692</v>
      </c>
      <c r="BS49">
        <f t="shared" si="8"/>
        <v>56.450870280586145</v>
      </c>
      <c r="BT49">
        <v>10</v>
      </c>
    </row>
    <row r="50" spans="9:72" x14ac:dyDescent="0.35">
      <c r="I50" s="32"/>
      <c r="J50">
        <f t="shared" si="30"/>
        <v>0.38</v>
      </c>
      <c r="K50">
        <v>0.62</v>
      </c>
      <c r="L50" s="20">
        <f t="shared" si="31"/>
        <v>9.2701169470859011</v>
      </c>
      <c r="M50" s="20">
        <f t="shared" si="32"/>
        <v>3.5108736458621954E-2</v>
      </c>
      <c r="N50" s="20">
        <f t="shared" si="33"/>
        <v>0.17588702250182126</v>
      </c>
      <c r="O50" s="14">
        <f t="shared" si="34"/>
        <v>11.921861305817085</v>
      </c>
      <c r="P50" s="14">
        <f t="shared" si="35"/>
        <v>0.11491959288143953</v>
      </c>
      <c r="Q50" s="14">
        <f t="shared" si="36"/>
        <v>2.3051047595665938E-2</v>
      </c>
      <c r="R50" s="14">
        <f t="shared" si="37"/>
        <v>0.87689855334358469</v>
      </c>
      <c r="S50" s="14">
        <f t="shared" si="38"/>
        <v>2.1203593012523929</v>
      </c>
      <c r="T50" s="14">
        <f t="shared" si="26"/>
        <v>0.37567903145532899</v>
      </c>
      <c r="U50" s="14">
        <f t="shared" si="39"/>
        <v>0.36805688054081459</v>
      </c>
      <c r="V50" s="14">
        <f t="shared" si="40"/>
        <v>0.13242438091566688</v>
      </c>
      <c r="W50" s="15">
        <f t="shared" si="41"/>
        <v>15.035334004976832</v>
      </c>
      <c r="X50" s="15">
        <f t="shared" si="42"/>
        <v>0.19718991567154517</v>
      </c>
      <c r="Y50" s="15">
        <f t="shared" si="43"/>
        <v>2.9179904971601757E-2</v>
      </c>
      <c r="Z50" s="15">
        <f t="shared" si="44"/>
        <v>0.84013286439595447</v>
      </c>
      <c r="AA50" s="15">
        <f t="shared" si="62"/>
        <v>1.9823118497960239</v>
      </c>
      <c r="AB50" s="15">
        <f t="shared" si="27"/>
        <v>7.0162652798512137E-2</v>
      </c>
      <c r="AC50" s="30">
        <f t="shared" si="46"/>
        <v>0.52064681428428905</v>
      </c>
      <c r="AD50" s="30">
        <f t="shared" si="47"/>
        <v>0.16283330663242451</v>
      </c>
      <c r="AE50" s="16">
        <f t="shared" si="48"/>
        <v>24.622477855784165</v>
      </c>
      <c r="AF50" s="16">
        <f t="shared" si="49"/>
        <v>0.21553256888298353</v>
      </c>
      <c r="AG50" s="16">
        <f t="shared" si="50"/>
        <v>2.6533094173355209E-2</v>
      </c>
      <c r="AH50" s="16">
        <f t="shared" si="51"/>
        <v>0.8138441653559616</v>
      </c>
      <c r="AI50" s="16">
        <f t="shared" si="52"/>
        <v>2.1201012907375398</v>
      </c>
      <c r="AJ50" s="16">
        <f t="shared" si="28"/>
        <v>5.1958150176177838E-2</v>
      </c>
      <c r="AK50" s="16">
        <f t="shared" si="53"/>
        <v>0.52780516075214434</v>
      </c>
      <c r="AL50" s="16">
        <f t="shared" si="57"/>
        <v>0.26187237184079903</v>
      </c>
      <c r="AM50">
        <f t="shared" si="54"/>
        <v>0.81325119322546269</v>
      </c>
      <c r="AN50">
        <f t="shared" si="55"/>
        <v>0.50568290188386922</v>
      </c>
      <c r="AO50">
        <f t="shared" si="56"/>
        <v>0.12956423312266763</v>
      </c>
      <c r="BO50">
        <v>0.48</v>
      </c>
      <c r="BP50">
        <f t="shared" si="5"/>
        <v>13.141117794588018</v>
      </c>
      <c r="BQ50">
        <f t="shared" si="6"/>
        <v>13.135554847405894</v>
      </c>
      <c r="BR50">
        <f t="shared" si="7"/>
        <v>61.161277787970057</v>
      </c>
      <c r="BS50">
        <f t="shared" si="8"/>
        <v>56.418669449032002</v>
      </c>
      <c r="BT50">
        <v>10</v>
      </c>
    </row>
    <row r="51" spans="9:72" x14ac:dyDescent="0.35">
      <c r="I51" s="32"/>
      <c r="J51">
        <f t="shared" si="30"/>
        <v>0.39</v>
      </c>
      <c r="K51">
        <v>0.61</v>
      </c>
      <c r="L51" s="20">
        <f t="shared" si="31"/>
        <v>9.497993582803856</v>
      </c>
      <c r="M51" s="20">
        <f t="shared" si="32"/>
        <v>3.0212541576730159E-2</v>
      </c>
      <c r="N51" s="20">
        <f t="shared" si="33"/>
        <v>0.18954477886222593</v>
      </c>
      <c r="O51" s="14">
        <f t="shared" si="34"/>
        <v>11.984820710870636</v>
      </c>
      <c r="P51" s="14">
        <f t="shared" si="35"/>
        <v>0.1051690452746155</v>
      </c>
      <c r="Q51" s="14">
        <f t="shared" si="36"/>
        <v>2.6101112663330324E-2</v>
      </c>
      <c r="R51" s="14">
        <f t="shared" si="37"/>
        <v>0.89810214635610863</v>
      </c>
      <c r="S51" s="14">
        <f t="shared" si="38"/>
        <v>1.7890432651901251</v>
      </c>
      <c r="T51" s="14">
        <f t="shared" si="26"/>
        <v>0.37567903145532899</v>
      </c>
      <c r="U51" s="14">
        <f t="shared" si="39"/>
        <v>0.3569566178898767</v>
      </c>
      <c r="V51" s="14">
        <f t="shared" si="40"/>
        <v>0.1331237146877321</v>
      </c>
      <c r="W51" s="15">
        <f t="shared" si="41"/>
        <v>15.188603209009687</v>
      </c>
      <c r="X51" s="15">
        <f t="shared" si="42"/>
        <v>0.18522216673536465</v>
      </c>
      <c r="Y51" s="15">
        <f t="shared" si="43"/>
        <v>3.2026908168732202E-2</v>
      </c>
      <c r="Z51" s="15">
        <f t="shared" si="44"/>
        <v>0.85995598289391473</v>
      </c>
      <c r="AA51" s="15">
        <f t="shared" si="62"/>
        <v>1.765561967712735</v>
      </c>
      <c r="AB51" s="15">
        <f t="shared" si="27"/>
        <v>7.0162652798512137E-2</v>
      </c>
      <c r="AC51" s="30">
        <f t="shared" si="46"/>
        <v>0.5093197971337764</v>
      </c>
      <c r="AD51" s="30">
        <f t="shared" si="47"/>
        <v>0.164493218629679</v>
      </c>
      <c r="AE51" s="16">
        <f t="shared" si="48"/>
        <v>25.09079707281764</v>
      </c>
      <c r="AF51" s="16">
        <f t="shared" si="49"/>
        <v>0.20312837153764565</v>
      </c>
      <c r="AG51" s="16">
        <f t="shared" si="50"/>
        <v>2.8955157824609019E-2</v>
      </c>
      <c r="AH51" s="16">
        <f t="shared" si="51"/>
        <v>0.83504517826333702</v>
      </c>
      <c r="AI51" s="16">
        <f t="shared" si="52"/>
        <v>1.9148474176869583</v>
      </c>
      <c r="AJ51" s="16">
        <f t="shared" si="28"/>
        <v>5.1958150176177838E-2</v>
      </c>
      <c r="AK51" s="16">
        <f t="shared" si="53"/>
        <v>0.51614515193900945</v>
      </c>
      <c r="AL51" s="16">
        <f t="shared" si="57"/>
        <v>0.2668531810372371</v>
      </c>
      <c r="AM51">
        <f t="shared" si="54"/>
        <v>0.80929606579971802</v>
      </c>
      <c r="AN51">
        <f t="shared" si="55"/>
        <v>0.49886500947933543</v>
      </c>
      <c r="AO51">
        <f t="shared" si="56"/>
        <v>0.13066832327189992</v>
      </c>
      <c r="BO51">
        <v>0.49</v>
      </c>
      <c r="BP51">
        <f t="shared" si="5"/>
        <v>13.140731779370059</v>
      </c>
      <c r="BQ51">
        <f t="shared" si="6"/>
        <v>13.135150845922427</v>
      </c>
      <c r="BR51">
        <f t="shared" si="7"/>
        <v>61.124882805807118</v>
      </c>
      <c r="BS51">
        <f t="shared" si="8"/>
        <v>56.386525137345735</v>
      </c>
      <c r="BT51">
        <v>10</v>
      </c>
    </row>
    <row r="52" spans="9:72" x14ac:dyDescent="0.35">
      <c r="I52" s="32"/>
      <c r="J52">
        <f t="shared" si="30"/>
        <v>0.4</v>
      </c>
      <c r="K52">
        <v>0.6</v>
      </c>
      <c r="L52" s="20">
        <f t="shared" si="31"/>
        <v>9.7392246519907975</v>
      </c>
      <c r="M52" s="20">
        <f t="shared" si="32"/>
        <v>2.5826132116728608E-2</v>
      </c>
      <c r="N52" s="20">
        <f t="shared" si="33"/>
        <v>0.20387667278454577</v>
      </c>
      <c r="O52" s="14">
        <f t="shared" si="34"/>
        <v>12.050193765365291</v>
      </c>
      <c r="P52" s="14">
        <f t="shared" si="35"/>
        <v>9.5956907917599657E-2</v>
      </c>
      <c r="Q52" s="14">
        <f t="shared" si="36"/>
        <v>2.9461912798590364E-2</v>
      </c>
      <c r="R52" s="14">
        <f t="shared" si="37"/>
        <v>0.9159925790080099</v>
      </c>
      <c r="S52" s="14">
        <f t="shared" si="38"/>
        <v>1.500528422832391</v>
      </c>
      <c r="T52" s="14">
        <f>T53</f>
        <v>0.37567903145532899</v>
      </c>
      <c r="U52" s="14">
        <f t="shared" si="39"/>
        <v>0.3459852247473047</v>
      </c>
      <c r="V52" s="14">
        <f t="shared" si="40"/>
        <v>0.13384985853792072</v>
      </c>
      <c r="W52" s="15">
        <f t="shared" si="41"/>
        <v>15.346855661447572</v>
      </c>
      <c r="X52" s="15">
        <f t="shared" si="42"/>
        <v>0.17368006459526197</v>
      </c>
      <c r="Y52" s="15">
        <f t="shared" si="43"/>
        <v>3.5068926502494151E-2</v>
      </c>
      <c r="Z52" s="15">
        <f t="shared" si="44"/>
        <v>0.87761160257104209</v>
      </c>
      <c r="AA52" s="15">
        <f t="shared" si="62"/>
        <v>1.5666548352089236</v>
      </c>
      <c r="AB52" s="15">
        <f t="shared" si="27"/>
        <v>7.0162652798512137E-2</v>
      </c>
      <c r="AC52" s="30">
        <f t="shared" si="46"/>
        <v>0.49812084364622444</v>
      </c>
      <c r="AD52" s="30">
        <f t="shared" si="47"/>
        <v>0.16620709941906628</v>
      </c>
      <c r="AE52" s="16">
        <f t="shared" si="48"/>
        <v>25.577565450711354</v>
      </c>
      <c r="AF52" s="16">
        <f t="shared" si="49"/>
        <v>0.19112307021094405</v>
      </c>
      <c r="AG52" s="16">
        <f t="shared" si="50"/>
        <v>3.1528507595655314E-2</v>
      </c>
      <c r="AH52" s="16">
        <f t="shared" si="51"/>
        <v>0.85419365244020662</v>
      </c>
      <c r="AI52" s="16">
        <f t="shared" si="52"/>
        <v>1.7227294166229241</v>
      </c>
      <c r="AJ52" s="16">
        <f t="shared" si="28"/>
        <v>5.1958150176177838E-2</v>
      </c>
      <c r="AK52" s="16">
        <f t="shared" si="53"/>
        <v>0.50463682465329829</v>
      </c>
      <c r="AL52" s="16">
        <f t="shared" si="57"/>
        <v>0.27203020629045221</v>
      </c>
      <c r="AM52">
        <f t="shared" si="54"/>
        <v>0.80531974269305051</v>
      </c>
      <c r="AN52">
        <f t="shared" si="55"/>
        <v>0.49204042581582463</v>
      </c>
      <c r="AO52">
        <f t="shared" si="56"/>
        <v>0.13181332930106507</v>
      </c>
      <c r="BO52">
        <v>0.5</v>
      </c>
      <c r="BP52">
        <f t="shared" si="5"/>
        <v>13.140345809853512</v>
      </c>
      <c r="BQ52">
        <f t="shared" si="6"/>
        <v>13.134746889817594</v>
      </c>
      <c r="BR52">
        <f t="shared" si="7"/>
        <v>61.088555142133714</v>
      </c>
      <c r="BS52">
        <f t="shared" si="8"/>
        <v>56.354437242813361</v>
      </c>
      <c r="BT52">
        <v>10</v>
      </c>
    </row>
    <row r="53" spans="9:72" x14ac:dyDescent="0.35">
      <c r="I53" s="32"/>
      <c r="J53">
        <f t="shared" si="30"/>
        <v>0.41000000000000003</v>
      </c>
      <c r="K53">
        <v>0.59</v>
      </c>
      <c r="L53" s="20">
        <f t="shared" si="31"/>
        <v>9.9950783500306564</v>
      </c>
      <c r="M53" s="20">
        <f t="shared" si="32"/>
        <v>2.1916016507308331E-2</v>
      </c>
      <c r="N53" s="20">
        <f t="shared" si="33"/>
        <v>0.21889787514323394</v>
      </c>
      <c r="O53" s="14">
        <f t="shared" si="34"/>
        <v>12.118158223588381</v>
      </c>
      <c r="P53" s="14">
        <f t="shared" si="35"/>
        <v>8.7270482158454218E-2</v>
      </c>
      <c r="Q53" s="14">
        <f t="shared" si="36"/>
        <v>3.3156135956417684E-2</v>
      </c>
      <c r="R53" s="14">
        <f t="shared" si="37"/>
        <v>0.93099786323633382</v>
      </c>
      <c r="S53" s="14">
        <f t="shared" si="38"/>
        <v>1.25226343818443</v>
      </c>
      <c r="T53" s="14">
        <f>IF(J53&lt;=0.4,,S53*0.3)</f>
        <v>0.37567903145532899</v>
      </c>
      <c r="U53" s="14">
        <f t="shared" si="39"/>
        <v>0.33510193355457824</v>
      </c>
      <c r="V53" s="14">
        <f t="shared" si="40"/>
        <v>0.13460478690636851</v>
      </c>
      <c r="W53" s="15">
        <f t="shared" si="41"/>
        <v>15.510369635296476</v>
      </c>
      <c r="X53" s="15">
        <f t="shared" si="42"/>
        <v>0.16255975775854137</v>
      </c>
      <c r="Y53" s="15">
        <f t="shared" si="43"/>
        <v>3.8313939173796795E-2</v>
      </c>
      <c r="Z53" s="15">
        <f t="shared" si="44"/>
        <v>0.89327815092313134</v>
      </c>
      <c r="AA53" s="15">
        <f t="shared" si="62"/>
        <v>1.3856641839546255</v>
      </c>
      <c r="AB53" s="15">
        <f t="shared" si="27"/>
        <v>7.0162652798512137E-2</v>
      </c>
      <c r="AC53" s="30">
        <f t="shared" si="46"/>
        <v>0.48701855205082167</v>
      </c>
      <c r="AD53" s="30">
        <f t="shared" si="47"/>
        <v>0.16797796270907445</v>
      </c>
      <c r="AE53" s="16">
        <f t="shared" si="48"/>
        <v>26.083901013087065</v>
      </c>
      <c r="AF53" s="16">
        <f t="shared" si="49"/>
        <v>0.17951453174152301</v>
      </c>
      <c r="AG53" s="16">
        <f t="shared" si="50"/>
        <v>3.4258455006320021E-2</v>
      </c>
      <c r="AH53" s="16">
        <f t="shared" si="51"/>
        <v>0.87142094660643588</v>
      </c>
      <c r="AI53" s="16">
        <f t="shared" si="52"/>
        <v>1.5445555848917811</v>
      </c>
      <c r="AJ53" s="16">
        <f t="shared" si="28"/>
        <v>5.1958150176177838E-2</v>
      </c>
      <c r="AK53" s="16">
        <f t="shared" si="53"/>
        <v>0.49324663395171559</v>
      </c>
      <c r="AL53" s="16">
        <f t="shared" si="57"/>
        <v>0.27741533834106441</v>
      </c>
      <c r="AM53">
        <f t="shared" si="54"/>
        <v>0.80132408284707057</v>
      </c>
      <c r="AN53">
        <f t="shared" si="55"/>
        <v>0.48521032654971852</v>
      </c>
      <c r="AO53">
        <f t="shared" si="56"/>
        <v>0.13300200321955527</v>
      </c>
      <c r="BO53">
        <v>0.51</v>
      </c>
      <c r="BP53">
        <f t="shared" si="5"/>
        <v>13.139959886052244</v>
      </c>
      <c r="BQ53">
        <f t="shared" si="6"/>
        <v>13.134342979105975</v>
      </c>
      <c r="BR53">
        <f t="shared" si="7"/>
        <v>61.052294667704267</v>
      </c>
      <c r="BS53">
        <f t="shared" si="8"/>
        <v>56.322405662907698</v>
      </c>
      <c r="BT53">
        <v>10</v>
      </c>
    </row>
    <row r="54" spans="9:72" x14ac:dyDescent="0.35">
      <c r="I54" s="32"/>
      <c r="J54">
        <f t="shared" si="30"/>
        <v>0.42000000000000004</v>
      </c>
      <c r="K54">
        <v>0.57999999999999996</v>
      </c>
      <c r="L54" s="20">
        <f t="shared" si="31"/>
        <v>10.266992700688995</v>
      </c>
      <c r="M54" s="20">
        <f t="shared" si="32"/>
        <v>1.8449499219249058E-2</v>
      </c>
      <c r="N54" s="20">
        <f t="shared" si="33"/>
        <v>0.23462351097978668</v>
      </c>
      <c r="O54" s="14">
        <f t="shared" si="34"/>
        <v>12.188911649897658</v>
      </c>
      <c r="P54" s="14">
        <f t="shared" si="35"/>
        <v>7.9096939004180092E-2</v>
      </c>
      <c r="Q54" s="14">
        <f t="shared" si="36"/>
        <v>3.7207504804275537E-2</v>
      </c>
      <c r="R54" s="14">
        <f t="shared" si="37"/>
        <v>0.94352049761817813</v>
      </c>
      <c r="S54" s="14">
        <f t="shared" si="38"/>
        <v>1.0406502383127672</v>
      </c>
      <c r="T54" s="14">
        <f t="shared" ref="T54:T111" si="63">IF(J54&lt;=0.4,,S54*0.3)</f>
        <v>0.31219507149383013</v>
      </c>
      <c r="U54" s="14">
        <f t="shared" si="39"/>
        <v>0.32427328059175142</v>
      </c>
      <c r="V54" s="14">
        <f t="shared" si="40"/>
        <v>0.13539069427740097</v>
      </c>
      <c r="W54" s="15">
        <f t="shared" si="41"/>
        <v>15.679445734966594</v>
      </c>
      <c r="X54" s="15">
        <f t="shared" si="42"/>
        <v>0.15185732162808316</v>
      </c>
      <c r="Y54" s="15">
        <f t="shared" si="43"/>
        <v>4.1770042748304995E-2</v>
      </c>
      <c r="Z54" s="15">
        <f t="shared" si="44"/>
        <v>0.90713479276267761</v>
      </c>
      <c r="AA54" s="15">
        <f t="shared" si="62"/>
        <v>1.2221369346759536</v>
      </c>
      <c r="AB54" s="15">
        <f t="shared" si="27"/>
        <v>7.0162652798512137E-2</v>
      </c>
      <c r="AC54" s="30">
        <f t="shared" si="46"/>
        <v>0.47598592645589693</v>
      </c>
      <c r="AD54" s="30">
        <f t="shared" si="47"/>
        <v>0.16980906405824869</v>
      </c>
      <c r="AE54" s="16">
        <f t="shared" si="48"/>
        <v>26.611014232297325</v>
      </c>
      <c r="AF54" s="16">
        <f t="shared" si="49"/>
        <v>0.16830057389970968</v>
      </c>
      <c r="AG54" s="16">
        <f t="shared" si="50"/>
        <v>3.7150360005229352E-2</v>
      </c>
      <c r="AH54" s="16">
        <f t="shared" si="51"/>
        <v>0.8868665024553537</v>
      </c>
      <c r="AI54" s="16">
        <f t="shared" si="52"/>
        <v>1.3805944745001617</v>
      </c>
      <c r="AJ54" s="16">
        <f t="shared" si="28"/>
        <v>5.1958150176177838E-2</v>
      </c>
      <c r="AK54" s="16">
        <f t="shared" si="53"/>
        <v>0.48194549495470473</v>
      </c>
      <c r="AL54" s="16">
        <f t="shared" si="57"/>
        <v>0.28302145116820226</v>
      </c>
      <c r="AM54">
        <f t="shared" si="54"/>
        <v>0.79731135100631978</v>
      </c>
      <c r="AN54">
        <f t="shared" si="55"/>
        <v>0.47837608675441717</v>
      </c>
      <c r="AO54">
        <f t="shared" si="56"/>
        <v>0.13423737024778856</v>
      </c>
      <c r="BO54">
        <v>0.52</v>
      </c>
      <c r="BP54">
        <f t="shared" si="5"/>
        <v>13.139574007980116</v>
      </c>
      <c r="BQ54">
        <f t="shared" si="6"/>
        <v>13.133939113802166</v>
      </c>
      <c r="BR54">
        <f t="shared" si="7"/>
        <v>61.016101253521462</v>
      </c>
      <c r="BS54">
        <f t="shared" si="8"/>
        <v>56.290430295287933</v>
      </c>
      <c r="BT54">
        <v>10</v>
      </c>
    </row>
    <row r="55" spans="9:72" x14ac:dyDescent="0.35">
      <c r="I55" s="32"/>
      <c r="J55">
        <f t="shared" si="30"/>
        <v>0.43000000000000005</v>
      </c>
      <c r="K55">
        <v>0.56999999999999995</v>
      </c>
      <c r="L55" s="20">
        <f t="shared" si="31"/>
        <v>10.556605401352641</v>
      </c>
      <c r="M55" s="20">
        <f t="shared" si="32"/>
        <v>1.5394698418905306E-2</v>
      </c>
      <c r="N55" s="20">
        <f t="shared" si="33"/>
        <v>0.25106866075455359</v>
      </c>
      <c r="O55" s="14">
        <f t="shared" si="34"/>
        <v>12.262674430114027</v>
      </c>
      <c r="P55" s="14">
        <f t="shared" si="35"/>
        <v>7.1423313050303014E-2</v>
      </c>
      <c r="Q55" s="14">
        <f t="shared" si="36"/>
        <v>4.1640796949170784E-2</v>
      </c>
      <c r="R55" s="14">
        <f t="shared" si="37"/>
        <v>0.95392700000130581</v>
      </c>
      <c r="S55" s="14">
        <f t="shared" si="38"/>
        <v>0.86163455729554073</v>
      </c>
      <c r="T55" s="14">
        <f t="shared" si="63"/>
        <v>0.2584903671886622</v>
      </c>
      <c r="U55" s="14">
        <f t="shared" si="39"/>
        <v>0.31347162507421472</v>
      </c>
      <c r="V55" s="14">
        <f t="shared" si="40"/>
        <v>0.13621002862916071</v>
      </c>
      <c r="W55" s="15">
        <f t="shared" si="41"/>
        <v>15.854409259263132</v>
      </c>
      <c r="X55" s="15">
        <f t="shared" si="42"/>
        <v>0.14156875494540433</v>
      </c>
      <c r="Y55" s="15">
        <f t="shared" si="43"/>
        <v>4.5445449956680775E-2</v>
      </c>
      <c r="Z55" s="15">
        <f t="shared" si="44"/>
        <v>0.91935616210943716</v>
      </c>
      <c r="AA55" s="15">
        <f t="shared" si="62"/>
        <v>1.0752561428895466</v>
      </c>
      <c r="AB55" s="15">
        <f t="shared" si="27"/>
        <v>7.0162652798512137E-2</v>
      </c>
      <c r="AC55" s="30">
        <f t="shared" si="46"/>
        <v>0.46499965326759052</v>
      </c>
      <c r="AD55" s="30">
        <f t="shared" si="47"/>
        <v>0.17170392646648239</v>
      </c>
      <c r="AE55" s="16">
        <f t="shared" si="48"/>
        <v>27.160217802951237</v>
      </c>
      <c r="AF55" s="16">
        <f t="shared" si="49"/>
        <v>0.15747896278542767</v>
      </c>
      <c r="AG55" s="16">
        <f t="shared" si="50"/>
        <v>4.0209630213773724E-2</v>
      </c>
      <c r="AH55" s="16">
        <f t="shared" si="51"/>
        <v>0.90067244720035533</v>
      </c>
      <c r="AI55" s="16">
        <f t="shared" si="52"/>
        <v>1.2307014579121771</v>
      </c>
      <c r="AJ55" s="16">
        <f t="shared" si="28"/>
        <v>5.1958150176177838E-2</v>
      </c>
      <c r="AK55" s="16">
        <f t="shared" si="53"/>
        <v>0.47070808087620924</v>
      </c>
      <c r="AL55" s="16">
        <f t="shared" si="57"/>
        <v>0.28886250593583973</v>
      </c>
      <c r="AM55">
        <f t="shared" si="54"/>
        <v>0.79328429717505444</v>
      </c>
      <c r="AN55">
        <f t="shared" si="55"/>
        <v>0.47153931656126669</v>
      </c>
      <c r="AO55">
        <f t="shared" si="56"/>
        <v>0.13552276523010048</v>
      </c>
      <c r="BO55">
        <v>0.53</v>
      </c>
      <c r="BP55">
        <f t="shared" si="5"/>
        <v>13.139188175651</v>
      </c>
      <c r="BQ55">
        <f t="shared" si="6"/>
        <v>13.133535293920762</v>
      </c>
      <c r="BR55">
        <f t="shared" si="7"/>
        <v>60.97997477083581</v>
      </c>
      <c r="BS55">
        <f t="shared" si="8"/>
        <v>56.258511037799387</v>
      </c>
      <c r="BT55">
        <v>10</v>
      </c>
    </row>
    <row r="56" spans="9:72" x14ac:dyDescent="0.35">
      <c r="I56" s="32"/>
      <c r="J56">
        <f t="shared" si="30"/>
        <v>0.43999999999999995</v>
      </c>
      <c r="K56">
        <v>0.56000000000000005</v>
      </c>
      <c r="L56" s="20">
        <f t="shared" si="31"/>
        <v>10.865790257135146</v>
      </c>
      <c r="M56" s="20">
        <f t="shared" si="32"/>
        <v>1.2720564905983143E-2</v>
      </c>
      <c r="N56" s="20">
        <f t="shared" si="33"/>
        <v>0.26824836153538484</v>
      </c>
      <c r="O56" s="14">
        <f t="shared" si="34"/>
        <v>12.339693372127961</v>
      </c>
      <c r="P56" s="14">
        <f t="shared" si="35"/>
        <v>6.4236495890699033E-2</v>
      </c>
      <c r="Q56" s="14">
        <f t="shared" si="36"/>
        <v>4.6481865058386918E-2</v>
      </c>
      <c r="R56" s="14">
        <f t="shared" si="37"/>
        <v>0.96254334557426113</v>
      </c>
      <c r="S56" s="14">
        <f t="shared" si="38"/>
        <v>0.71110351524092885</v>
      </c>
      <c r="T56" s="14">
        <f t="shared" si="63"/>
        <v>0.21333105457227866</v>
      </c>
      <c r="U56" s="14">
        <f t="shared" si="39"/>
        <v>0.3026739829334808</v>
      </c>
      <c r="V56" s="14">
        <f t="shared" si="40"/>
        <v>0.13706553142803979</v>
      </c>
      <c r="W56" s="15">
        <f t="shared" si="41"/>
        <v>16.035612877756918</v>
      </c>
      <c r="X56" s="15">
        <f t="shared" si="42"/>
        <v>0.13168997594871701</v>
      </c>
      <c r="Y56" s="15">
        <f t="shared" si="43"/>
        <v>4.9348488535578869E-2</v>
      </c>
      <c r="Z56" s="15">
        <f t="shared" si="44"/>
        <v>0.93010872353833252</v>
      </c>
      <c r="AA56" s="15">
        <f t="shared" si="62"/>
        <v>0.94397274845051582</v>
      </c>
      <c r="AB56" s="15">
        <f t="shared" si="27"/>
        <v>7.0162652798512137E-2</v>
      </c>
      <c r="AC56" s="30">
        <f t="shared" si="46"/>
        <v>0.45403950651794833</v>
      </c>
      <c r="AD56" s="30">
        <f t="shared" si="47"/>
        <v>0.17366636936022431</v>
      </c>
      <c r="AE56" s="16">
        <f t="shared" si="48"/>
        <v>27.732937683537941</v>
      </c>
      <c r="AF56" s="16">
        <f t="shared" si="49"/>
        <v>0.14704741000522467</v>
      </c>
      <c r="AG56" s="16">
        <f t="shared" si="50"/>
        <v>4.3441720199683322E-2</v>
      </c>
      <c r="AH56" s="16">
        <f t="shared" si="51"/>
        <v>0.91297946177947698</v>
      </c>
      <c r="AI56" s="16">
        <f t="shared" si="52"/>
        <v>1.0944294407318802</v>
      </c>
      <c r="AJ56" s="16">
        <f t="shared" si="28"/>
        <v>5.1958150176177838E-2</v>
      </c>
      <c r="AK56" s="16">
        <f t="shared" si="53"/>
        <v>0.45951224170498339</v>
      </c>
      <c r="AL56" s="16">
        <f t="shared" si="57"/>
        <v>0.29495366842598641</v>
      </c>
      <c r="AM56">
        <f t="shared" si="54"/>
        <v>0.7892462537967504</v>
      </c>
      <c r="AN56">
        <f t="shared" si="55"/>
        <v>0.46470190440243342</v>
      </c>
      <c r="AO56">
        <f t="shared" si="56"/>
        <v>0.13686187521788981</v>
      </c>
      <c r="BO56">
        <v>0.54</v>
      </c>
      <c r="BP56">
        <f t="shared" si="5"/>
        <v>13.138802389078778</v>
      </c>
      <c r="BQ56">
        <f t="shared" si="6"/>
        <v>13.133131519476375</v>
      </c>
      <c r="BR56">
        <f t="shared" si="7"/>
        <v>60.9439150911452</v>
      </c>
      <c r="BS56">
        <f t="shared" si="8"/>
        <v>56.22664778847313</v>
      </c>
      <c r="BT56">
        <v>10</v>
      </c>
    </row>
    <row r="57" spans="9:72" x14ac:dyDescent="0.35">
      <c r="I57" s="32"/>
      <c r="J57">
        <f t="shared" si="30"/>
        <v>0.44999999999999996</v>
      </c>
      <c r="K57">
        <v>0.55000000000000004</v>
      </c>
      <c r="L57" s="20">
        <f t="shared" si="31"/>
        <v>11.196701978803736</v>
      </c>
      <c r="M57" s="20">
        <f t="shared" si="32"/>
        <v>1.0396902500890409E-2</v>
      </c>
      <c r="N57" s="20">
        <f t="shared" si="33"/>
        <v>0.28617760812769882</v>
      </c>
      <c r="O57" s="14">
        <f t="shared" si="34"/>
        <v>12.420246038755307</v>
      </c>
      <c r="P57" s="14">
        <f t="shared" si="35"/>
        <v>5.75232289412686E-2</v>
      </c>
      <c r="Q57" s="14">
        <f t="shared" si="36"/>
        <v>5.1757656876970405E-2</v>
      </c>
      <c r="R57" s="14">
        <f t="shared" si="37"/>
        <v>0.96965438072667043</v>
      </c>
      <c r="S57" s="14">
        <f t="shared" si="38"/>
        <v>0.58513253422416367</v>
      </c>
      <c r="T57" s="14">
        <f t="shared" si="63"/>
        <v>0.1755397602672491</v>
      </c>
      <c r="U57" s="14">
        <f t="shared" si="39"/>
        <v>0.29186110410620958</v>
      </c>
      <c r="V57" s="14">
        <f t="shared" si="40"/>
        <v>0.1379602857567139</v>
      </c>
      <c r="W57" s="15">
        <f t="shared" si="41"/>
        <v>16.223439670913624</v>
      </c>
      <c r="X57" s="15">
        <f t="shared" si="42"/>
        <v>0.12221681821361879</v>
      </c>
      <c r="Y57" s="15">
        <f t="shared" si="43"/>
        <v>5.3487600107089701E-2</v>
      </c>
      <c r="Z57" s="15">
        <f t="shared" si="44"/>
        <v>0.93954845102283768</v>
      </c>
      <c r="AA57" s="15">
        <f t="shared" si="62"/>
        <v>0.82710796851117518</v>
      </c>
      <c r="AB57" s="15">
        <f t="shared" si="27"/>
        <v>7.0162652798512137E-2</v>
      </c>
      <c r="AC57" s="30">
        <f t="shared" si="46"/>
        <v>0.44308785706172965</v>
      </c>
      <c r="AD57" s="30">
        <f t="shared" si="47"/>
        <v>0.17570054151720779</v>
      </c>
      <c r="AE57" s="16">
        <f t="shared" si="48"/>
        <v>28.330725602507538</v>
      </c>
      <c r="AF57" s="16">
        <f t="shared" si="49"/>
        <v>0.13700356960218388</v>
      </c>
      <c r="AG57" s="16">
        <f t="shared" si="50"/>
        <v>4.6852130778390885E-2</v>
      </c>
      <c r="AH57" s="16">
        <f t="shared" si="51"/>
        <v>0.92392375618679579</v>
      </c>
      <c r="AI57" s="16">
        <f t="shared" si="52"/>
        <v>0.97112178065464816</v>
      </c>
      <c r="AJ57" s="16">
        <f t="shared" si="28"/>
        <v>5.1958150176177838E-2</v>
      </c>
      <c r="AK57" s="16">
        <f t="shared" si="53"/>
        <v>0.44833852080005876</v>
      </c>
      <c r="AL57" s="16">
        <f t="shared" si="57"/>
        <v>0.30131144204711569</v>
      </c>
      <c r="AM57">
        <f t="shared" si="54"/>
        <v>0.78520125530291729</v>
      </c>
      <c r="AN57">
        <f t="shared" si="55"/>
        <v>0.45786606980275651</v>
      </c>
      <c r="AO57">
        <f t="shared" si="56"/>
        <v>0.13825878950653978</v>
      </c>
      <c r="BO57">
        <v>0.55000000000000004</v>
      </c>
      <c r="BP57">
        <f t="shared" si="5"/>
        <v>13.138416648277333</v>
      </c>
      <c r="BQ57">
        <f t="shared" si="6"/>
        <v>13.132727790483621</v>
      </c>
      <c r="BR57">
        <f t="shared" si="7"/>
        <v>60.907922086194333</v>
      </c>
      <c r="BS57">
        <f t="shared" si="8"/>
        <v>56.194840445525628</v>
      </c>
      <c r="BT57">
        <v>10</v>
      </c>
    </row>
    <row r="58" spans="9:72" x14ac:dyDescent="0.35">
      <c r="I58" s="32"/>
      <c r="J58">
        <f t="shared" si="30"/>
        <v>0.45999999999999996</v>
      </c>
      <c r="K58">
        <v>0.54</v>
      </c>
      <c r="L58" s="20">
        <f t="shared" si="31"/>
        <v>11.551831691095275</v>
      </c>
      <c r="M58" s="20">
        <f t="shared" si="32"/>
        <v>8.3943900785019357E-3</v>
      </c>
      <c r="N58" s="20">
        <f t="shared" si="33"/>
        <v>0.30487135415011923</v>
      </c>
      <c r="O58" s="14">
        <f t="shared" si="34"/>
        <v>12.504645997891155</v>
      </c>
      <c r="P58" s="14">
        <f t="shared" si="35"/>
        <v>5.1270095599564636E-2</v>
      </c>
      <c r="Q58" s="14">
        <f t="shared" si="36"/>
        <v>5.7496235144883751E-2</v>
      </c>
      <c r="R58" s="14">
        <f t="shared" si="37"/>
        <v>0.97550570606891207</v>
      </c>
      <c r="S58" s="14">
        <f t="shared" si="38"/>
        <v>0.48012268701055305</v>
      </c>
      <c r="T58" s="14">
        <f t="shared" si="63"/>
        <v>0.14403680610316591</v>
      </c>
      <c r="U58" s="14">
        <f t="shared" si="39"/>
        <v>0.28101673924971093</v>
      </c>
      <c r="V58" s="14">
        <f t="shared" si="40"/>
        <v>0.13889777463124214</v>
      </c>
      <c r="W58" s="15">
        <f t="shared" si="41"/>
        <v>16.418306593948536</v>
      </c>
      <c r="X58" s="15">
        <f t="shared" si="42"/>
        <v>0.11314502613922511</v>
      </c>
      <c r="Y58" s="15">
        <f t="shared" si="43"/>
        <v>5.7871339094502094E-2</v>
      </c>
      <c r="Z58" s="15">
        <f t="shared" si="44"/>
        <v>0.94781953070794944</v>
      </c>
      <c r="AA58" s="15">
        <f t="shared" si="62"/>
        <v>0.72342992360778724</v>
      </c>
      <c r="AB58" s="15">
        <f t="shared" si="27"/>
        <v>7.0162652798512137E-2</v>
      </c>
      <c r="AC58" s="30">
        <f t="shared" si="46"/>
        <v>0.43212926586147216</v>
      </c>
      <c r="AD58" s="30">
        <f t="shared" si="47"/>
        <v>0.17781095858014484</v>
      </c>
      <c r="AE58" s="16">
        <f t="shared" si="48"/>
        <v>28.955273260726731</v>
      </c>
      <c r="AF58" s="16">
        <f t="shared" si="49"/>
        <v>0.12734503470842831</v>
      </c>
      <c r="AG58" s="16">
        <f t="shared" si="50"/>
        <v>5.044640834050737E-2</v>
      </c>
      <c r="AH58" s="16">
        <f t="shared" si="51"/>
        <v>0.93363497399334228</v>
      </c>
      <c r="AI58" s="16">
        <f t="shared" si="52"/>
        <v>0.85998755827320006</v>
      </c>
      <c r="AJ58" s="16">
        <f t="shared" si="28"/>
        <v>5.1958150176177838E-2</v>
      </c>
      <c r="AK58" s="16">
        <f t="shared" si="53"/>
        <v>0.43716975131583818</v>
      </c>
      <c r="AL58" s="16">
        <f t="shared" si="57"/>
        <v>0.30795381888438661</v>
      </c>
      <c r="AM58">
        <f t="shared" si="54"/>
        <v>0.78115418611073217</v>
      </c>
      <c r="AN58">
        <f t="shared" si="55"/>
        <v>0.45103442826077689</v>
      </c>
      <c r="AO58">
        <f t="shared" si="56"/>
        <v>0.13971805872950946</v>
      </c>
      <c r="BO58">
        <v>0.56000000000000005</v>
      </c>
      <c r="BP58">
        <f t="shared" si="5"/>
        <v>13.138030953260561</v>
      </c>
      <c r="BQ58">
        <f t="shared" si="6"/>
        <v>13.132324106957119</v>
      </c>
      <c r="BR58">
        <f t="shared" si="7"/>
        <v>60.871995627974343</v>
      </c>
      <c r="BS58">
        <f t="shared" si="8"/>
        <v>56.163088907358429</v>
      </c>
      <c r="BT58">
        <v>10</v>
      </c>
    </row>
    <row r="59" spans="9:72" x14ac:dyDescent="0.35">
      <c r="I59" s="32"/>
      <c r="J59">
        <f t="shared" si="30"/>
        <v>0.47</v>
      </c>
      <c r="K59">
        <v>0.53</v>
      </c>
      <c r="L59" s="20">
        <f t="shared" si="31"/>
        <v>11.93407628639028</v>
      </c>
      <c r="M59" s="20">
        <f t="shared" si="32"/>
        <v>6.684605484960672E-3</v>
      </c>
      <c r="N59" s="20">
        <f t="shared" si="33"/>
        <v>0.32434451305945683</v>
      </c>
      <c r="O59" s="14">
        <f t="shared" si="34"/>
        <v>12.593249231688823</v>
      </c>
      <c r="P59" s="14">
        <f t="shared" si="35"/>
        <v>4.5463512648409608E-2</v>
      </c>
      <c r="Q59" s="14">
        <f t="shared" si="36"/>
        <v>6.37267974165939E-2</v>
      </c>
      <c r="R59" s="14">
        <f t="shared" si="37"/>
        <v>0.98030693293901761</v>
      </c>
      <c r="S59" s="14">
        <f t="shared" si="38"/>
        <v>0.39286304033178088</v>
      </c>
      <c r="T59" s="14">
        <f t="shared" si="63"/>
        <v>0.11785891209953425</v>
      </c>
      <c r="U59" s="14">
        <f t="shared" si="39"/>
        <v>0.27012705456932573</v>
      </c>
      <c r="V59" s="14">
        <f t="shared" si="40"/>
        <v>0.13988195219226252</v>
      </c>
      <c r="W59" s="15">
        <f t="shared" si="41"/>
        <v>16.620668436086461</v>
      </c>
      <c r="X59" s="15">
        <f t="shared" si="42"/>
        <v>0.10447025003681856</v>
      </c>
      <c r="Y59" s="15">
        <f t="shared" si="43"/>
        <v>6.250837167242268E-2</v>
      </c>
      <c r="Z59" s="15">
        <f t="shared" si="44"/>
        <v>0.95505382994402732</v>
      </c>
      <c r="AA59" s="15">
        <f t="shared" si="62"/>
        <v>0.6317087567677232</v>
      </c>
      <c r="AB59" s="15">
        <f t="shared" si="27"/>
        <v>7.0162652798512137E-2</v>
      </c>
      <c r="AC59" s="30">
        <f t="shared" si="46"/>
        <v>0.4211501456556494</v>
      </c>
      <c r="AD59" s="30">
        <f t="shared" si="47"/>
        <v>0.18000254593567949</v>
      </c>
      <c r="AE59" s="16">
        <f t="shared" si="48"/>
        <v>29.608428505199242</v>
      </c>
      <c r="AF59" s="16">
        <f t="shared" si="49"/>
        <v>0.11806933388507992</v>
      </c>
      <c r="AG59" s="16">
        <f t="shared" si="50"/>
        <v>5.4230144203874127E-2</v>
      </c>
      <c r="AH59" s="16">
        <f t="shared" si="51"/>
        <v>0.94223484957607428</v>
      </c>
      <c r="AI59" s="16">
        <f t="shared" si="52"/>
        <v>0.7601606083402983</v>
      </c>
      <c r="AJ59" s="16">
        <f t="shared" si="28"/>
        <v>5.1958150176177838E-2</v>
      </c>
      <c r="AK59" s="16">
        <f t="shared" si="53"/>
        <v>0.42599071800109145</v>
      </c>
      <c r="AL59" s="16">
        <f t="shared" si="57"/>
        <v>0.3149004517152531</v>
      </c>
      <c r="AM59">
        <f t="shared" si="54"/>
        <v>0.77711096509849753</v>
      </c>
      <c r="AN59">
        <f t="shared" si="55"/>
        <v>0.44421007156493364</v>
      </c>
      <c r="AO59">
        <f t="shared" si="56"/>
        <v>0.14124476502669822</v>
      </c>
      <c r="BO59">
        <v>0.56999999999999995</v>
      </c>
      <c r="BP59">
        <f t="shared" si="5"/>
        <v>13.13764530404236</v>
      </c>
      <c r="BQ59">
        <f t="shared" si="6"/>
        <v>13.131920468911506</v>
      </c>
      <c r="BR59">
        <f t="shared" si="7"/>
        <v>60.836135588722286</v>
      </c>
      <c r="BS59">
        <f t="shared" si="8"/>
        <v>56.131393072557827</v>
      </c>
      <c r="BT59">
        <v>10</v>
      </c>
    </row>
    <row r="60" spans="9:72" x14ac:dyDescent="0.35">
      <c r="I60" s="32"/>
      <c r="J60">
        <f t="shared" si="30"/>
        <v>0.48</v>
      </c>
      <c r="K60">
        <v>0.52</v>
      </c>
      <c r="L60" s="20">
        <f t="shared" si="31"/>
        <v>12.346825859651668</v>
      </c>
      <c r="M60" s="20">
        <f t="shared" si="32"/>
        <v>5.240051624929791E-3</v>
      </c>
      <c r="N60" s="20">
        <f t="shared" si="33"/>
        <v>0.3446119591284707</v>
      </c>
      <c r="O60" s="14">
        <f t="shared" si="34"/>
        <v>12.686462023838059</v>
      </c>
      <c r="P60" s="14">
        <f t="shared" si="35"/>
        <v>4.0089720794202068E-2</v>
      </c>
      <c r="Q60" s="14">
        <f t="shared" si="36"/>
        <v>7.0479695785726548E-2</v>
      </c>
      <c r="R60" s="14">
        <f t="shared" si="37"/>
        <v>0.98423556334233542</v>
      </c>
      <c r="S60" s="14">
        <f t="shared" si="38"/>
        <v>0.32054461966258802</v>
      </c>
      <c r="T60" s="14">
        <f t="shared" si="63"/>
        <v>9.6163385898776405E-2</v>
      </c>
      <c r="U60" s="14">
        <f t="shared" si="39"/>
        <v>0.25918016304331848</v>
      </c>
      <c r="V60" s="14">
        <f t="shared" si="40"/>
        <v>0.14091733131446052</v>
      </c>
      <c r="W60" s="15">
        <f t="shared" si="41"/>
        <v>16.83102236128142</v>
      </c>
      <c r="X60" s="15">
        <f t="shared" si="42"/>
        <v>9.618804077125527E-2</v>
      </c>
      <c r="Y60" s="15">
        <f t="shared" si="43"/>
        <v>6.7407474749434412E-2</v>
      </c>
      <c r="Z60" s="15">
        <f t="shared" si="44"/>
        <v>0.96137091751170456</v>
      </c>
      <c r="AA60" s="15">
        <f t="shared" si="62"/>
        <v>0.55075449774769591</v>
      </c>
      <c r="AB60" s="15">
        <f t="shared" si="27"/>
        <v>7.0162652798512137E-2</v>
      </c>
      <c r="AC60" s="30">
        <f t="shared" si="46"/>
        <v>0.41013847848046386</v>
      </c>
      <c r="AD60" s="30">
        <f t="shared" si="47"/>
        <v>0.182280687890575</v>
      </c>
      <c r="AE60" s="16">
        <f t="shared" si="48"/>
        <v>30.292213801089094</v>
      </c>
      <c r="AF60" s="16">
        <f t="shared" si="49"/>
        <v>0.10917392710872356</v>
      </c>
      <c r="AG60" s="16">
        <f t="shared" si="50"/>
        <v>5.8208973988775538E-2</v>
      </c>
      <c r="AH60" s="16">
        <f t="shared" si="51"/>
        <v>0.94983645565947727</v>
      </c>
      <c r="AI60" s="16">
        <f t="shared" si="52"/>
        <v>0.67074436653663472</v>
      </c>
      <c r="AJ60" s="16">
        <f t="shared" si="28"/>
        <v>5.1958150176177838E-2</v>
      </c>
      <c r="AK60" s="16">
        <f t="shared" si="53"/>
        <v>0.41478787276222751</v>
      </c>
      <c r="AL60" s="16">
        <f t="shared" si="57"/>
        <v>0.322172850468674</v>
      </c>
      <c r="AM60">
        <f t="shared" si="54"/>
        <v>0.7730787772704405</v>
      </c>
      <c r="AN60">
        <f t="shared" si="55"/>
        <v>0.43739666799813848</v>
      </c>
      <c r="AO60">
        <f t="shared" si="56"/>
        <v>0.14284460584368694</v>
      </c>
      <c r="BO60">
        <v>0.57999999999999996</v>
      </c>
      <c r="BP60">
        <f t="shared" si="5"/>
        <v>13.137259700636637</v>
      </c>
      <c r="BQ60">
        <f t="shared" si="6"/>
        <v>13.131516876361419</v>
      </c>
      <c r="BR60">
        <f t="shared" si="7"/>
        <v>60.800341840920652</v>
      </c>
      <c r="BS60">
        <f t="shared" si="8"/>
        <v>56.099752839894499</v>
      </c>
      <c r="BT60">
        <v>10</v>
      </c>
    </row>
    <row r="61" spans="9:72" x14ac:dyDescent="0.35">
      <c r="I61" s="32"/>
      <c r="J61">
        <f t="shared" si="30"/>
        <v>0.49</v>
      </c>
      <c r="K61">
        <v>0.51</v>
      </c>
      <c r="L61" s="20">
        <f t="shared" si="31"/>
        <v>12.794075018583905</v>
      </c>
      <c r="M61" s="20">
        <f t="shared" si="32"/>
        <v>4.0341850724979382E-3</v>
      </c>
      <c r="N61" s="20">
        <f t="shared" si="33"/>
        <v>0.36568852837954019</v>
      </c>
      <c r="O61" s="14">
        <f t="shared" si="34"/>
        <v>12.784750750889181</v>
      </c>
      <c r="P61" s="14">
        <f t="shared" si="35"/>
        <v>3.5134774209055364E-2</v>
      </c>
      <c r="Q61" s="14">
        <f t="shared" si="36"/>
        <v>7.7786456517291935E-2</v>
      </c>
      <c r="R61" s="14">
        <f t="shared" si="37"/>
        <v>0.9874410095389613</v>
      </c>
      <c r="S61" s="14">
        <f t="shared" si="38"/>
        <v>0.26074526165736889</v>
      </c>
      <c r="T61" s="14">
        <f t="shared" si="63"/>
        <v>7.8223578497210663E-2</v>
      </c>
      <c r="U61" s="14">
        <f t="shared" si="39"/>
        <v>0.24816574760059029</v>
      </c>
      <c r="V61" s="14">
        <f t="shared" si="40"/>
        <v>0.14200909236559633</v>
      </c>
      <c r="W61" s="15">
        <f t="shared" si="41"/>
        <v>17.049913134185633</v>
      </c>
      <c r="X61" s="15">
        <f t="shared" si="42"/>
        <v>8.8293843897156388E-2</v>
      </c>
      <c r="Y61" s="15">
        <f t="shared" si="43"/>
        <v>7.2577534981609959E-2</v>
      </c>
      <c r="Z61" s="15">
        <f t="shared" si="44"/>
        <v>0.96687846248918152</v>
      </c>
      <c r="AA61" s="15">
        <f t="shared" si="62"/>
        <v>0.47944154006356277</v>
      </c>
      <c r="AB61" s="15">
        <f t="shared" si="27"/>
        <v>7.0162652798512137E-2</v>
      </c>
      <c r="AC61" s="30">
        <f t="shared" si="46"/>
        <v>0.39908357900407909</v>
      </c>
      <c r="AD61" s="30">
        <f t="shared" si="47"/>
        <v>0.18465128426918037</v>
      </c>
      <c r="AE61" s="16">
        <f t="shared" si="48"/>
        <v>31.008847392637616</v>
      </c>
      <c r="AF61" s="16">
        <f t="shared" si="49"/>
        <v>0.10065620135640317</v>
      </c>
      <c r="AG61" s="16">
        <f t="shared" si="50"/>
        <v>6.2388577015006795E-2</v>
      </c>
      <c r="AH61" s="16">
        <f t="shared" si="51"/>
        <v>0.95654389932484363</v>
      </c>
      <c r="AI61" s="16">
        <f t="shared" si="52"/>
        <v>0.59084480776129211</v>
      </c>
      <c r="AJ61" s="16">
        <f t="shared" si="28"/>
        <v>5.1958150176177838E-2</v>
      </c>
      <c r="AK61" s="16">
        <f t="shared" si="53"/>
        <v>0.40354909462572974</v>
      </c>
      <c r="AL61" s="16">
        <f t="shared" si="57"/>
        <v>0.32979460728205318</v>
      </c>
      <c r="AM61">
        <f t="shared" si="54"/>
        <v>0.76906636705856191</v>
      </c>
      <c r="AN61">
        <f t="shared" si="55"/>
        <v>0.43059858842429355</v>
      </c>
      <c r="AO61">
        <f t="shared" si="56"/>
        <v>0.14452399462824422</v>
      </c>
      <c r="BO61">
        <v>0.59</v>
      </c>
      <c r="BP61">
        <f t="shared" si="5"/>
        <v>13.136874143057305</v>
      </c>
      <c r="BQ61">
        <f t="shared" si="6"/>
        <v>13.131113329321504</v>
      </c>
      <c r="BR61">
        <f t="shared" si="7"/>
        <v>60.764614257296941</v>
      </c>
      <c r="BS61">
        <f t="shared" si="8"/>
        <v>56.068168108323221</v>
      </c>
      <c r="BT61">
        <v>10</v>
      </c>
    </row>
    <row r="62" spans="9:72" x14ac:dyDescent="0.35">
      <c r="I62" s="32"/>
      <c r="J62">
        <f t="shared" si="30"/>
        <v>0.5</v>
      </c>
      <c r="K62">
        <v>0.5</v>
      </c>
      <c r="L62" s="20">
        <f t="shared" si="31"/>
        <v>13.280566100100723</v>
      </c>
      <c r="M62" s="20">
        <f t="shared" si="32"/>
        <v>3.0414476455332927E-3</v>
      </c>
      <c r="N62" s="20">
        <f t="shared" si="33"/>
        <v>0.38758901947711466</v>
      </c>
      <c r="O62" s="14">
        <f t="shared" si="34"/>
        <v>12.888654153241902</v>
      </c>
      <c r="P62" s="14">
        <f t="shared" si="35"/>
        <v>3.0584528918858902E-2</v>
      </c>
      <c r="Q62" s="14">
        <f t="shared" si="36"/>
        <v>8.5679799589869224E-2</v>
      </c>
      <c r="R62" s="14">
        <f t="shared" si="37"/>
        <v>0.99004846215553499</v>
      </c>
      <c r="S62" s="14">
        <f t="shared" si="38"/>
        <v>0.21139860093607446</v>
      </c>
      <c r="T62" s="14">
        <f t="shared" si="63"/>
        <v>6.3419580280822341E-2</v>
      </c>
      <c r="U62" s="14">
        <f t="shared" si="39"/>
        <v>0.23707475735600675</v>
      </c>
      <c r="V62" s="14">
        <f t="shared" si="40"/>
        <v>0.143163219508887</v>
      </c>
      <c r="W62" s="15">
        <f t="shared" si="41"/>
        <v>17.277939157153664</v>
      </c>
      <c r="X62" s="15">
        <f t="shared" si="42"/>
        <v>8.0782993221998903E-2</v>
      </c>
      <c r="Y62" s="15">
        <f t="shared" si="43"/>
        <v>7.8027547815316733E-2</v>
      </c>
      <c r="Z62" s="15">
        <f t="shared" si="44"/>
        <v>0.97167287788981715</v>
      </c>
      <c r="AA62" s="15">
        <f t="shared" si="62"/>
        <v>0.41672304370872176</v>
      </c>
      <c r="AB62" s="15">
        <f t="shared" si="27"/>
        <v>7.0162652798512137E-2</v>
      </c>
      <c r="AC62" s="30">
        <f t="shared" si="46"/>
        <v>0.38797589559261991</v>
      </c>
      <c r="AD62" s="30">
        <f t="shared" si="47"/>
        <v>0.18712081579444179</v>
      </c>
      <c r="AE62" s="16">
        <f t="shared" si="48"/>
        <v>31.760767621365606</v>
      </c>
      <c r="AF62" s="16">
        <f t="shared" si="49"/>
        <v>9.2513465732654634E-2</v>
      </c>
      <c r="AG62" s="16">
        <f t="shared" si="50"/>
        <v>6.6774675719591114E-2</v>
      </c>
      <c r="AH62" s="16">
        <f t="shared" si="51"/>
        <v>0.96245234740245655</v>
      </c>
      <c r="AI62" s="16">
        <f t="shared" si="52"/>
        <v>0.51959370366192426</v>
      </c>
      <c r="AJ62" s="16">
        <f t="shared" si="28"/>
        <v>5.1958150176177838E-2</v>
      </c>
      <c r="AK62" s="16">
        <f t="shared" si="53"/>
        <v>0.39226348651440546</v>
      </c>
      <c r="AL62" s="16">
        <f t="shared" si="57"/>
        <v>0.33779165513748738</v>
      </c>
      <c r="AM62">
        <f t="shared" si="54"/>
        <v>0.76508441298244645</v>
      </c>
      <c r="AN62">
        <f t="shared" si="55"/>
        <v>0.42382106642219136</v>
      </c>
      <c r="AO62">
        <f t="shared" si="56"/>
        <v>0.14629018263314966</v>
      </c>
      <c r="BO62">
        <v>0.6</v>
      </c>
      <c r="BP62">
        <f t="shared" si="5"/>
        <v>13.136488631318286</v>
      </c>
      <c r="BQ62">
        <f t="shared" si="6"/>
        <v>13.130709827806417</v>
      </c>
      <c r="BR62">
        <f t="shared" si="7"/>
        <v>60.728952710823116</v>
      </c>
      <c r="BS62">
        <f t="shared" si="8"/>
        <v>56.036638776982471</v>
      </c>
      <c r="BT62">
        <v>10</v>
      </c>
    </row>
    <row r="63" spans="9:72" x14ac:dyDescent="0.35">
      <c r="I63" s="32"/>
      <c r="J63">
        <f t="shared" si="30"/>
        <v>0.51</v>
      </c>
      <c r="K63">
        <v>0.49</v>
      </c>
      <c r="L63" s="20">
        <f t="shared" si="31"/>
        <v>13.81197558743124</v>
      </c>
      <c r="M63" s="20">
        <f t="shared" si="32"/>
        <v>2.2373014993641578E-3</v>
      </c>
      <c r="N63" s="20">
        <f t="shared" si="33"/>
        <v>0.41032819458156339</v>
      </c>
      <c r="O63" s="14">
        <f t="shared" si="34"/>
        <v>12.998798874123416</v>
      </c>
      <c r="P63" s="14">
        <f t="shared" si="35"/>
        <v>2.6424629845052582E-2</v>
      </c>
      <c r="Q63" s="14">
        <f t="shared" si="36"/>
        <v>9.4193658150025367E-2</v>
      </c>
      <c r="R63" s="14">
        <f t="shared" si="37"/>
        <v>0.99216244816489574</v>
      </c>
      <c r="S63" s="14">
        <f t="shared" si="38"/>
        <v>0.17075587972691361</v>
      </c>
      <c r="T63" s="14">
        <f t="shared" si="63"/>
        <v>5.1226763918074084E-2</v>
      </c>
      <c r="U63" s="14">
        <f t="shared" si="39"/>
        <v>0.22589916228734669</v>
      </c>
      <c r="V63" s="14">
        <f t="shared" si="40"/>
        <v>0.14438667330521213</v>
      </c>
      <c r="W63" s="15">
        <f t="shared" si="41"/>
        <v>17.515759471504101</v>
      </c>
      <c r="X63" s="15">
        <f t="shared" si="42"/>
        <v>7.3650703716167068E-2</v>
      </c>
      <c r="Y63" s="15">
        <f t="shared" si="43"/>
        <v>8.3766616557859525E-2</v>
      </c>
      <c r="Z63" s="15">
        <f t="shared" si="44"/>
        <v>0.97584010832690438</v>
      </c>
      <c r="AA63" s="15">
        <f t="shared" si="62"/>
        <v>0.36163798107812195</v>
      </c>
      <c r="AB63" s="15">
        <f t="shared" si="27"/>
        <v>7.0162652798512137E-2</v>
      </c>
      <c r="AC63" s="30">
        <f t="shared" si="46"/>
        <v>0.37680684258072039</v>
      </c>
      <c r="AD63" s="30">
        <f t="shared" si="47"/>
        <v>0.18969641991186453</v>
      </c>
      <c r="AE63" s="16">
        <f t="shared" si="48"/>
        <v>32.550660965640418</v>
      </c>
      <c r="AF63" s="16">
        <f t="shared" si="49"/>
        <v>8.4742946071646938E-2</v>
      </c>
      <c r="AG63" s="16">
        <f t="shared" si="50"/>
        <v>7.1373035094030396E-2</v>
      </c>
      <c r="AH63" s="16">
        <f t="shared" si="51"/>
        <v>0.9676482844390758</v>
      </c>
      <c r="AI63" s="16">
        <f t="shared" si="52"/>
        <v>0.45616422652827687</v>
      </c>
      <c r="AJ63" s="16">
        <f t="shared" si="28"/>
        <v>5.1958150176177838E-2</v>
      </c>
      <c r="AK63" s="16">
        <f t="shared" si="53"/>
        <v>0.38092120267111468</v>
      </c>
      <c r="AL63" s="16">
        <f t="shared" si="57"/>
        <v>0.34619256607659155</v>
      </c>
      <c r="AM63">
        <f t="shared" si="54"/>
        <v>0.76114601093840406</v>
      </c>
      <c r="AN63">
        <f t="shared" si="55"/>
        <v>0.4170704037395998</v>
      </c>
      <c r="AO63">
        <f t="shared" si="56"/>
        <v>0.14815140729905799</v>
      </c>
      <c r="BO63">
        <v>0.61</v>
      </c>
      <c r="BP63">
        <f t="shared" si="5"/>
        <v>13.136103165433507</v>
      </c>
      <c r="BQ63">
        <f t="shared" si="6"/>
        <v>13.130306371830825</v>
      </c>
      <c r="BR63">
        <f t="shared" si="7"/>
        <v>60.693357074715195</v>
      </c>
      <c r="BS63">
        <f t="shared" si="8"/>
        <v>56.005164745194158</v>
      </c>
      <c r="BT63">
        <v>10</v>
      </c>
    </row>
    <row r="64" spans="9:72" x14ac:dyDescent="0.35">
      <c r="I64" s="32"/>
      <c r="J64">
        <f t="shared" si="30"/>
        <v>0.52</v>
      </c>
      <c r="K64">
        <v>0.48</v>
      </c>
      <c r="L64" s="20">
        <f t="shared" si="31"/>
        <v>14.395159864875504</v>
      </c>
      <c r="M64" s="20">
        <f t="shared" si="32"/>
        <v>1.5982684545707479E-3</v>
      </c>
      <c r="N64" s="20">
        <f t="shared" si="33"/>
        <v>0.43392078016683372</v>
      </c>
      <c r="O64" s="14">
        <f t="shared" si="34"/>
        <v>13.115919362044488</v>
      </c>
      <c r="P64" s="14">
        <f t="shared" si="35"/>
        <v>2.2640496263919011E-2</v>
      </c>
      <c r="Q64" s="14">
        <f t="shared" si="36"/>
        <v>0.10336319788114448</v>
      </c>
      <c r="R64" s="14">
        <f t="shared" si="37"/>
        <v>0.99387000696216488</v>
      </c>
      <c r="S64" s="14">
        <f t="shared" si="38"/>
        <v>0.13734600007825326</v>
      </c>
      <c r="T64" s="14">
        <f t="shared" si="63"/>
        <v>4.1203800023475977E-2</v>
      </c>
      <c r="U64" s="14">
        <f t="shared" si="39"/>
        <v>0.21463175508818999</v>
      </c>
      <c r="V64" s="14">
        <f t="shared" si="40"/>
        <v>0.14568761178349496</v>
      </c>
      <c r="W64" s="15">
        <f t="shared" si="41"/>
        <v>17.76410191068749</v>
      </c>
      <c r="X64" s="15">
        <f t="shared" si="42"/>
        <v>6.6892063675271798E-2</v>
      </c>
      <c r="Y64" s="15">
        <f t="shared" si="43"/>
        <v>8.9803951474607596E-2</v>
      </c>
      <c r="Z64" s="15">
        <f t="shared" si="44"/>
        <v>0.9794564881376856</v>
      </c>
      <c r="AA64" s="15">
        <f t="shared" si="62"/>
        <v>0.31331298131906909</v>
      </c>
      <c r="AB64" s="15">
        <f t="shared" si="27"/>
        <v>7.0162652798512137E-2</v>
      </c>
      <c r="AC64" s="30">
        <f t="shared" si="46"/>
        <v>0.36556865845719128</v>
      </c>
      <c r="AD64" s="30">
        <f t="shared" si="47"/>
        <v>0.19238597908866814</v>
      </c>
      <c r="AE64" s="16">
        <f t="shared" si="48"/>
        <v>33.381494483955862</v>
      </c>
      <c r="AF64" s="16">
        <f t="shared" si="49"/>
        <v>7.734177893466003E-2</v>
      </c>
      <c r="AG64" s="16">
        <f t="shared" si="50"/>
        <v>7.6189462140054592E-2</v>
      </c>
      <c r="AH64" s="16">
        <f t="shared" si="51"/>
        <v>0.97220992670435857</v>
      </c>
      <c r="AI64" s="16">
        <f t="shared" si="52"/>
        <v>0.39978065514575356</v>
      </c>
      <c r="AJ64" s="16">
        <f t="shared" si="28"/>
        <v>5.1958150176177838E-2</v>
      </c>
      <c r="AK64" s="16">
        <f t="shared" si="53"/>
        <v>0.3695133017016784</v>
      </c>
      <c r="AL64" s="16">
        <f t="shared" si="57"/>
        <v>0.35502889625101341</v>
      </c>
      <c r="AM64">
        <f t="shared" si="54"/>
        <v>0.75726730437226653</v>
      </c>
      <c r="AN64">
        <f t="shared" si="55"/>
        <v>0.41035423685764028</v>
      </c>
      <c r="AO64">
        <f t="shared" si="56"/>
        <v>0.15011707440633718</v>
      </c>
      <c r="BO64">
        <v>0.62</v>
      </c>
      <c r="BP64">
        <f t="shared" si="5"/>
        <v>13.135717745416905</v>
      </c>
      <c r="BQ64">
        <f t="shared" si="6"/>
        <v>13.129902961409396</v>
      </c>
      <c r="BR64">
        <f t="shared" si="7"/>
        <v>60.657827222432758</v>
      </c>
      <c r="BS64">
        <f t="shared" si="8"/>
        <v>55.97374591246323</v>
      </c>
      <c r="BT64">
        <v>10</v>
      </c>
    </row>
    <row r="65" spans="9:72" x14ac:dyDescent="0.35">
      <c r="I65" s="32"/>
      <c r="J65">
        <f t="shared" si="30"/>
        <v>0.53</v>
      </c>
      <c r="K65">
        <v>0.47</v>
      </c>
      <c r="L65" s="20">
        <f t="shared" si="31"/>
        <v>15.038483770863346</v>
      </c>
      <c r="M65" s="20">
        <f t="shared" si="32"/>
        <v>1.1019744965402938E-3</v>
      </c>
      <c r="N65" s="20">
        <f t="shared" si="33"/>
        <v>0.45838146780413302</v>
      </c>
      <c r="O65" s="14">
        <f t="shared" si="34"/>
        <v>13.240883683647299</v>
      </c>
      <c r="P65" s="14">
        <f t="shared" si="35"/>
        <v>1.9217305390097413E-2</v>
      </c>
      <c r="Q65" s="14">
        <f t="shared" si="36"/>
        <v>0.11322483628874383</v>
      </c>
      <c r="R65" s="14">
        <f t="shared" si="37"/>
        <v>0.99524346696294741</v>
      </c>
      <c r="S65" s="14">
        <f t="shared" si="38"/>
        <v>0.10993699344391529</v>
      </c>
      <c r="T65" s="14">
        <f t="shared" si="63"/>
        <v>3.2981098033174588E-2</v>
      </c>
      <c r="U65" s="14">
        <f t="shared" si="39"/>
        <v>0.20326599161981948</v>
      </c>
      <c r="V65" s="14">
        <f t="shared" si="40"/>
        <v>0.14707567716190395</v>
      </c>
      <c r="W65" s="15">
        <f t="shared" si="41"/>
        <v>18.023772636478146</v>
      </c>
      <c r="X65" s="15">
        <f t="shared" si="42"/>
        <v>6.0502026021847344E-2</v>
      </c>
      <c r="Y65" s="15">
        <f t="shared" si="43"/>
        <v>9.6148868911342791E-2</v>
      </c>
      <c r="Z65" s="15">
        <f t="shared" si="44"/>
        <v>0.98258961795087629</v>
      </c>
      <c r="AA65" s="15">
        <f t="shared" si="62"/>
        <v>0.27096063503967405</v>
      </c>
      <c r="AB65" s="15">
        <f>AB66</f>
        <v>7.0162652798512137E-2</v>
      </c>
      <c r="AC65" s="30">
        <f t="shared" si="46"/>
        <v>0.3542542856698519</v>
      </c>
      <c r="AD65" s="30">
        <f t="shared" si="47"/>
        <v>0.19519822409114951</v>
      </c>
      <c r="AE65" s="16">
        <f t="shared" si="48"/>
        <v>34.256553491203114</v>
      </c>
      <c r="AF65" s="16">
        <f t="shared" si="49"/>
        <v>7.0307004907169998E-2</v>
      </c>
      <c r="AG65" s="16">
        <f t="shared" si="50"/>
        <v>8.1229805342909564E-2</v>
      </c>
      <c r="AH65" s="16">
        <f t="shared" si="51"/>
        <v>0.97620773325581611</v>
      </c>
      <c r="AI65" s="16">
        <f t="shared" si="52"/>
        <v>0.34972364835390535</v>
      </c>
      <c r="AJ65" s="16">
        <f t="shared" si="28"/>
        <v>5.1958150176177838E-2</v>
      </c>
      <c r="AK65" s="16">
        <f t="shared" si="53"/>
        <v>0.35803162112762565</v>
      </c>
      <c r="AL65" s="16">
        <f t="shared" si="57"/>
        <v>0.36433558662842647</v>
      </c>
      <c r="AM65">
        <f t="shared" si="54"/>
        <v>0.75346831584505447</v>
      </c>
      <c r="AN65">
        <f t="shared" si="55"/>
        <v>0.40368188713857772</v>
      </c>
      <c r="AO65">
        <f t="shared" si="56"/>
        <v>0.15219798353845834</v>
      </c>
      <c r="BO65">
        <v>0.63</v>
      </c>
      <c r="BP65">
        <f t="shared" si="5"/>
        <v>13.135332371282415</v>
      </c>
      <c r="BQ65">
        <f t="shared" si="6"/>
        <v>13.12949959655681</v>
      </c>
      <c r="BR65">
        <f t="shared" si="7"/>
        <v>60.622363027678531</v>
      </c>
      <c r="BS65">
        <f t="shared" si="8"/>
        <v>55.942382178477374</v>
      </c>
      <c r="BT65">
        <v>10</v>
      </c>
    </row>
    <row r="66" spans="9:72" x14ac:dyDescent="0.35">
      <c r="I66" s="32"/>
      <c r="J66">
        <f t="shared" si="30"/>
        <v>0.54</v>
      </c>
      <c r="K66">
        <v>0.46</v>
      </c>
      <c r="L66" s="20">
        <f t="shared" si="31"/>
        <v>15.7522667186314</v>
      </c>
      <c r="M66" s="20">
        <f t="shared" si="32"/>
        <v>7.2720070601338394E-4</v>
      </c>
      <c r="N66" s="20">
        <f t="shared" si="33"/>
        <v>0.48372491491366809</v>
      </c>
      <c r="O66" s="14">
        <f t="shared" si="34"/>
        <v>13.374727470256067</v>
      </c>
      <c r="P66" s="14">
        <f t="shared" si="35"/>
        <v>1.6139973715865494E-2</v>
      </c>
      <c r="Q66" s="14">
        <f t="shared" si="36"/>
        <v>0.12381626190426538</v>
      </c>
      <c r="R66" s="14">
        <f t="shared" si="37"/>
        <v>0.99634283689738656</v>
      </c>
      <c r="S66" s="14">
        <f t="shared" si="38"/>
        <v>8.750059895602505E-2</v>
      </c>
      <c r="T66" s="14">
        <f t="shared" si="63"/>
        <v>2.6250179686807516E-2</v>
      </c>
      <c r="U66" s="14">
        <f t="shared" si="39"/>
        <v>0.19179586364261814</v>
      </c>
      <c r="V66" s="14">
        <f t="shared" si="40"/>
        <v>0.14856237291573113</v>
      </c>
      <c r="W66" s="15">
        <f t="shared" si="41"/>
        <v>18.295667344559444</v>
      </c>
      <c r="X66" s="15">
        <f t="shared" si="42"/>
        <v>5.4475398610905508E-2</v>
      </c>
      <c r="Y66" s="15">
        <f t="shared" si="43"/>
        <v>0.10281079044065043</v>
      </c>
      <c r="Z66" s="15">
        <f t="shared" si="44"/>
        <v>0.98529922430127304</v>
      </c>
      <c r="AA66" s="15">
        <f t="shared" si="62"/>
        <v>0.23387550932837378</v>
      </c>
      <c r="AB66" s="15">
        <f>IF(J66&lt;=0.532,,AA66*0.3)</f>
        <v>7.0162652798512137E-2</v>
      </c>
      <c r="AC66" s="30">
        <f t="shared" si="46"/>
        <v>0.3428572685568641</v>
      </c>
      <c r="AD66" s="30">
        <f t="shared" si="47"/>
        <v>0.19814285534164788</v>
      </c>
      <c r="AE66" s="16">
        <f t="shared" si="48"/>
        <v>35.179485480737583</v>
      </c>
      <c r="AF66" s="16">
        <f t="shared" si="49"/>
        <v>6.3635561079839836E-2</v>
      </c>
      <c r="AG66" s="16">
        <f t="shared" si="50"/>
        <v>8.6499954161289985E-2</v>
      </c>
      <c r="AH66" s="16">
        <f t="shared" si="51"/>
        <v>0.97970496973935517</v>
      </c>
      <c r="AI66" s="16">
        <f t="shared" si="52"/>
        <v>0.30533227509923461</v>
      </c>
      <c r="AJ66" s="16">
        <f t="shared" si="28"/>
        <v>5.1958150176177838E-2</v>
      </c>
      <c r="AK66" s="16">
        <f t="shared" si="53"/>
        <v>0.34646867008752624</v>
      </c>
      <c r="AL66" s="16">
        <f t="shared" si="57"/>
        <v>0.37415143012568697</v>
      </c>
      <c r="AM66">
        <f t="shared" si="54"/>
        <v>0.74977405902207483</v>
      </c>
      <c r="AN66">
        <f t="shared" si="55"/>
        <v>0.39706482710977548</v>
      </c>
      <c r="AO66">
        <f t="shared" si="56"/>
        <v>0.15440660967034642</v>
      </c>
      <c r="BO66">
        <v>0.64</v>
      </c>
      <c r="BP66">
        <f t="shared" si="5"/>
        <v>13.13494704304399</v>
      </c>
      <c r="BQ66">
        <f t="shared" si="6"/>
        <v>13.129096277287754</v>
      </c>
      <c r="BR66">
        <f t="shared" si="7"/>
        <v>60.586964364397822</v>
      </c>
      <c r="BS66">
        <f t="shared" si="8"/>
        <v>55.911073443106702</v>
      </c>
      <c r="BT66">
        <v>10</v>
      </c>
    </row>
    <row r="67" spans="9:72" x14ac:dyDescent="0.35">
      <c r="I67" s="32"/>
      <c r="J67">
        <f t="shared" si="30"/>
        <v>0.55000000000000004</v>
      </c>
      <c r="K67">
        <v>0.45</v>
      </c>
      <c r="L67" s="20">
        <f t="shared" si="31"/>
        <v>16.54939902339158</v>
      </c>
      <c r="M67" s="20">
        <f t="shared" si="32"/>
        <v>4.5394235978554406E-4</v>
      </c>
      <c r="N67" s="20">
        <f t="shared" si="33"/>
        <v>0.50996574548632523</v>
      </c>
      <c r="O67" s="14">
        <f t="shared" si="34"/>
        <v>13.518699256876957</v>
      </c>
      <c r="P67" s="14">
        <f t="shared" si="35"/>
        <v>1.3393135637300857E-2</v>
      </c>
      <c r="Q67" s="14">
        <f t="shared" si="36"/>
        <v>0.13517645340924664</v>
      </c>
      <c r="R67" s="14">
        <f t="shared" si="37"/>
        <v>0.99721784288694681</v>
      </c>
      <c r="S67" s="14">
        <f t="shared" si="38"/>
        <v>6.9180698718718181E-2</v>
      </c>
      <c r="T67" s="14">
        <f t="shared" si="63"/>
        <v>2.0754209615615454E-2</v>
      </c>
      <c r="U67" s="14">
        <f t="shared" si="39"/>
        <v>0.18021579955942857</v>
      </c>
      <c r="V67" s="14">
        <f t="shared" si="40"/>
        <v>0.15016156738910511</v>
      </c>
      <c r="W67" s="15">
        <f t="shared" si="41"/>
        <v>18.580784496596635</v>
      </c>
      <c r="X67" s="15">
        <f t="shared" si="42"/>
        <v>4.8806833375442303E-2</v>
      </c>
      <c r="Y67" s="15">
        <f t="shared" si="43"/>
        <v>0.10979924203125056</v>
      </c>
      <c r="Z67" s="15">
        <f t="shared" si="44"/>
        <v>0.98763797939455678</v>
      </c>
      <c r="AA67" s="15">
        <f t="shared" si="62"/>
        <v>0.2014287911097144</v>
      </c>
      <c r="AB67" s="15">
        <f t="shared" ref="AB67:AB111" si="64">IF(J67&lt;=0.532,,AA67*0.3)</f>
        <v>6.0428637332914314E-2</v>
      </c>
      <c r="AC67" s="30">
        <f t="shared" si="46"/>
        <v>0.33137166656930328</v>
      </c>
      <c r="AD67" s="30">
        <f t="shared" si="47"/>
        <v>0.20123068622245627</v>
      </c>
      <c r="AE67" s="16">
        <f t="shared" si="48"/>
        <v>36.154351535591843</v>
      </c>
      <c r="AF67" s="16">
        <f t="shared" si="49"/>
        <v>5.7324272572469151E-2</v>
      </c>
      <c r="AG67" s="16">
        <f t="shared" si="50"/>
        <v>9.2005838533086901E-2</v>
      </c>
      <c r="AH67" s="16">
        <f t="shared" si="51"/>
        <v>0.98275829249034752</v>
      </c>
      <c r="AI67" s="16">
        <f t="shared" si="52"/>
        <v>0.26600374204501764</v>
      </c>
      <c r="AJ67" s="16">
        <f t="shared" si="28"/>
        <v>5.1958150176177838E-2</v>
      </c>
      <c r="AK67" s="16">
        <f t="shared" si="53"/>
        <v>0.33481753744176485</v>
      </c>
      <c r="AL67" s="16">
        <f t="shared" si="57"/>
        <v>0.38451961839280713</v>
      </c>
      <c r="AM67">
        <f t="shared" si="54"/>
        <v>0.74621604789989471</v>
      </c>
      <c r="AN67">
        <f t="shared" si="55"/>
        <v>0.39051731096775177</v>
      </c>
      <c r="AO67">
        <f t="shared" si="56"/>
        <v>0.15675745830330864</v>
      </c>
      <c r="BO67">
        <v>0.65</v>
      </c>
      <c r="BP67">
        <f t="shared" ref="BP67:BP130" si="65">13.03*EXP(-0.003454*BO67)+0.1297*EXP(0.04768*BO67)</f>
        <v>13.134561760715586</v>
      </c>
      <c r="BQ67">
        <f t="shared" ref="BQ67:BQ130" si="66">13.05*EXP(-0.003531*BO67)+0.105*EXP(0.05201*BO67)</f>
        <v>13.128693003616924</v>
      </c>
      <c r="BR67">
        <f t="shared" ref="BR67:BR130" si="67">19.99*EXP(-0.1923*BO67)+43*EXP(-0.003208*BO67)</f>
        <v>60.551631106778103</v>
      </c>
      <c r="BS67">
        <f t="shared" ref="BS67:BS130" si="68">18.61*EXP(-0.182*BO67)+39.42*EXP(-0.002885*BO67)</f>
        <v>55.879819606403352</v>
      </c>
      <c r="BT67">
        <v>10</v>
      </c>
    </row>
    <row r="68" spans="9:72" x14ac:dyDescent="0.35">
      <c r="I68" s="32"/>
      <c r="J68">
        <f t="shared" si="30"/>
        <v>0.56000000000000005</v>
      </c>
      <c r="K68">
        <v>0.44</v>
      </c>
      <c r="L68" s="20">
        <f t="shared" si="31"/>
        <v>17.446210047040964</v>
      </c>
      <c r="M68" s="20">
        <f t="shared" si="32"/>
        <v>2.634786868910031E-4</v>
      </c>
      <c r="N68" s="20">
        <f t="shared" si="33"/>
        <v>0.5371185507770263</v>
      </c>
      <c r="O68" s="14">
        <f t="shared" si="34"/>
        <v>13.674322095733972</v>
      </c>
      <c r="P68" s="14">
        <f t="shared" si="35"/>
        <v>1.0961118761911658E-2</v>
      </c>
      <c r="Q68" s="14">
        <f t="shared" si="36"/>
        <v>0.14734569868169187</v>
      </c>
      <c r="R68" s="14">
        <f t="shared" si="37"/>
        <v>0.997909649874134</v>
      </c>
      <c r="S68" s="14">
        <f t="shared" si="38"/>
        <v>5.4265785393554214E-2</v>
      </c>
      <c r="T68" s="14">
        <f t="shared" si="63"/>
        <v>1.6279735618066265E-2</v>
      </c>
      <c r="U68" s="14">
        <f t="shared" si="39"/>
        <v>0.16852059102629885</v>
      </c>
      <c r="V68" s="14">
        <f t="shared" si="40"/>
        <v>0.15189017817926112</v>
      </c>
      <c r="W68" s="15">
        <f t="shared" si="41"/>
        <v>18.880241027098116</v>
      </c>
      <c r="X68" s="15">
        <f t="shared" si="42"/>
        <v>4.3490814112044612E-2</v>
      </c>
      <c r="Y68" s="15">
        <f t="shared" si="43"/>
        <v>0.11712385323923556</v>
      </c>
      <c r="Z68" s="15">
        <f t="shared" si="44"/>
        <v>0.98965226730565392</v>
      </c>
      <c r="AA68" s="15">
        <f t="shared" si="62"/>
        <v>0.17306221684638248</v>
      </c>
      <c r="AB68" s="15">
        <f t="shared" si="64"/>
        <v>5.1918665053914743E-2</v>
      </c>
      <c r="AC68" s="30">
        <f t="shared" si="46"/>
        <v>0.31979198049641983</v>
      </c>
      <c r="AD68" s="30">
        <f t="shared" si="47"/>
        <v>0.20447381318179678</v>
      </c>
      <c r="AE68" s="16">
        <f t="shared" si="48"/>
        <v>37.185686763528963</v>
      </c>
      <c r="AF68" s="16">
        <f t="shared" si="49"/>
        <v>5.1369842927739731E-2</v>
      </c>
      <c r="AG68" s="16">
        <f t="shared" si="50"/>
        <v>9.7753428396173472E-2</v>
      </c>
      <c r="AH68" s="16">
        <f t="shared" si="51"/>
        <v>0.9854183299107977</v>
      </c>
      <c r="AI68" s="16">
        <f t="shared" si="52"/>
        <v>0.23119154791377974</v>
      </c>
      <c r="AJ68" s="16">
        <f t="shared" si="28"/>
        <v>5.1958150176177838E-2</v>
      </c>
      <c r="AK68" s="16">
        <f t="shared" si="53"/>
        <v>0.32307181305192167</v>
      </c>
      <c r="AL68" s="16">
        <f t="shared" si="57"/>
        <v>0.39548838456998614</v>
      </c>
      <c r="AM68">
        <f t="shared" si="54"/>
        <v>0.74283437969739541</v>
      </c>
      <c r="AN68">
        <f t="shared" si="55"/>
        <v>0.3840572418945023</v>
      </c>
      <c r="AO68">
        <f t="shared" si="56"/>
        <v>0.15926751815818185</v>
      </c>
      <c r="BO68">
        <v>0.66</v>
      </c>
      <c r="BP68">
        <f t="shared" si="65"/>
        <v>13.134176524311163</v>
      </c>
      <c r="BQ68">
        <f t="shared" si="66"/>
        <v>13.12828977555902</v>
      </c>
      <c r="BR68">
        <f t="shared" si="67"/>
        <v>60.516363129248589</v>
      </c>
      <c r="BS68">
        <f t="shared" si="68"/>
        <v>55.848620568601234</v>
      </c>
      <c r="BT68">
        <v>10</v>
      </c>
    </row>
    <row r="69" spans="9:72" x14ac:dyDescent="0.35">
      <c r="I69" s="32"/>
      <c r="J69">
        <f t="shared" si="30"/>
        <v>0.57000000000000095</v>
      </c>
      <c r="K69">
        <v>0.42999999999999899</v>
      </c>
      <c r="L69" s="20">
        <f t="shared" si="31"/>
        <v>18.463718118777937</v>
      </c>
      <c r="M69" s="20">
        <f t="shared" si="32"/>
        <v>1.3845698587908675E-4</v>
      </c>
      <c r="N69" s="20">
        <f t="shared" si="33"/>
        <v>0.56519788997136922</v>
      </c>
      <c r="O69" s="14">
        <f t="shared" si="34"/>
        <v>13.843478940508062</v>
      </c>
      <c r="P69" s="14">
        <f t="shared" si="35"/>
        <v>8.8279151031511668E-3</v>
      </c>
      <c r="Q69" s="14">
        <f t="shared" si="36"/>
        <v>0.1603656137663983</v>
      </c>
      <c r="R69" s="14">
        <f t="shared" si="37"/>
        <v>0.99845230772806959</v>
      </c>
      <c r="S69" s="14">
        <f t="shared" si="38"/>
        <v>4.2165309547692563E-2</v>
      </c>
      <c r="T69" s="14">
        <f t="shared" si="63"/>
        <v>1.2649592864307769E-2</v>
      </c>
      <c r="U69" s="14">
        <f t="shared" si="39"/>
        <v>0.15670534590004132</v>
      </c>
      <c r="V69" s="14">
        <f t="shared" si="40"/>
        <v>0.15376912055849568</v>
      </c>
      <c r="W69" s="15">
        <f t="shared" si="41"/>
        <v>19.195291091923153</v>
      </c>
      <c r="X69" s="15">
        <f t="shared" si="42"/>
        <v>3.8521642660745613E-2</v>
      </c>
      <c r="Y69" s="15">
        <f t="shared" si="43"/>
        <v>0.12479435642024954</v>
      </c>
      <c r="Z69" s="15">
        <f t="shared" si="44"/>
        <v>0.9913828894741179</v>
      </c>
      <c r="AA69" s="15">
        <f t="shared" si="62"/>
        <v>0.14828174761991594</v>
      </c>
      <c r="AB69" s="15">
        <f t="shared" si="64"/>
        <v>4.4484524285974783E-2</v>
      </c>
      <c r="AC69" s="30">
        <f t="shared" si="46"/>
        <v>0.30811308987246233</v>
      </c>
      <c r="AD69" s="30">
        <f t="shared" si="47"/>
        <v>0.20788581878095669</v>
      </c>
      <c r="AE69" s="16">
        <f t="shared" si="48"/>
        <v>38.278571661136958</v>
      </c>
      <c r="AF69" s="16">
        <f t="shared" si="49"/>
        <v>4.5768843160030062E-2</v>
      </c>
      <c r="AG69" s="16">
        <f t="shared" si="50"/>
        <v>0.10374873322350651</v>
      </c>
      <c r="AH69" s="16">
        <f t="shared" si="51"/>
        <v>0.9877302453899357</v>
      </c>
      <c r="AI69" s="16">
        <f t="shared" si="52"/>
        <v>0.20040261838116785</v>
      </c>
      <c r="AJ69" s="16">
        <f>AJ70</f>
        <v>5.1958150176177838E-2</v>
      </c>
      <c r="AK69" s="16">
        <f t="shared" si="53"/>
        <v>0.31122552045067042</v>
      </c>
      <c r="AL69" s="16">
        <f t="shared" si="57"/>
        <v>0.40711176228046148</v>
      </c>
      <c r="AM69">
        <f t="shared" si="54"/>
        <v>0.73968066441567992</v>
      </c>
      <c r="AN69">
        <f t="shared" si="55"/>
        <v>0.37770738849977836</v>
      </c>
      <c r="AO69">
        <f t="shared" si="56"/>
        <v>0.16195684501733026</v>
      </c>
      <c r="BO69">
        <v>0.67</v>
      </c>
      <c r="BP69">
        <f t="shared" si="65"/>
        <v>13.133791333844691</v>
      </c>
      <c r="BQ69">
        <f t="shared" si="66"/>
        <v>13.127886593128757</v>
      </c>
      <c r="BR69">
        <f t="shared" si="67"/>
        <v>60.481160306479701</v>
      </c>
      <c r="BS69">
        <f t="shared" si="68"/>
        <v>55.817476230115659</v>
      </c>
      <c r="BT69">
        <v>10</v>
      </c>
    </row>
    <row r="70" spans="9:72" x14ac:dyDescent="0.35">
      <c r="I70" s="32"/>
      <c r="J70">
        <f t="shared" si="30"/>
        <v>0.58000000000000096</v>
      </c>
      <c r="K70">
        <v>0.41999999999999899</v>
      </c>
      <c r="L70" s="20">
        <f t="shared" si="31"/>
        <v>19.629475542277284</v>
      </c>
      <c r="M70" s="20">
        <f t="shared" si="32"/>
        <v>6.2996937464298902E-5</v>
      </c>
      <c r="N70" s="20">
        <f t="shared" si="33"/>
        <v>0.59421829082702404</v>
      </c>
      <c r="O70" s="14">
        <f t="shared" si="34"/>
        <v>14.028533636120855</v>
      </c>
      <c r="P70" s="14">
        <f t="shared" si="35"/>
        <v>6.9771470993218402E-3</v>
      </c>
      <c r="Q70" s="14">
        <f t="shared" si="36"/>
        <v>0.17427916177090361</v>
      </c>
      <c r="R70" s="14">
        <f t="shared" si="37"/>
        <v>0.99887396082354651</v>
      </c>
      <c r="S70" s="14">
        <f t="shared" si="38"/>
        <v>3.238958415592294E-2</v>
      </c>
      <c r="T70" s="14">
        <f t="shared" si="63"/>
        <v>9.7168752467768817E-3</v>
      </c>
      <c r="U70" s="14">
        <f t="shared" si="39"/>
        <v>0.1447654718576416</v>
      </c>
      <c r="V70" s="14">
        <f t="shared" si="40"/>
        <v>0.15582465139159674</v>
      </c>
      <c r="W70" s="15">
        <f t="shared" si="41"/>
        <v>19.527348580706725</v>
      </c>
      <c r="X70" s="15">
        <f t="shared" si="42"/>
        <v>3.3893423173754038E-2</v>
      </c>
      <c r="Y70" s="15">
        <f t="shared" si="43"/>
        <v>0.13282058596169385</v>
      </c>
      <c r="Z70" s="15">
        <f t="shared" si="44"/>
        <v>0.99286570695031706</v>
      </c>
      <c r="AA70" s="15">
        <f t="shared" si="62"/>
        <v>0.12665129946838316</v>
      </c>
      <c r="AB70" s="15">
        <f t="shared" si="64"/>
        <v>3.7995389840514947E-2</v>
      </c>
      <c r="AC70" s="30">
        <f t="shared" si="46"/>
        <v>0.29633020016082656</v>
      </c>
      <c r="AD70" s="30">
        <f t="shared" si="47"/>
        <v>0.21148201550480669</v>
      </c>
      <c r="AE70" s="16">
        <f t="shared" si="48"/>
        <v>39.438716786485024</v>
      </c>
      <c r="AF70" s="16">
        <f t="shared" si="49"/>
        <v>4.0517699190319362E-2</v>
      </c>
      <c r="AG70" s="16">
        <f t="shared" si="50"/>
        <v>0.10999780157186372</v>
      </c>
      <c r="AH70" s="16">
        <f t="shared" si="51"/>
        <v>0.98973427157374738</v>
      </c>
      <c r="AI70" s="16">
        <f t="shared" si="52"/>
        <v>0.17319383392059279</v>
      </c>
      <c r="AJ70" s="16">
        <f>IF(J70&lt;=0.573,,AI70*0.3)</f>
        <v>5.1958150176177838E-2</v>
      </c>
      <c r="AK70" s="16">
        <f t="shared" si="53"/>
        <v>0.29927305951873062</v>
      </c>
      <c r="AL70" s="16">
        <f t="shared" si="57"/>
        <v>0.41945048616657393</v>
      </c>
      <c r="AM70">
        <f t="shared" si="54"/>
        <v>0.73682223530754587</v>
      </c>
      <c r="AN70">
        <f t="shared" si="55"/>
        <v>0.37149712905497739</v>
      </c>
      <c r="AO70">
        <f t="shared" si="56"/>
        <v>0.16484932448089545</v>
      </c>
      <c r="BO70">
        <v>0.68</v>
      </c>
      <c r="BP70">
        <f t="shared" si="65"/>
        <v>13.133406189330147</v>
      </c>
      <c r="BQ70">
        <f t="shared" si="66"/>
        <v>13.127483456340851</v>
      </c>
      <c r="BR70">
        <f t="shared" si="67"/>
        <v>60.446022513382658</v>
      </c>
      <c r="BS70">
        <f t="shared" si="68"/>
        <v>55.786386491542991</v>
      </c>
      <c r="BT70">
        <v>10</v>
      </c>
    </row>
    <row r="71" spans="9:72" x14ac:dyDescent="0.35">
      <c r="I71" s="32"/>
      <c r="J71">
        <f t="shared" si="30"/>
        <v>0.59000000000000097</v>
      </c>
      <c r="K71">
        <v>0.40999999999999898</v>
      </c>
      <c r="L71" s="20">
        <f t="shared" si="31"/>
        <v>20.980371140934608</v>
      </c>
      <c r="M71" s="20">
        <f t="shared" si="32"/>
        <v>2.2824992088143123E-5</v>
      </c>
      <c r="N71" s="20">
        <f t="shared" si="33"/>
        <v>0.62419425029130915</v>
      </c>
      <c r="O71" s="14">
        <f t="shared" si="34"/>
        <v>14.232506802255438</v>
      </c>
      <c r="P71" s="14">
        <f t="shared" si="35"/>
        <v>5.3920270053443228E-3</v>
      </c>
      <c r="Q71" s="14">
        <f t="shared" si="36"/>
        <v>0.18913067168869019</v>
      </c>
      <c r="R71" s="14">
        <f t="shared" si="37"/>
        <v>0.99919785666510574</v>
      </c>
      <c r="S71" s="14">
        <f t="shared" si="38"/>
        <v>2.453285173281692E-2</v>
      </c>
      <c r="T71" s="14">
        <f t="shared" si="63"/>
        <v>7.3598555198450752E-3</v>
      </c>
      <c r="U71" s="14">
        <f t="shared" si="39"/>
        <v>0.13269670169739078</v>
      </c>
      <c r="V71" s="14">
        <f t="shared" si="40"/>
        <v>0.15809032279607793</v>
      </c>
      <c r="W71" s="15">
        <f t="shared" si="41"/>
        <v>19.87801432104138</v>
      </c>
      <c r="X71" s="15">
        <f t="shared" si="42"/>
        <v>2.9600044089674246E-2</v>
      </c>
      <c r="Y71" s="15">
        <f t="shared" si="43"/>
        <v>0.14121247753411825</v>
      </c>
      <c r="Z71" s="15">
        <f t="shared" si="44"/>
        <v>0.99413221994500089</v>
      </c>
      <c r="AA71" s="15">
        <f t="shared" si="62"/>
        <v>0.10778672920809242</v>
      </c>
      <c r="AB71" s="15">
        <f t="shared" si="64"/>
        <v>3.2336018762427726E-2</v>
      </c>
      <c r="AC71" s="30">
        <f t="shared" si="46"/>
        <v>0.28443879871028183</v>
      </c>
      <c r="AD71" s="30">
        <f t="shared" si="47"/>
        <v>0.21527974038424724</v>
      </c>
      <c r="AE71" s="16">
        <f t="shared" si="48"/>
        <v>40.672563731374474</v>
      </c>
      <c r="AF71" s="16">
        <f t="shared" si="49"/>
        <v>3.5612677326437907E-2</v>
      </c>
      <c r="AG71" s="16">
        <f t="shared" si="50"/>
        <v>0.11650672064359156</v>
      </c>
      <c r="AH71" s="16">
        <f t="shared" si="51"/>
        <v>0.99146620991295331</v>
      </c>
      <c r="AI71" s="16">
        <f t="shared" si="52"/>
        <v>0.14916825137059039</v>
      </c>
      <c r="AJ71" s="16">
        <f t="shared" ref="AJ71:AJ111" si="69">IF(J71&lt;=0.573,,AI71*0.3)</f>
        <v>4.4750475411177118E-2</v>
      </c>
      <c r="AK71" s="16">
        <f t="shared" si="53"/>
        <v>0.28720915817297726</v>
      </c>
      <c r="AL71" s="16">
        <f t="shared" si="57"/>
        <v>0.43257306578017779</v>
      </c>
      <c r="AM71">
        <f t="shared" si="54"/>
        <v>0.73434835304941659</v>
      </c>
      <c r="AN71">
        <f t="shared" si="55"/>
        <v>0.36546501690055583</v>
      </c>
      <c r="AO71">
        <f t="shared" si="56"/>
        <v>0.1679736827954805</v>
      </c>
      <c r="BO71">
        <v>0.69</v>
      </c>
      <c r="BP71">
        <f t="shared" si="65"/>
        <v>13.13302109078151</v>
      </c>
      <c r="BQ71">
        <f t="shared" si="66"/>
        <v>13.127080365210034</v>
      </c>
      <c r="BR71">
        <f t="shared" si="67"/>
        <v>60.410949625108969</v>
      </c>
      <c r="BS71">
        <f t="shared" si="68"/>
        <v>55.755351253660386</v>
      </c>
      <c r="BT71">
        <v>10</v>
      </c>
    </row>
    <row r="72" spans="9:72" x14ac:dyDescent="0.35">
      <c r="I72" s="32"/>
      <c r="J72">
        <f t="shared" si="30"/>
        <v>0.60000000000000098</v>
      </c>
      <c r="K72">
        <v>0.39999999999999902</v>
      </c>
      <c r="L72" s="20">
        <f t="shared" si="31"/>
        <v>22.567031309024117</v>
      </c>
      <c r="M72" s="20">
        <f t="shared" si="32"/>
        <v>5.4573848692162379E-6</v>
      </c>
      <c r="N72" s="20">
        <f t="shared" si="33"/>
        <v>0.6551402350961697</v>
      </c>
      <c r="O72" s="14">
        <f t="shared" si="34"/>
        <v>14.45933922028463</v>
      </c>
      <c r="P72" s="14">
        <f t="shared" si="35"/>
        <v>4.0553076243771257E-3</v>
      </c>
      <c r="Q72" s="14">
        <f t="shared" si="36"/>
        <v>0.2049658571511683</v>
      </c>
      <c r="R72" s="14">
        <f t="shared" si="37"/>
        <v>0.99944318518243391</v>
      </c>
      <c r="S72" s="14">
        <f t="shared" si="38"/>
        <v>1.8259106484541637E-2</v>
      </c>
      <c r="T72" s="14">
        <f t="shared" si="63"/>
        <v>5.477731945362491E-3</v>
      </c>
      <c r="U72" s="14">
        <f t="shared" si="39"/>
        <v>0.12049518430912678</v>
      </c>
      <c r="V72" s="14">
        <f t="shared" si="40"/>
        <v>0.16060990776344061</v>
      </c>
      <c r="W72" s="15">
        <f t="shared" si="41"/>
        <v>20.249109176793283</v>
      </c>
      <c r="X72" s="15">
        <f t="shared" si="42"/>
        <v>2.5635157326242258E-2</v>
      </c>
      <c r="Y72" s="15">
        <f t="shared" si="43"/>
        <v>0.14998006736097863</v>
      </c>
      <c r="Z72" s="15">
        <f t="shared" si="44"/>
        <v>0.99521008723708182</v>
      </c>
      <c r="AA72" s="15">
        <f t="shared" si="62"/>
        <v>9.1350196939676748E-2</v>
      </c>
      <c r="AB72" s="15">
        <f t="shared" si="64"/>
        <v>2.7405059081903025E-2</v>
      </c>
      <c r="AC72" s="30">
        <f t="shared" si="46"/>
        <v>0.27243461889941101</v>
      </c>
      <c r="AD72" s="30">
        <f t="shared" si="47"/>
        <v>0.21929871345237881</v>
      </c>
      <c r="AE72" s="16">
        <f t="shared" si="48"/>
        <v>41.987406178485102</v>
      </c>
      <c r="AF72" s="16">
        <f t="shared" si="49"/>
        <v>3.1049867351684919E-2</v>
      </c>
      <c r="AG72" s="16">
        <f t="shared" si="50"/>
        <v>0.12328161586075974</v>
      </c>
      <c r="AH72" s="16">
        <f t="shared" si="51"/>
        <v>0.99295789242665922</v>
      </c>
      <c r="AI72" s="16">
        <f t="shared" si="52"/>
        <v>0.12797123354124629</v>
      </c>
      <c r="AJ72" s="16">
        <f t="shared" si="69"/>
        <v>3.8391370062373885E-2</v>
      </c>
      <c r="AK72" s="16">
        <f t="shared" si="53"/>
        <v>0.27502883248422327</v>
      </c>
      <c r="AL72" s="16">
        <f t="shared" si="57"/>
        <v>0.44655707308596299</v>
      </c>
      <c r="AM72">
        <f t="shared" si="54"/>
        <v>0.73237961698447174</v>
      </c>
      <c r="AN72">
        <f t="shared" si="55"/>
        <v>0.35966266675284064</v>
      </c>
      <c r="AO72">
        <f t="shared" si="56"/>
        <v>0.1713648479119172</v>
      </c>
      <c r="BO72">
        <v>0.7</v>
      </c>
      <c r="BP72">
        <f t="shared" si="65"/>
        <v>13.132636038212775</v>
      </c>
      <c r="BQ72">
        <f t="shared" si="66"/>
        <v>13.126677319751034</v>
      </c>
      <c r="BR72">
        <f t="shared" si="67"/>
        <v>60.375941517049995</v>
      </c>
      <c r="BS72">
        <f t="shared" si="68"/>
        <v>55.724370417425376</v>
      </c>
      <c r="BT72">
        <v>10</v>
      </c>
    </row>
    <row r="73" spans="9:72" x14ac:dyDescent="0.35">
      <c r="I73" s="32"/>
      <c r="J73">
        <f t="shared" si="30"/>
        <v>0.61000000000000099</v>
      </c>
      <c r="K73">
        <v>0.38999999999999901</v>
      </c>
      <c r="L73" s="20">
        <f t="shared" si="31"/>
        <v>24.461007228192589</v>
      </c>
      <c r="M73" s="20">
        <f t="shared" si="32"/>
        <v>4.7276980135147027E-7</v>
      </c>
      <c r="N73" s="20">
        <f t="shared" si="33"/>
        <v>0.68707068233180157</v>
      </c>
      <c r="O73" s="14">
        <f t="shared" si="34"/>
        <v>14.714300266486564</v>
      </c>
      <c r="P73" s="14">
        <f t="shared" si="35"/>
        <v>2.9492214470143835E-3</v>
      </c>
      <c r="Q73" s="14">
        <f t="shared" si="36"/>
        <v>0.22183183510994775</v>
      </c>
      <c r="R73" s="14">
        <f t="shared" si="37"/>
        <v>0.99962577624727933</v>
      </c>
      <c r="S73" s="14">
        <f t="shared" si="38"/>
        <v>1.3290284523237427E-2</v>
      </c>
      <c r="T73" s="14">
        <f t="shared" si="63"/>
        <v>3.9870853569712282E-3</v>
      </c>
      <c r="U73" s="14">
        <f t="shared" si="39"/>
        <v>0.10815769309275095</v>
      </c>
      <c r="V73" s="14">
        <f t="shared" si="40"/>
        <v>0.16344193691013331</v>
      </c>
      <c r="W73" s="15">
        <f t="shared" si="41"/>
        <v>20.642714613379933</v>
      </c>
      <c r="X73" s="15">
        <f t="shared" si="42"/>
        <v>2.1992154064858653E-2</v>
      </c>
      <c r="Y73" s="15">
        <f t="shared" si="43"/>
        <v>0.15913349150601536</v>
      </c>
      <c r="Z73" s="15">
        <f t="shared" si="44"/>
        <v>0.99612358920647859</v>
      </c>
      <c r="AA73" s="15">
        <f t="shared" si="62"/>
        <v>7.7044970723127923E-2</v>
      </c>
      <c r="AB73" s="15">
        <f t="shared" si="64"/>
        <v>2.3113491216938377E-2</v>
      </c>
      <c r="AC73" s="30">
        <f t="shared" si="46"/>
        <v>0.2603136123894676</v>
      </c>
      <c r="AD73" s="30">
        <f t="shared" si="47"/>
        <v>0.22356147706818466</v>
      </c>
      <c r="AE73" s="16">
        <f t="shared" si="48"/>
        <v>43.391535868557675</v>
      </c>
      <c r="AF73" s="16">
        <f t="shared" si="49"/>
        <v>2.6825162653627627E-2</v>
      </c>
      <c r="AG73" s="16">
        <f t="shared" si="50"/>
        <v>0.13032865045117303</v>
      </c>
      <c r="AH73" s="16">
        <f t="shared" si="51"/>
        <v>0.99423760476207168</v>
      </c>
      <c r="AI73" s="16">
        <f t="shared" si="52"/>
        <v>0.10928663540915586</v>
      </c>
      <c r="AJ73" s="16">
        <f t="shared" si="69"/>
        <v>3.2785990622746758E-2</v>
      </c>
      <c r="AK73" s="16">
        <f t="shared" si="53"/>
        <v>0.26272735514598383</v>
      </c>
      <c r="AL73" s="16">
        <f t="shared" si="57"/>
        <v>0.46149069489547606</v>
      </c>
      <c r="AM73">
        <f t="shared" si="54"/>
        <v>0.73108273864322648</v>
      </c>
      <c r="AN73">
        <f t="shared" si="55"/>
        <v>0.35416085030089633</v>
      </c>
      <c r="AO73">
        <f t="shared" si="56"/>
        <v>0.1750658150815774</v>
      </c>
      <c r="BO73">
        <v>0.71</v>
      </c>
      <c r="BP73">
        <f t="shared" si="65"/>
        <v>13.132251031637937</v>
      </c>
      <c r="BQ73">
        <f t="shared" si="66"/>
        <v>13.126274319978599</v>
      </c>
      <c r="BR73">
        <f t="shared" si="67"/>
        <v>60.340998064836512</v>
      </c>
      <c r="BS73">
        <f t="shared" si="68"/>
        <v>55.693443883975618</v>
      </c>
      <c r="BT73">
        <v>10</v>
      </c>
    </row>
    <row r="74" spans="9:72" x14ac:dyDescent="0.35">
      <c r="I74" s="32"/>
      <c r="J74">
        <f t="shared" si="30"/>
        <v>0.62000000000000099</v>
      </c>
      <c r="K74">
        <v>0.37999999999999901</v>
      </c>
      <c r="L74" s="20">
        <f t="shared" si="31"/>
        <v>26.767074050010422</v>
      </c>
      <c r="M74" s="20">
        <f t="shared" si="32"/>
        <v>0</v>
      </c>
      <c r="N74" s="20">
        <f t="shared" si="33"/>
        <v>0.72</v>
      </c>
      <c r="O74" s="14">
        <f t="shared" si="34"/>
        <v>15.004648210119615</v>
      </c>
      <c r="P74" s="14">
        <f t="shared" si="35"/>
        <v>2.0554038176785121E-3</v>
      </c>
      <c r="Q74" s="14">
        <f t="shared" si="36"/>
        <v>0.23977714445082624</v>
      </c>
      <c r="R74" s="14">
        <f t="shared" si="37"/>
        <v>0.9997586790925117</v>
      </c>
      <c r="S74" s="14">
        <f t="shared" si="38"/>
        <v>9.39647456751346E-3</v>
      </c>
      <c r="T74" s="14">
        <f t="shared" si="63"/>
        <v>2.818942370254038E-3</v>
      </c>
      <c r="U74" s="14">
        <f t="shared" si="39"/>
        <v>9.5682068924297231E-2</v>
      </c>
      <c r="V74" s="14">
        <f t="shared" si="40"/>
        <v>0.16666703286616352</v>
      </c>
      <c r="W74" s="15">
        <f t="shared" si="41"/>
        <v>21.06122280827228</v>
      </c>
      <c r="X74" s="15">
        <f t="shared" si="42"/>
        <v>1.8664136308558735E-2</v>
      </c>
      <c r="Y74" s="15">
        <f t="shared" si="43"/>
        <v>0.16868298517753669</v>
      </c>
      <c r="Z74" s="15">
        <f t="shared" si="44"/>
        <v>0.99689403891370987</v>
      </c>
      <c r="AA74" s="15">
        <f t="shared" si="62"/>
        <v>6.4610700677847299E-2</v>
      </c>
      <c r="AB74" s="15">
        <f t="shared" si="64"/>
        <v>1.9383210203354189E-2</v>
      </c>
      <c r="AC74" s="30">
        <f t="shared" si="46"/>
        <v>0.24807193009369408</v>
      </c>
      <c r="AD74" s="30">
        <f t="shared" si="47"/>
        <v>0.22809393861539939</v>
      </c>
      <c r="AE74" s="16">
        <f t="shared" si="48"/>
        <v>44.894419675550608</v>
      </c>
      <c r="AF74" s="16">
        <f t="shared" si="49"/>
        <v>2.2934236642910496E-2</v>
      </c>
      <c r="AG74" s="16">
        <f t="shared" si="50"/>
        <v>0.1376540250457155</v>
      </c>
      <c r="AH74" s="16">
        <f t="shared" si="51"/>
        <v>0.99533047111616324</v>
      </c>
      <c r="AI74" s="16">
        <f t="shared" si="52"/>
        <v>9.2833146362636315E-2</v>
      </c>
      <c r="AJ74" s="16">
        <f t="shared" si="69"/>
        <v>2.7849943908790895E-2</v>
      </c>
      <c r="AK74" s="16">
        <f t="shared" si="53"/>
        <v>0.25030023291030101</v>
      </c>
      <c r="AL74" s="16">
        <f t="shared" si="57"/>
        <v>0.47747461615001036</v>
      </c>
      <c r="AM74">
        <f t="shared" si="54"/>
        <v>0.73069470358521516</v>
      </c>
      <c r="AN74">
        <f t="shared" si="55"/>
        <v>0.3490594624904646</v>
      </c>
      <c r="AO74">
        <f t="shared" si="56"/>
        <v>0.1791302560038712</v>
      </c>
      <c r="BO74">
        <v>0.72</v>
      </c>
      <c r="BP74">
        <f t="shared" si="65"/>
        <v>13.131866071070997</v>
      </c>
      <c r="BQ74">
        <f t="shared" si="66"/>
        <v>13.125871365907479</v>
      </c>
      <c r="BR74">
        <f t="shared" si="67"/>
        <v>60.306119144338183</v>
      </c>
      <c r="BS74">
        <f t="shared" si="68"/>
        <v>55.662571554628514</v>
      </c>
      <c r="BT74">
        <v>10</v>
      </c>
    </row>
    <row r="75" spans="9:72" x14ac:dyDescent="0.35">
      <c r="I75" s="32"/>
      <c r="J75">
        <f t="shared" si="30"/>
        <v>0.630000000000001</v>
      </c>
      <c r="K75">
        <v>0.369999999999999</v>
      </c>
      <c r="L75" s="20">
        <f t="shared" si="31"/>
        <v>29.64551099613141</v>
      </c>
      <c r="M75" s="20"/>
      <c r="N75" s="20"/>
      <c r="O75" s="14">
        <f t="shared" si="34"/>
        <v>15.340753149150013</v>
      </c>
      <c r="P75" s="14">
        <f t="shared" si="35"/>
        <v>1.3547932983388926E-3</v>
      </c>
      <c r="Q75" s="14">
        <f t="shared" si="36"/>
        <v>0.25885176454087627</v>
      </c>
      <c r="R75" s="14">
        <f t="shared" si="37"/>
        <v>0.99985264383818684</v>
      </c>
      <c r="S75" s="14">
        <f t="shared" si="38"/>
        <v>6.3878524245164431E-3</v>
      </c>
      <c r="T75" s="14">
        <f t="shared" si="63"/>
        <v>1.9163557273549328E-3</v>
      </c>
      <c r="U75" s="14">
        <f t="shared" si="39"/>
        <v>8.3068185051928423E-2</v>
      </c>
      <c r="V75" s="14">
        <f t="shared" si="40"/>
        <v>0.17040038350094078</v>
      </c>
      <c r="W75" s="15">
        <f t="shared" si="41"/>
        <v>21.50739908287715</v>
      </c>
      <c r="X75" s="15">
        <f t="shared" si="42"/>
        <v>1.5643883127164578E-2</v>
      </c>
      <c r="Y75" s="15">
        <f t="shared" si="43"/>
        <v>0.17863888204893261</v>
      </c>
      <c r="Z75" s="15">
        <f t="shared" si="44"/>
        <v>0.99754014592048834</v>
      </c>
      <c r="AA75" s="15">
        <f t="shared" si="62"/>
        <v>5.3819164518975567E-2</v>
      </c>
      <c r="AB75" s="15">
        <f t="shared" si="64"/>
        <v>1.6145749355692671E-2</v>
      </c>
      <c r="AC75" s="30">
        <f t="shared" si="46"/>
        <v>0.23570591352536344</v>
      </c>
      <c r="AD75" s="30">
        <f t="shared" si="47"/>
        <v>0.23292604664245081</v>
      </c>
      <c r="AE75" s="16">
        <f t="shared" si="48"/>
        <v>46.506915816360809</v>
      </c>
      <c r="AF75" s="16">
        <f t="shared" si="49"/>
        <v>1.9372514454350436E-2</v>
      </c>
      <c r="AG75" s="16">
        <f t="shared" si="50"/>
        <v>0.1452639772865349</v>
      </c>
      <c r="AH75" s="16">
        <f t="shared" si="51"/>
        <v>0.9962588025797896</v>
      </c>
      <c r="AI75" s="16">
        <f t="shared" si="52"/>
        <v>7.8360852158854064E-2</v>
      </c>
      <c r="AJ75" s="16">
        <f t="shared" si="69"/>
        <v>2.3508255647656219E-2</v>
      </c>
      <c r="AK75" s="16">
        <f t="shared" si="53"/>
        <v>0.23774319468382143</v>
      </c>
      <c r="AL75" s="16">
        <f t="shared" si="57"/>
        <v>0.49462431941916796</v>
      </c>
      <c r="AM75">
        <f t="shared" si="54"/>
        <v>0.73156431389792576</v>
      </c>
      <c r="AN75">
        <f t="shared" si="55"/>
        <v>0.34450466103454058</v>
      </c>
      <c r="AO75">
        <f t="shared" si="56"/>
        <v>0.18362625240935376</v>
      </c>
      <c r="BO75">
        <v>0.73</v>
      </c>
      <c r="BP75">
        <f t="shared" si="65"/>
        <v>13.13148115652597</v>
      </c>
      <c r="BQ75">
        <f t="shared" si="66"/>
        <v>13.125468457552431</v>
      </c>
      <c r="BR75">
        <f t="shared" si="67"/>
        <v>60.271304631663192</v>
      </c>
      <c r="BS75">
        <f t="shared" si="68"/>
        <v>55.631753330880912</v>
      </c>
      <c r="BT75">
        <v>10</v>
      </c>
    </row>
    <row r="76" spans="9:72" x14ac:dyDescent="0.35">
      <c r="I76" s="32"/>
      <c r="J76">
        <f t="shared" si="30"/>
        <v>0.64000000000000101</v>
      </c>
      <c r="K76">
        <v>0.35999999999999899</v>
      </c>
      <c r="L76" s="20">
        <f t="shared" si="31"/>
        <v>33.355429716127432</v>
      </c>
      <c r="M76" s="20"/>
      <c r="N76" s="20"/>
      <c r="O76" s="14">
        <f t="shared" si="34"/>
        <v>15.738130932532076</v>
      </c>
      <c r="P76" s="14">
        <f t="shared" si="35"/>
        <v>8.2749799538683834E-4</v>
      </c>
      <c r="Q76" s="14">
        <f t="shared" si="36"/>
        <v>0.27910713370996398</v>
      </c>
      <c r="R76" s="14">
        <f t="shared" si="37"/>
        <v>0.999916522362432</v>
      </c>
      <c r="S76" s="14">
        <f t="shared" si="38"/>
        <v>4.1081058571701377E-3</v>
      </c>
      <c r="T76" s="14">
        <f t="shared" si="63"/>
        <v>1.2324317571510413E-3</v>
      </c>
      <c r="U76" s="14">
        <f t="shared" si="39"/>
        <v>7.0320225541971829E-2</v>
      </c>
      <c r="V76" s="14">
        <f t="shared" si="40"/>
        <v>0.17481433410849676</v>
      </c>
      <c r="W76" s="15">
        <f t="shared" si="41"/>
        <v>21.984460408104074</v>
      </c>
      <c r="X76" s="15">
        <f t="shared" si="42"/>
        <v>1.2923810120798124E-2</v>
      </c>
      <c r="Y76" s="15">
        <f t="shared" si="43"/>
        <v>0.18901161359478524</v>
      </c>
      <c r="Z76" s="15">
        <f t="shared" si="44"/>
        <v>0.9980783375656781</v>
      </c>
      <c r="AA76" s="15">
        <f t="shared" ref="AA76:AA112" si="70">(Z77-Z76)/(J77-J76)</f>
        <v>4.447047090995189E-2</v>
      </c>
      <c r="AB76" s="15">
        <f t="shared" si="64"/>
        <v>1.3341141272985567E-2</v>
      </c>
      <c r="AC76" s="30">
        <f t="shared" si="46"/>
        <v>0.22321209996208552</v>
      </c>
      <c r="AD76" s="30">
        <f t="shared" si="47"/>
        <v>0.23809264108108671</v>
      </c>
      <c r="AE76" s="16">
        <f t="shared" si="48"/>
        <v>48.241539680915771</v>
      </c>
      <c r="AF76" s="16">
        <f t="shared" si="49"/>
        <v>1.6135138549834092E-2</v>
      </c>
      <c r="AG76" s="16">
        <f t="shared" si="50"/>
        <v>0.1531647814456058</v>
      </c>
      <c r="AH76" s="16">
        <f t="shared" si="51"/>
        <v>0.99704241110137815</v>
      </c>
      <c r="AI76" s="16">
        <f t="shared" si="52"/>
        <v>6.5648055029621177E-2</v>
      </c>
      <c r="AJ76" s="16">
        <f t="shared" si="69"/>
        <v>1.9694416508886353E-2</v>
      </c>
      <c r="AK76" s="16">
        <f t="shared" si="53"/>
        <v>0.22505219381270763</v>
      </c>
      <c r="AL76" s="16">
        <f t="shared" si="57"/>
        <v>0.51307291213689687</v>
      </c>
      <c r="AM76">
        <f t="shared" si="54"/>
        <v>0.73422821182012343</v>
      </c>
      <c r="AN76">
        <f t="shared" si="55"/>
        <v>0.34072025627003522</v>
      </c>
      <c r="AO76">
        <f t="shared" si="56"/>
        <v>0.18864178107341764</v>
      </c>
      <c r="BO76">
        <v>0.74</v>
      </c>
      <c r="BP76">
        <f t="shared" si="65"/>
        <v>13.13109628801687</v>
      </c>
      <c r="BQ76">
        <f t="shared" si="66"/>
        <v>13.125065594928223</v>
      </c>
      <c r="BR76">
        <f t="shared" si="67"/>
        <v>60.236554403157697</v>
      </c>
      <c r="BS76">
        <f t="shared" si="68"/>
        <v>55.600989114408762</v>
      </c>
      <c r="BT76">
        <v>10</v>
      </c>
    </row>
    <row r="77" spans="9:72" x14ac:dyDescent="0.35">
      <c r="I77" s="32"/>
      <c r="J77">
        <f t="shared" ref="J77:J112" si="71">1-K77</f>
        <v>0.65000000000000102</v>
      </c>
      <c r="K77">
        <v>0.34999999999999898</v>
      </c>
      <c r="L77" s="20">
        <f t="shared" ref="L77:L81" si="72">5.094*((K77-0.3)/(1-0.3))^(-0.7649)</f>
        <v>38.347077847729146</v>
      </c>
      <c r="M77" s="20"/>
      <c r="N77" s="20"/>
      <c r="O77" s="14">
        <f t="shared" ref="O77:O112" si="73">IF(K77&lt;0.3091,NA(),10.47 *((K77-0.3)/(1-0.3))^(-0.1659))</f>
        <v>16.221436947679525</v>
      </c>
      <c r="P77" s="14">
        <f t="shared" ref="P77:P112" si="74">IF((K77-0.31)/(1-0.31)&lt;0,NA(),1*((K77-0.31)/(1-0.31))^2.704)</f>
        <v>4.5260805128337925E-4</v>
      </c>
      <c r="Q77" s="14">
        <f t="shared" ref="Q77:Q112" si="75">IF((K77-0.31)/(1-0.31)&lt;0,NA(), 0.4*(1-(K77-0.31)/(1-0.31))^4.784)</f>
        <v>0.30059616766798164</v>
      </c>
      <c r="R77" s="14">
        <f t="shared" ref="R77:R80" si="76">1-1/(1+Q77/P77*0.6527/0.01837909)</f>
        <v>0.9999576034210037</v>
      </c>
      <c r="S77" s="14">
        <f t="shared" ref="S77:S112" si="77">(R78-R77)/(J78-J77)</f>
        <v>2.4292087486998937E-3</v>
      </c>
      <c r="T77" s="14">
        <f t="shared" si="63"/>
        <v>7.2876262460996812E-4</v>
      </c>
      <c r="U77" s="14">
        <f t="shared" ref="U77:U79" si="78">K77-0.31+(1-R77)/S77</f>
        <v>5.7452834804330222E-2</v>
      </c>
      <c r="V77" s="14">
        <f t="shared" ref="V77:V112" si="79">O77/(65*COS(38.8*PI()/180))*SQRT(0.041/0.1278*0.9869)</f>
        <v>0.18018274917448066</v>
      </c>
      <c r="W77" s="15">
        <f t="shared" ref="W77:W93" si="80">IF(K77&lt;0.2362,NA(),11.37*((K77-0.15)/(1-0.15))^(-0.4716))</f>
        <v>22.496175120500343</v>
      </c>
      <c r="X77" s="15">
        <f t="shared" ref="X77:X112" si="81">IF((K77-0.243)/(1-0.243)&lt;0,NA(),1*((K77-0.243)/(1-0.243))^2.329)</f>
        <v>1.0495920073120973E-2</v>
      </c>
      <c r="Y77" s="15">
        <f t="shared" ref="Y77:Y112" si="82">IF((K77-0.243)/(1-0.243)&lt;0,NA(), 0.345*(1-(K77-0.243)/(1-0.243))^3.584)</f>
        <v>0.19981170844197377</v>
      </c>
      <c r="Z77" s="15">
        <f t="shared" ref="Z77:Z87" si="83">1-1/(1+Y77/X77*0.6527/0.01837909)</f>
        <v>0.99852304227477762</v>
      </c>
      <c r="AA77" s="15">
        <f t="shared" si="70"/>
        <v>3.6389698604599695E-2</v>
      </c>
      <c r="AB77" s="15">
        <f t="shared" si="64"/>
        <v>1.0916909581379908E-2</v>
      </c>
      <c r="AC77" s="30">
        <f t="shared" ref="AC77:AC93" si="84">K77-0.18+(1-Z77)/AA77</f>
        <v>0.21058724809102039</v>
      </c>
      <c r="AD77" s="30">
        <f t="shared" ref="AD77:AD112" si="85">W77/(65*COS(38.8*PI()/180))*SQRT(0.038/0.1246*0.9869)</f>
        <v>0.243634533176358</v>
      </c>
      <c r="AE77" s="16">
        <f t="shared" ref="AE77:AE112" si="86">IF(K77&lt;0.2652,NA(),14.46*((K77-0.1)/(1-0.1))^(-0.9703))</f>
        <v>50.112793109563171</v>
      </c>
      <c r="AF77" s="16">
        <f t="shared" ref="AF77:AF112" si="87">IF((K77-0.245)/(1-0.245)&lt;0,NA(),1*((K77-0.245)/(1-0.245))^2.193)</f>
        <v>1.321692628898047E-2</v>
      </c>
      <c r="AG77" s="16">
        <f t="shared" ref="AG77:AG112" si="88">IF((K77-0.245)/(1-0.245)&lt;0,NA(), 0.267*(1-(K77-0.245)/(1-0.245))^3.363)</f>
        <v>0.16136274805323508</v>
      </c>
      <c r="AH77" s="16">
        <f t="shared" ref="AH77:AH87" si="89">1-1/(1+AG77/AF77*0.6527/0.01837909)</f>
        <v>0.99769889165167436</v>
      </c>
      <c r="AI77" s="16">
        <f t="shared" ref="AI77:AI112" si="90">(AH78-AH77)/(J78-J77)</f>
        <v>5.4498373744804547E-2</v>
      </c>
      <c r="AJ77" s="16">
        <f t="shared" si="69"/>
        <v>1.6349512123441365E-2</v>
      </c>
      <c r="AK77" s="16">
        <f t="shared" ref="AK77:AK93" si="91">K77-0.18+(1-AH77)/AI77</f>
        <v>0.21222343145688741</v>
      </c>
      <c r="AL77" s="16">
        <f t="shared" ref="AL77:AL112" si="92">AE77/(65*COS(38.8*PI()/180))*SQRT(0.036/0.1224*0.9869)</f>
        <v>0.5329746286312832</v>
      </c>
      <c r="AM77">
        <f t="shared" ref="AM77:AM112" si="93">V77/AD77</f>
        <v>0.73956161643166185</v>
      </c>
      <c r="AN77">
        <f t="shared" ref="AN77:AN112" si="94">V77/AL77</f>
        <v>0.33807003090785537</v>
      </c>
      <c r="AO77">
        <f t="shared" ref="AO77:AO112" si="95">IF(K77&lt;0.25,NA(),0.1041*((K77-0.25)/(1-0.25))^-0.3097)</f>
        <v>0.19429302178242042</v>
      </c>
      <c r="BO77">
        <v>0.75</v>
      </c>
      <c r="BP77">
        <f t="shared" si="65"/>
        <v>13.130711465557724</v>
      </c>
      <c r="BQ77">
        <f t="shared" si="66"/>
        <v>13.124662778049633</v>
      </c>
      <c r="BR77">
        <f t="shared" si="67"/>
        <v>60.201868335405422</v>
      </c>
      <c r="BS77">
        <f t="shared" si="68"/>
        <v>55.570278807066813</v>
      </c>
      <c r="BT77">
        <v>10</v>
      </c>
    </row>
    <row r="78" spans="9:72" x14ac:dyDescent="0.35">
      <c r="I78" s="32"/>
      <c r="J78">
        <f t="shared" si="71"/>
        <v>0.66000000000000103</v>
      </c>
      <c r="K78">
        <v>0.33999999999999903</v>
      </c>
      <c r="L78" s="20">
        <f t="shared" si="72"/>
        <v>45.484009761675139</v>
      </c>
      <c r="M78" s="20"/>
      <c r="N78" s="20"/>
      <c r="O78" s="14">
        <f t="shared" si="73"/>
        <v>16.833200408018133</v>
      </c>
      <c r="P78" s="14">
        <f t="shared" si="74"/>
        <v>2.0791600958744612E-4</v>
      </c>
      <c r="Q78" s="14">
        <f t="shared" si="75"/>
        <v>0.32337327785903458</v>
      </c>
      <c r="R78" s="14">
        <f t="shared" si="76"/>
        <v>0.9999818955084907</v>
      </c>
      <c r="S78" s="14">
        <f t="shared" si="77"/>
        <v>1.2475931290722986E-3</v>
      </c>
      <c r="T78" s="14">
        <f t="shared" si="63"/>
        <v>3.7427793872168958E-4</v>
      </c>
      <c r="U78" s="14">
        <f t="shared" si="78"/>
        <v>4.4511535121035534E-2</v>
      </c>
      <c r="V78" s="14">
        <f t="shared" si="79"/>
        <v>0.18697803016492778</v>
      </c>
      <c r="W78" s="15">
        <f t="shared" si="80"/>
        <v>23.046990979867676</v>
      </c>
      <c r="X78" s="15">
        <f t="shared" si="81"/>
        <v>8.351741923181678E-3</v>
      </c>
      <c r="Y78" s="15">
        <f t="shared" si="82"/>
        <v>0.21104979173520505</v>
      </c>
      <c r="Z78" s="15">
        <f t="shared" si="83"/>
        <v>0.99888693926082361</v>
      </c>
      <c r="AA78" s="15">
        <f t="shared" si="70"/>
        <v>2.9423946698003939E-2</v>
      </c>
      <c r="AB78" s="15">
        <f t="shared" si="64"/>
        <v>8.8271840094011813E-3</v>
      </c>
      <c r="AC78" s="30">
        <f t="shared" si="84"/>
        <v>0.19782839707400179</v>
      </c>
      <c r="AD78" s="30">
        <f t="shared" si="85"/>
        <v>0.24959989235605262</v>
      </c>
      <c r="AE78" s="16">
        <f t="shared" si="86"/>
        <v>52.137575533861792</v>
      </c>
      <c r="AF78" s="16">
        <f t="shared" si="87"/>
        <v>1.0612316686792907E-2</v>
      </c>
      <c r="AG78" s="16">
        <f t="shared" si="88"/>
        <v>0.16986422353609831</v>
      </c>
      <c r="AH78" s="16">
        <f t="shared" si="89"/>
        <v>0.9982438753891224</v>
      </c>
      <c r="AI78" s="16">
        <f t="shared" si="90"/>
        <v>4.4738136265176601E-2</v>
      </c>
      <c r="AJ78" s="16">
        <f t="shared" si="69"/>
        <v>1.3421440879552981E-2</v>
      </c>
      <c r="AK78" s="16">
        <f t="shared" si="91"/>
        <v>0.19925341459171356</v>
      </c>
      <c r="AL78" s="16">
        <f t="shared" si="92"/>
        <v>0.55450920281257676</v>
      </c>
      <c r="AM78">
        <f t="shared" si="93"/>
        <v>0.74911102084212777</v>
      </c>
      <c r="AN78">
        <f t="shared" si="94"/>
        <v>0.33719554015792602</v>
      </c>
      <c r="AO78">
        <f t="shared" si="95"/>
        <v>0.20073740131636222</v>
      </c>
      <c r="BO78">
        <v>0.76</v>
      </c>
      <c r="BP78">
        <f t="shared" si="65"/>
        <v>13.130326689162564</v>
      </c>
      <c r="BQ78">
        <f t="shared" si="66"/>
        <v>13.12426000693144</v>
      </c>
      <c r="BR78">
        <f t="shared" si="67"/>
        <v>60.167246305227195</v>
      </c>
      <c r="BS78">
        <f t="shared" si="68"/>
        <v>55.539622310888269</v>
      </c>
      <c r="BT78">
        <v>10</v>
      </c>
    </row>
    <row r="79" spans="9:72" x14ac:dyDescent="0.35">
      <c r="I79" s="32"/>
      <c r="J79">
        <f t="shared" si="71"/>
        <v>0.67000000000000104</v>
      </c>
      <c r="K79">
        <v>0.32999999999999902</v>
      </c>
      <c r="L79" s="20">
        <f t="shared" si="72"/>
        <v>56.679287694226801</v>
      </c>
      <c r="M79" s="20"/>
      <c r="N79" s="20"/>
      <c r="O79" s="14">
        <f t="shared" si="73"/>
        <v>17.656069527592738</v>
      </c>
      <c r="P79" s="14">
        <f t="shared" si="74"/>
        <v>6.9460381923478319E-5</v>
      </c>
      <c r="Q79" s="14">
        <f t="shared" si="75"/>
        <v>0.34749438975377972</v>
      </c>
      <c r="R79" s="14">
        <f t="shared" si="76"/>
        <v>0.99999437143978143</v>
      </c>
      <c r="S79" s="14">
        <f t="shared" si="77"/>
        <v>4.8238611080053629E-4</v>
      </c>
      <c r="T79" s="14">
        <f t="shared" si="63"/>
        <v>1.4471583324016088E-4</v>
      </c>
      <c r="U79" s="14">
        <f t="shared" si="78"/>
        <v>3.1668163930408846E-2</v>
      </c>
      <c r="V79" s="14">
        <f t="shared" si="79"/>
        <v>0.19611820810686695</v>
      </c>
      <c r="W79" s="15">
        <f t="shared" si="80"/>
        <v>23.642201619156324</v>
      </c>
      <c r="X79" s="15">
        <f t="shared" si="81"/>
        <v>6.4822538747926588E-3</v>
      </c>
      <c r="Y79" s="15">
        <f t="shared" si="82"/>
        <v>0.222736584516432</v>
      </c>
      <c r="Z79" s="15">
        <f t="shared" si="83"/>
        <v>0.99918117872780365</v>
      </c>
      <c r="AA79" s="15">
        <f t="shared" si="70"/>
        <v>2.343977395086181E-2</v>
      </c>
      <c r="AB79" s="15">
        <f t="shared" si="64"/>
        <v>7.0319321852585423E-3</v>
      </c>
      <c r="AC79" s="30">
        <f t="shared" si="84"/>
        <v>0.18493298501567751</v>
      </c>
      <c r="AD79" s="30">
        <f t="shared" si="85"/>
        <v>0.25604604889012689</v>
      </c>
      <c r="AE79" s="16">
        <f t="shared" si="86"/>
        <v>54.335701774810389</v>
      </c>
      <c r="AF79" s="16">
        <f t="shared" si="87"/>
        <v>8.3153022367627363E-3</v>
      </c>
      <c r="AG79" s="16">
        <f t="shared" si="88"/>
        <v>0.1786755898644205</v>
      </c>
      <c r="AH79" s="16">
        <f t="shared" si="89"/>
        <v>0.99869125675177417</v>
      </c>
      <c r="AI79" s="16">
        <f t="shared" si="90"/>
        <v>3.621407592726552E-2</v>
      </c>
      <c r="AJ79" s="16">
        <f t="shared" si="69"/>
        <v>1.0864222778179656E-2</v>
      </c>
      <c r="AK79" s="16">
        <f t="shared" si="91"/>
        <v>0.18613907616624958</v>
      </c>
      <c r="AL79" s="16">
        <f t="shared" si="92"/>
        <v>0.57788737521643518</v>
      </c>
      <c r="AM79">
        <f t="shared" si="93"/>
        <v>0.76594897268273854</v>
      </c>
      <c r="AN79">
        <f t="shared" si="94"/>
        <v>0.33937098562399831</v>
      </c>
      <c r="AO79">
        <f t="shared" si="95"/>
        <v>0.20819497052005206</v>
      </c>
      <c r="BO79">
        <v>0.77</v>
      </c>
      <c r="BP79">
        <f t="shared" si="65"/>
        <v>13.129941958845428</v>
      </c>
      <c r="BQ79">
        <f t="shared" si="66"/>
        <v>13.123857281588435</v>
      </c>
      <c r="BR79">
        <f t="shared" si="67"/>
        <v>60.132688189680479</v>
      </c>
      <c r="BS79">
        <f t="shared" si="68"/>
        <v>55.509019528084451</v>
      </c>
      <c r="BT79">
        <v>10</v>
      </c>
    </row>
    <row r="80" spans="9:72" x14ac:dyDescent="0.35">
      <c r="I80" s="32"/>
      <c r="J80">
        <f t="shared" si="71"/>
        <v>0.68000000000000105</v>
      </c>
      <c r="K80">
        <v>0.31999999999999901</v>
      </c>
      <c r="L80" s="20">
        <f t="shared" si="72"/>
        <v>77.288804153002857</v>
      </c>
      <c r="M80" s="20"/>
      <c r="N80" s="20"/>
      <c r="O80" s="14">
        <f t="shared" si="73"/>
        <v>18.884590428811098</v>
      </c>
      <c r="P80" s="14">
        <f t="shared" si="74"/>
        <v>1.0659873688226442E-5</v>
      </c>
      <c r="Q80" s="14">
        <f t="shared" si="75"/>
        <v>0.37301696108106652</v>
      </c>
      <c r="R80" s="14">
        <f t="shared" si="76"/>
        <v>0.99999919530088943</v>
      </c>
      <c r="S80" s="14">
        <f t="shared" si="77"/>
        <v>8.0469911056812936E-5</v>
      </c>
      <c r="T80" s="14">
        <f t="shared" si="63"/>
        <v>2.4140973317043881E-5</v>
      </c>
      <c r="U80" s="14">
        <f t="shared" ref="U80" si="96">K80-0.31+(1-R80)/S80</f>
        <v>1.9999999999999019E-2</v>
      </c>
      <c r="V80" s="14">
        <f t="shared" si="79"/>
        <v>0.20976424169278177</v>
      </c>
      <c r="W80" s="15">
        <f t="shared" si="80"/>
        <v>24.288165791744749</v>
      </c>
      <c r="X80" s="15">
        <f t="shared" si="81"/>
        <v>4.8777843456056496E-3</v>
      </c>
      <c r="Y80" s="15">
        <f t="shared" si="82"/>
        <v>0.23488290311764748</v>
      </c>
      <c r="Z80" s="15">
        <f t="shared" si="83"/>
        <v>0.99941557646731227</v>
      </c>
      <c r="AA80" s="15">
        <f t="shared" si="70"/>
        <v>1.8321014140720831E-2</v>
      </c>
      <c r="AB80" s="15">
        <f t="shared" si="64"/>
        <v>5.4963042422162493E-3</v>
      </c>
      <c r="AC80" s="30">
        <f t="shared" si="84"/>
        <v>0.17189908201581225</v>
      </c>
      <c r="AD80" s="30">
        <f t="shared" si="85"/>
        <v>0.26304186834806736</v>
      </c>
      <c r="AE80" s="16">
        <f t="shared" si="86"/>
        <v>56.730560269382892</v>
      </c>
      <c r="AF80" s="16">
        <f t="shared" si="87"/>
        <v>6.3193394662580636E-3</v>
      </c>
      <c r="AG80" s="16">
        <f t="shared" si="88"/>
        <v>0.18780326420793289</v>
      </c>
      <c r="AH80" s="16">
        <f t="shared" si="89"/>
        <v>0.99905339751104683</v>
      </c>
      <c r="AI80" s="16">
        <f t="shared" si="90"/>
        <v>2.8791350008161552E-2</v>
      </c>
      <c r="AJ80" s="16">
        <f t="shared" si="69"/>
        <v>8.6374050024484658E-3</v>
      </c>
      <c r="AK80" s="16">
        <f t="shared" si="91"/>
        <v>0.17287801678923742</v>
      </c>
      <c r="AL80" s="16">
        <f t="shared" si="92"/>
        <v>0.60335789357246905</v>
      </c>
      <c r="AM80">
        <f t="shared" si="93"/>
        <v>0.79745571687931238</v>
      </c>
      <c r="AN80">
        <f t="shared" si="94"/>
        <v>0.34766138626408322</v>
      </c>
      <c r="AO80">
        <f t="shared" si="95"/>
        <v>0.21698531343362656</v>
      </c>
      <c r="BO80">
        <v>0.78</v>
      </c>
      <c r="BP80">
        <f t="shared" si="65"/>
        <v>13.129557274620359</v>
      </c>
      <c r="BQ80">
        <f t="shared" si="66"/>
        <v>13.123454602035419</v>
      </c>
      <c r="BR80">
        <f t="shared" si="67"/>
        <v>60.098193866058942</v>
      </c>
      <c r="BS80">
        <f t="shared" si="68"/>
        <v>55.478470361044529</v>
      </c>
      <c r="BT80">
        <v>10</v>
      </c>
    </row>
    <row r="81" spans="9:72" x14ac:dyDescent="0.35">
      <c r="I81" s="32"/>
      <c r="J81">
        <f t="shared" si="71"/>
        <v>0.69000000000000106</v>
      </c>
      <c r="K81">
        <v>0.309999999999999</v>
      </c>
      <c r="L81" s="20">
        <f t="shared" si="72"/>
        <v>131.33317134310067</v>
      </c>
      <c r="M81" s="20"/>
      <c r="N81" s="20"/>
      <c r="O81" s="14">
        <f t="shared" si="73"/>
        <v>21.185974563344072</v>
      </c>
      <c r="P81" s="14" t="e">
        <f t="shared" si="74"/>
        <v>#N/A</v>
      </c>
      <c r="Q81" s="14" t="e">
        <f t="shared" si="75"/>
        <v>#N/A</v>
      </c>
      <c r="R81" s="14">
        <v>1</v>
      </c>
      <c r="S81" s="14">
        <f t="shared" si="77"/>
        <v>0</v>
      </c>
      <c r="T81" s="14">
        <f t="shared" si="63"/>
        <v>0</v>
      </c>
      <c r="U81" s="14"/>
      <c r="V81" s="14">
        <f t="shared" si="79"/>
        <v>0.23532731120408065</v>
      </c>
      <c r="W81" s="15">
        <f t="shared" si="80"/>
        <v>24.992600446453967</v>
      </c>
      <c r="X81" s="15">
        <f t="shared" si="81"/>
        <v>3.5278808760687307E-3</v>
      </c>
      <c r="Y81" s="15">
        <f t="shared" si="82"/>
        <v>0.24749965856657064</v>
      </c>
      <c r="Z81" s="15">
        <f t="shared" si="83"/>
        <v>0.99959878660871948</v>
      </c>
      <c r="AA81" s="15">
        <f t="shared" si="70"/>
        <v>1.3966973718748653E-2</v>
      </c>
      <c r="AB81" s="15">
        <f t="shared" si="64"/>
        <v>4.1900921156245961E-3</v>
      </c>
      <c r="AC81" s="30">
        <f t="shared" si="84"/>
        <v>0.1587258642680722</v>
      </c>
      <c r="AD81" s="30">
        <f t="shared" si="85"/>
        <v>0.27067092561375916</v>
      </c>
      <c r="AE81" s="16">
        <f t="shared" si="86"/>
        <v>59.349958305058877</v>
      </c>
      <c r="AF81" s="16">
        <f t="shared" si="87"/>
        <v>4.6172280588165993E-3</v>
      </c>
      <c r="AG81" s="16">
        <f t="shared" si="88"/>
        <v>0.19725369860026171</v>
      </c>
      <c r="AH81" s="16">
        <f t="shared" si="89"/>
        <v>0.99934131101112844</v>
      </c>
      <c r="AI81" s="16">
        <f t="shared" si="90"/>
        <v>2.2351923711549905E-2</v>
      </c>
      <c r="AJ81" s="16">
        <f t="shared" si="69"/>
        <v>6.7055771134649717E-3</v>
      </c>
      <c r="AK81" s="16">
        <f t="shared" si="91"/>
        <v>0.159469006666803</v>
      </c>
      <c r="AL81" s="16">
        <f t="shared" si="92"/>
        <v>0.63121650229638593</v>
      </c>
      <c r="AM81">
        <f t="shared" si="93"/>
        <v>0.86942219845173552</v>
      </c>
      <c r="AN81">
        <f t="shared" si="94"/>
        <v>0.37281552422655673</v>
      </c>
      <c r="AO81">
        <f t="shared" si="95"/>
        <v>0.2275955469382713</v>
      </c>
      <c r="BO81">
        <v>0.79</v>
      </c>
      <c r="BP81">
        <f t="shared" si="65"/>
        <v>13.129172636501414</v>
      </c>
      <c r="BQ81">
        <f t="shared" si="66"/>
        <v>13.1230519682872</v>
      </c>
      <c r="BR81">
        <f t="shared" si="67"/>
        <v>60.06376321189196</v>
      </c>
      <c r="BS81">
        <f t="shared" si="68"/>
        <v>55.447974712335139</v>
      </c>
      <c r="BT81">
        <v>10</v>
      </c>
    </row>
    <row r="82" spans="9:72" x14ac:dyDescent="0.35">
      <c r="I82" s="32"/>
      <c r="J82">
        <f t="shared" si="71"/>
        <v>0.70000000000000107</v>
      </c>
      <c r="K82">
        <v>0.29999999999999899</v>
      </c>
      <c r="L82" s="20"/>
      <c r="M82" s="20"/>
      <c r="N82" s="20"/>
      <c r="O82" s="14" t="e">
        <f t="shared" si="73"/>
        <v>#N/A</v>
      </c>
      <c r="P82" s="14" t="e">
        <f t="shared" si="74"/>
        <v>#N/A</v>
      </c>
      <c r="Q82" s="14" t="e">
        <f t="shared" si="75"/>
        <v>#N/A</v>
      </c>
      <c r="R82" s="14">
        <v>1</v>
      </c>
      <c r="S82" s="14">
        <f t="shared" si="77"/>
        <v>0</v>
      </c>
      <c r="T82" s="14">
        <f t="shared" si="63"/>
        <v>0</v>
      </c>
      <c r="U82" s="14"/>
      <c r="V82" s="14" t="e">
        <f t="shared" si="79"/>
        <v>#N/A</v>
      </c>
      <c r="W82" s="15">
        <f t="shared" si="80"/>
        <v>25.764978968123881</v>
      </c>
      <c r="X82" s="15">
        <f t="shared" si="81"/>
        <v>2.4211307049826795E-3</v>
      </c>
      <c r="Y82" s="15">
        <f t="shared" si="82"/>
        <v>0.26059785600476454</v>
      </c>
      <c r="Z82" s="15">
        <f t="shared" si="83"/>
        <v>0.99973845634590697</v>
      </c>
      <c r="AA82" s="15">
        <f t="shared" si="70"/>
        <v>1.0291058894962282E-2</v>
      </c>
      <c r="AB82" s="15">
        <f t="shared" si="64"/>
        <v>3.0873176684886846E-3</v>
      </c>
      <c r="AC82" s="30">
        <f t="shared" si="84"/>
        <v>0.14541464943136748</v>
      </c>
      <c r="AD82" s="30">
        <f t="shared" si="85"/>
        <v>0.27903581784786219</v>
      </c>
      <c r="AE82" s="16">
        <f t="shared" si="86"/>
        <v>62.227219391834012</v>
      </c>
      <c r="AF82" s="16">
        <f t="shared" si="87"/>
        <v>3.2009413233463212E-3</v>
      </c>
      <c r="AG82" s="16">
        <f t="shared" si="88"/>
        <v>0.20703337961141804</v>
      </c>
      <c r="AH82" s="16">
        <f t="shared" si="89"/>
        <v>0.99956483024824394</v>
      </c>
      <c r="AI82" s="16">
        <f t="shared" si="90"/>
        <v>1.6793421772054437E-2</v>
      </c>
      <c r="AJ82" s="16">
        <f t="shared" si="69"/>
        <v>5.038026531616331E-3</v>
      </c>
      <c r="AK82" s="16">
        <f t="shared" si="91"/>
        <v>0.1459131079813763</v>
      </c>
      <c r="AL82" s="16">
        <f t="shared" si="92"/>
        <v>0.66181761359039148</v>
      </c>
      <c r="AM82" t="e">
        <f t="shared" si="93"/>
        <v>#N/A</v>
      </c>
      <c r="AN82" t="e">
        <f t="shared" si="94"/>
        <v>#N/A</v>
      </c>
      <c r="AO82">
        <f t="shared" si="95"/>
        <v>0.24081647356326985</v>
      </c>
      <c r="BO82">
        <v>0.8</v>
      </c>
      <c r="BP82">
        <f t="shared" si="65"/>
        <v>13.128788044502651</v>
      </c>
      <c r="BQ82">
        <f t="shared" si="66"/>
        <v>13.122649380358592</v>
      </c>
      <c r="BR82">
        <f t="shared" si="67"/>
        <v>60.029396104944212</v>
      </c>
      <c r="BS82">
        <f t="shared" si="68"/>
        <v>55.417532484700061</v>
      </c>
      <c r="BT82">
        <v>10</v>
      </c>
    </row>
    <row r="83" spans="9:72" x14ac:dyDescent="0.35">
      <c r="I83" s="32"/>
      <c r="J83">
        <f t="shared" si="71"/>
        <v>0.71000000000000107</v>
      </c>
      <c r="K83">
        <v>0.28999999999999898</v>
      </c>
      <c r="L83" s="20"/>
      <c r="M83" s="20"/>
      <c r="N83" s="20"/>
      <c r="O83" s="14" t="e">
        <f t="shared" si="73"/>
        <v>#N/A</v>
      </c>
      <c r="P83" s="14" t="e">
        <f t="shared" si="74"/>
        <v>#N/A</v>
      </c>
      <c r="Q83" s="14" t="e">
        <f t="shared" si="75"/>
        <v>#N/A</v>
      </c>
      <c r="R83" s="14">
        <v>1</v>
      </c>
      <c r="S83" s="14">
        <f t="shared" si="77"/>
        <v>0</v>
      </c>
      <c r="T83" s="14">
        <f t="shared" si="63"/>
        <v>0</v>
      </c>
      <c r="U83" s="14"/>
      <c r="V83" s="14" t="e">
        <f t="shared" si="79"/>
        <v>#N/A</v>
      </c>
      <c r="W83" s="15">
        <f t="shared" si="80"/>
        <v>26.617082360596918</v>
      </c>
      <c r="X83" s="15">
        <f t="shared" si="81"/>
        <v>1.5449043918064477E-3</v>
      </c>
      <c r="Y83" s="15">
        <f t="shared" si="82"/>
        <v>0.27418859411774832</v>
      </c>
      <c r="Z83" s="15">
        <f t="shared" si="83"/>
        <v>0.99984136693485659</v>
      </c>
      <c r="AA83" s="15">
        <f t="shared" si="70"/>
        <v>7.2199737301437876E-3</v>
      </c>
      <c r="AB83" s="15">
        <f t="shared" si="64"/>
        <v>2.1659921190431363E-3</v>
      </c>
      <c r="AC83" s="30">
        <f t="shared" si="84"/>
        <v>0.13197141860518144</v>
      </c>
      <c r="AD83" s="30">
        <f t="shared" si="85"/>
        <v>0.28826413382296218</v>
      </c>
      <c r="AE83" s="16">
        <f t="shared" si="86"/>
        <v>65.402625202391278</v>
      </c>
      <c r="AF83" s="16">
        <f t="shared" si="87"/>
        <v>2.0613767708836852E-3</v>
      </c>
      <c r="AG83" s="16">
        <f t="shared" si="88"/>
        <v>0.21714882802808161</v>
      </c>
      <c r="AH83" s="16">
        <f t="shared" si="89"/>
        <v>0.99973276446596449</v>
      </c>
      <c r="AI83" s="16">
        <f t="shared" si="90"/>
        <v>1.2028699389654686E-2</v>
      </c>
      <c r="AJ83" s="16">
        <f t="shared" si="69"/>
        <v>3.6086098168964056E-3</v>
      </c>
      <c r="AK83" s="16">
        <f t="shared" si="91"/>
        <v>0.13221649451688344</v>
      </c>
      <c r="AL83" s="16">
        <f t="shared" si="92"/>
        <v>0.69558964319838423</v>
      </c>
      <c r="AM83" t="e">
        <f t="shared" si="93"/>
        <v>#N/A</v>
      </c>
      <c r="AN83" t="e">
        <f t="shared" si="94"/>
        <v>#N/A</v>
      </c>
      <c r="AO83">
        <f t="shared" si="95"/>
        <v>0.2580472430471214</v>
      </c>
      <c r="BO83">
        <v>0.81</v>
      </c>
      <c r="BP83">
        <f t="shared" si="65"/>
        <v>13.128403498638134</v>
      </c>
      <c r="BQ83">
        <f t="shared" si="66"/>
        <v>13.122246838264417</v>
      </c>
      <c r="BR83">
        <f t="shared" si="67"/>
        <v>59.995092423215212</v>
      </c>
      <c r="BS83">
        <f t="shared" si="68"/>
        <v>55.387143581059959</v>
      </c>
      <c r="BT83">
        <v>10</v>
      </c>
    </row>
    <row r="84" spans="9:72" x14ac:dyDescent="0.35">
      <c r="I84" s="32"/>
      <c r="J84">
        <f t="shared" si="71"/>
        <v>0.72000000000000097</v>
      </c>
      <c r="K84">
        <v>0.27999999999999903</v>
      </c>
      <c r="L84" s="20"/>
      <c r="M84" s="20"/>
      <c r="N84" s="20"/>
      <c r="O84" s="14" t="e">
        <f t="shared" si="73"/>
        <v>#N/A</v>
      </c>
      <c r="P84" s="14" t="e">
        <f t="shared" si="74"/>
        <v>#N/A</v>
      </c>
      <c r="Q84" s="14" t="e">
        <f t="shared" si="75"/>
        <v>#N/A</v>
      </c>
      <c r="R84" s="14">
        <v>1</v>
      </c>
      <c r="S84" s="14">
        <f t="shared" si="77"/>
        <v>0</v>
      </c>
      <c r="T84" s="14">
        <f t="shared" si="63"/>
        <v>0</v>
      </c>
      <c r="U84" s="14"/>
      <c r="V84" s="14" t="e">
        <f t="shared" si="79"/>
        <v>#N/A</v>
      </c>
      <c r="W84" s="15">
        <f t="shared" si="80"/>
        <v>27.563778106543634</v>
      </c>
      <c r="X84" s="15">
        <f t="shared" si="81"/>
        <v>8.8496788769285776E-4</v>
      </c>
      <c r="Y84" s="15">
        <f t="shared" si="82"/>
        <v>0.28828306457668762</v>
      </c>
      <c r="Z84" s="15">
        <f t="shared" si="83"/>
        <v>0.99991356667215803</v>
      </c>
      <c r="AA84" s="15">
        <f t="shared" si="70"/>
        <v>4.6938834307952383E-3</v>
      </c>
      <c r="AB84" s="15">
        <f t="shared" si="64"/>
        <v>1.4081650292385715E-3</v>
      </c>
      <c r="AC84" s="30">
        <f t="shared" si="84"/>
        <v>0.11841403373481829</v>
      </c>
      <c r="AD84" s="30">
        <f t="shared" si="85"/>
        <v>0.29851688900860202</v>
      </c>
      <c r="AE84" s="16">
        <f t="shared" si="86"/>
        <v>68.925335407481327</v>
      </c>
      <c r="AF84" s="16">
        <f t="shared" si="87"/>
        <v>1.1879647558711371E-3</v>
      </c>
      <c r="AG84" s="16">
        <f t="shared" si="88"/>
        <v>0.22760659854138041</v>
      </c>
      <c r="AH84" s="16">
        <f t="shared" si="89"/>
        <v>0.99985305145986103</v>
      </c>
      <c r="AI84" s="16">
        <f t="shared" si="90"/>
        <v>7.9868148329609243E-3</v>
      </c>
      <c r="AJ84" s="16">
        <f t="shared" si="69"/>
        <v>2.3960444498882772E-3</v>
      </c>
      <c r="AK84" s="16">
        <f t="shared" si="91"/>
        <v>0.11839889157471349</v>
      </c>
      <c r="AL84" s="16">
        <f t="shared" si="92"/>
        <v>0.73305542881581387</v>
      </c>
      <c r="AM84" t="e">
        <f t="shared" si="93"/>
        <v>#N/A</v>
      </c>
      <c r="AN84" t="e">
        <f t="shared" si="94"/>
        <v>#N/A</v>
      </c>
      <c r="AO84">
        <f t="shared" si="95"/>
        <v>0.28209328626200464</v>
      </c>
      <c r="BO84">
        <v>0.82</v>
      </c>
      <c r="BP84">
        <f t="shared" si="65"/>
        <v>13.128018998921938</v>
      </c>
      <c r="BQ84">
        <f t="shared" si="66"/>
        <v>13.121844342019504</v>
      </c>
      <c r="BR84">
        <f t="shared" si="67"/>
        <v>59.960852044938832</v>
      </c>
      <c r="BS84">
        <f t="shared" si="68"/>
        <v>55.356807904511996</v>
      </c>
      <c r="BT84">
        <v>10</v>
      </c>
    </row>
    <row r="85" spans="9:72" x14ac:dyDescent="0.35">
      <c r="I85" s="32"/>
      <c r="J85">
        <f t="shared" si="71"/>
        <v>0.73000000000000098</v>
      </c>
      <c r="K85">
        <v>0.26999999999999902</v>
      </c>
      <c r="L85" s="20"/>
      <c r="M85" s="20"/>
      <c r="N85" s="20"/>
      <c r="O85" s="14" t="e">
        <f t="shared" si="73"/>
        <v>#N/A</v>
      </c>
      <c r="P85" s="14" t="e">
        <f t="shared" si="74"/>
        <v>#N/A</v>
      </c>
      <c r="Q85" s="14" t="e">
        <f t="shared" si="75"/>
        <v>#N/A</v>
      </c>
      <c r="R85" s="14">
        <v>1</v>
      </c>
      <c r="S85" s="14">
        <f t="shared" si="77"/>
        <v>0</v>
      </c>
      <c r="T85" s="14">
        <f t="shared" si="63"/>
        <v>0</v>
      </c>
      <c r="U85" s="14"/>
      <c r="V85" s="14" t="e">
        <f t="shared" si="79"/>
        <v>#N/A</v>
      </c>
      <c r="W85" s="15">
        <f t="shared" si="80"/>
        <v>28.624147056661421</v>
      </c>
      <c r="X85" s="15">
        <f t="shared" si="81"/>
        <v>4.2484636167788533E-4</v>
      </c>
      <c r="Y85" s="15">
        <f t="shared" si="82"/>
        <v>0.30289255149126842</v>
      </c>
      <c r="Z85" s="15">
        <f t="shared" si="83"/>
        <v>0.99996050550646598</v>
      </c>
      <c r="AA85" s="15">
        <f t="shared" si="70"/>
        <v>2.6687708557071566E-3</v>
      </c>
      <c r="AB85" s="15">
        <f t="shared" si="64"/>
        <v>8.0063125671214698E-4</v>
      </c>
      <c r="AC85" s="30">
        <f t="shared" si="84"/>
        <v>0.10479875780626081</v>
      </c>
      <c r="AD85" s="30">
        <f t="shared" si="85"/>
        <v>0.3100007298292235</v>
      </c>
      <c r="AE85" s="16">
        <f t="shared" si="86"/>
        <v>72.855981192139836</v>
      </c>
      <c r="AF85" s="16">
        <f t="shared" si="87"/>
        <v>5.6799534189420616E-4</v>
      </c>
      <c r="AG85" s="16">
        <f t="shared" si="88"/>
        <v>0.23841327944189042</v>
      </c>
      <c r="AH85" s="16">
        <f t="shared" si="89"/>
        <v>0.99993291960819064</v>
      </c>
      <c r="AI85" s="16">
        <f t="shared" si="90"/>
        <v>4.6176370335437823E-3</v>
      </c>
      <c r="AJ85" s="16">
        <f t="shared" si="69"/>
        <v>1.3852911100631347E-3</v>
      </c>
      <c r="AK85" s="16">
        <f t="shared" si="91"/>
        <v>0.10452699537058999</v>
      </c>
      <c r="AL85" s="16">
        <f t="shared" si="92"/>
        <v>0.77485981343231825</v>
      </c>
      <c r="AM85" t="e">
        <f t="shared" si="93"/>
        <v>#N/A</v>
      </c>
      <c r="AN85" t="e">
        <f t="shared" si="94"/>
        <v>#N/A</v>
      </c>
      <c r="AO85">
        <f t="shared" si="95"/>
        <v>0.31983663907868998</v>
      </c>
      <c r="BO85">
        <v>0.83</v>
      </c>
      <c r="BP85">
        <f t="shared" si="65"/>
        <v>13.127634545368146</v>
      </c>
      <c r="BQ85">
        <f t="shared" si="66"/>
        <v>13.121441891638694</v>
      </c>
      <c r="BR85">
        <f t="shared" si="67"/>
        <v>59.926674848582877</v>
      </c>
      <c r="BS85">
        <f t="shared" si="68"/>
        <v>55.326525358329562</v>
      </c>
      <c r="BT85">
        <v>10</v>
      </c>
    </row>
    <row r="86" spans="9:72" x14ac:dyDescent="0.35">
      <c r="I86" s="32"/>
      <c r="J86">
        <f t="shared" si="71"/>
        <v>0.74000000000000099</v>
      </c>
      <c r="K86">
        <v>0.25999999999999901</v>
      </c>
      <c r="L86" s="20"/>
      <c r="M86" s="20"/>
      <c r="N86" s="20"/>
      <c r="O86" s="14" t="e">
        <f t="shared" si="73"/>
        <v>#N/A</v>
      </c>
      <c r="P86" s="14" t="e">
        <f t="shared" si="74"/>
        <v>#N/A</v>
      </c>
      <c r="Q86" s="14" t="e">
        <f t="shared" si="75"/>
        <v>#N/A</v>
      </c>
      <c r="R86" s="14">
        <v>1</v>
      </c>
      <c r="S86" s="14">
        <f t="shared" si="77"/>
        <v>0</v>
      </c>
      <c r="T86" s="14">
        <f t="shared" si="63"/>
        <v>0</v>
      </c>
      <c r="U86" s="14"/>
      <c r="V86" s="14" t="e">
        <f t="shared" si="79"/>
        <v>#N/A</v>
      </c>
      <c r="W86" s="15">
        <f t="shared" si="80"/>
        <v>29.823158711671994</v>
      </c>
      <c r="X86" s="15">
        <f t="shared" si="81"/>
        <v>1.4464427017882932E-4</v>
      </c>
      <c r="Y86" s="15">
        <f t="shared" si="82"/>
        <v>0.31802843087337568</v>
      </c>
      <c r="Z86" s="15">
        <f t="shared" si="83"/>
        <v>0.99998719321502305</v>
      </c>
      <c r="AA86" s="15">
        <f t="shared" si="70"/>
        <v>1.1261282442998055E-3</v>
      </c>
      <c r="AB86" s="15">
        <f t="shared" si="64"/>
        <v>3.3783847328994166E-4</v>
      </c>
      <c r="AC86" s="30">
        <f t="shared" si="84"/>
        <v>9.1372403668740623E-2</v>
      </c>
      <c r="AD86" s="30">
        <f t="shared" si="85"/>
        <v>0.32298607703943927</v>
      </c>
      <c r="AE86" s="16" t="e">
        <f t="shared" si="86"/>
        <v>#N/A</v>
      </c>
      <c r="AF86" s="16">
        <f t="shared" si="87"/>
        <v>1.8528082088366057E-4</v>
      </c>
      <c r="AG86" s="16">
        <f t="shared" si="88"/>
        <v>0.24957549232158793</v>
      </c>
      <c r="AH86" s="16">
        <f t="shared" si="89"/>
        <v>0.99997909597852608</v>
      </c>
      <c r="AI86" s="16">
        <f t="shared" si="90"/>
        <v>1.9108020885894011E-3</v>
      </c>
      <c r="AJ86" s="16">
        <f t="shared" si="69"/>
        <v>5.732406265768203E-4</v>
      </c>
      <c r="AK86" s="16">
        <f t="shared" si="91"/>
        <v>9.0939919732530738E-2</v>
      </c>
      <c r="AL86" s="16" t="e">
        <f t="shared" si="92"/>
        <v>#N/A</v>
      </c>
      <c r="AM86" t="e">
        <f t="shared" si="93"/>
        <v>#N/A</v>
      </c>
      <c r="AN86" t="e">
        <f t="shared" si="94"/>
        <v>#N/A</v>
      </c>
      <c r="AO86">
        <f t="shared" si="95"/>
        <v>0.39642150208314009</v>
      </c>
      <c r="BO86">
        <v>0.84</v>
      </c>
      <c r="BP86">
        <f t="shared" si="65"/>
        <v>13.127250137990844</v>
      </c>
      <c r="BQ86">
        <f t="shared" si="66"/>
        <v>13.121039487136837</v>
      </c>
      <c r="BR86">
        <f t="shared" si="67"/>
        <v>59.892560712848635</v>
      </c>
      <c r="BS86">
        <f t="shared" si="68"/>
        <v>55.296295845961879</v>
      </c>
      <c r="BT86">
        <v>10</v>
      </c>
    </row>
    <row r="87" spans="9:72" x14ac:dyDescent="0.35">
      <c r="I87" s="32"/>
      <c r="J87">
        <f t="shared" si="71"/>
        <v>0.750000000000001</v>
      </c>
      <c r="K87">
        <v>0.249999999999999</v>
      </c>
      <c r="L87" s="20"/>
      <c r="M87" s="20"/>
      <c r="N87" s="20"/>
      <c r="O87" s="14" t="e">
        <f t="shared" si="73"/>
        <v>#N/A</v>
      </c>
      <c r="P87" s="14" t="e">
        <f t="shared" si="74"/>
        <v>#N/A</v>
      </c>
      <c r="Q87" s="14" t="e">
        <f t="shared" si="75"/>
        <v>#N/A</v>
      </c>
      <c r="R87" s="14">
        <v>1</v>
      </c>
      <c r="S87" s="14">
        <f t="shared" si="77"/>
        <v>0</v>
      </c>
      <c r="T87" s="14">
        <f t="shared" si="63"/>
        <v>0</v>
      </c>
      <c r="U87" s="14"/>
      <c r="V87" s="14" t="e">
        <f t="shared" si="79"/>
        <v>#N/A</v>
      </c>
      <c r="W87" s="15">
        <f t="shared" si="80"/>
        <v>31.194241499818695</v>
      </c>
      <c r="X87" s="15">
        <f t="shared" si="81"/>
        <v>1.8315510659120634E-5</v>
      </c>
      <c r="Y87" s="15">
        <f t="shared" si="82"/>
        <v>0.33370217011121994</v>
      </c>
      <c r="Z87" s="15">
        <f t="shared" si="83"/>
        <v>0.99999845449746605</v>
      </c>
      <c r="AA87" s="15">
        <f t="shared" si="70"/>
        <v>1.545502533950581E-4</v>
      </c>
      <c r="AB87" s="15">
        <f t="shared" si="64"/>
        <v>4.636507601851743E-5</v>
      </c>
      <c r="AC87" s="30">
        <f t="shared" si="84"/>
        <v>7.9999999999999016E-2</v>
      </c>
      <c r="AD87" s="30">
        <f t="shared" si="85"/>
        <v>0.33783496193862611</v>
      </c>
      <c r="AE87" s="16" t="e">
        <f t="shared" si="86"/>
        <v>#N/A</v>
      </c>
      <c r="AF87" s="16">
        <f t="shared" si="87"/>
        <v>1.665342458118415E-5</v>
      </c>
      <c r="AG87" s="16">
        <f t="shared" si="88"/>
        <v>0.26109989178250292</v>
      </c>
      <c r="AH87" s="16">
        <f t="shared" si="89"/>
        <v>0.99999820399941197</v>
      </c>
      <c r="AI87" s="16">
        <f t="shared" si="90"/>
        <v>1.7960005880279778E-4</v>
      </c>
      <c r="AJ87" s="16">
        <f t="shared" si="69"/>
        <v>5.3880017640839336E-5</v>
      </c>
      <c r="AK87" s="16">
        <f t="shared" si="91"/>
        <v>7.9999999999999016E-2</v>
      </c>
      <c r="AL87" s="16" t="e">
        <f t="shared" si="92"/>
        <v>#N/A</v>
      </c>
      <c r="AM87" t="e">
        <f t="shared" si="93"/>
        <v>#N/A</v>
      </c>
      <c r="AN87" t="e">
        <f t="shared" si="94"/>
        <v>#N/A</v>
      </c>
      <c r="AO87" t="e">
        <f t="shared" si="95"/>
        <v>#N/A</v>
      </c>
      <c r="BO87">
        <v>0.85</v>
      </c>
      <c r="BP87">
        <f t="shared" si="65"/>
        <v>13.126865776804124</v>
      </c>
      <c r="BQ87">
        <f t="shared" si="66"/>
        <v>13.120637128528788</v>
      </c>
      <c r="BR87">
        <f t="shared" si="67"/>
        <v>59.858509516670452</v>
      </c>
      <c r="BS87">
        <f t="shared" si="68"/>
        <v>55.266119271033773</v>
      </c>
      <c r="BT87">
        <v>10</v>
      </c>
    </row>
    <row r="88" spans="9:72" x14ac:dyDescent="0.35">
      <c r="I88" s="32"/>
      <c r="J88">
        <f t="shared" si="71"/>
        <v>0.76000000000000101</v>
      </c>
      <c r="K88">
        <v>0.23999999999999899</v>
      </c>
      <c r="L88" s="20"/>
      <c r="M88" s="20"/>
      <c r="N88" s="20"/>
      <c r="O88" s="14" t="e">
        <f t="shared" si="73"/>
        <v>#N/A</v>
      </c>
      <c r="P88" s="14" t="e">
        <f t="shared" si="74"/>
        <v>#N/A</v>
      </c>
      <c r="Q88" s="14" t="e">
        <f t="shared" si="75"/>
        <v>#N/A</v>
      </c>
      <c r="R88" s="14">
        <v>1</v>
      </c>
      <c r="S88" s="14">
        <f t="shared" si="77"/>
        <v>0</v>
      </c>
      <c r="T88" s="14">
        <f t="shared" si="63"/>
        <v>0</v>
      </c>
      <c r="U88" s="14"/>
      <c r="V88" s="14" t="e">
        <f t="shared" si="79"/>
        <v>#N/A</v>
      </c>
      <c r="W88" s="15">
        <f t="shared" si="80"/>
        <v>32.783375082428861</v>
      </c>
      <c r="X88" s="15" t="e">
        <f t="shared" si="81"/>
        <v>#N/A</v>
      </c>
      <c r="Y88" s="15" t="e">
        <f t="shared" si="82"/>
        <v>#N/A</v>
      </c>
      <c r="Z88" s="15">
        <v>1</v>
      </c>
      <c r="AA88" s="15">
        <f t="shared" si="70"/>
        <v>0</v>
      </c>
      <c r="AB88" s="15">
        <f t="shared" si="64"/>
        <v>0</v>
      </c>
      <c r="AC88" s="30" t="e">
        <f t="shared" si="84"/>
        <v>#DIV/0!</v>
      </c>
      <c r="AD88" s="30">
        <f t="shared" si="85"/>
        <v>0.35504534621418599</v>
      </c>
      <c r="AE88" s="16" t="e">
        <f t="shared" si="86"/>
        <v>#N/A</v>
      </c>
      <c r="AF88" s="16" t="e">
        <f t="shared" si="87"/>
        <v>#N/A</v>
      </c>
      <c r="AG88" s="16" t="e">
        <f t="shared" si="88"/>
        <v>#N/A</v>
      </c>
      <c r="AH88" s="16">
        <v>1</v>
      </c>
      <c r="AI88" s="16">
        <f t="shared" si="90"/>
        <v>0</v>
      </c>
      <c r="AJ88" s="16">
        <f t="shared" si="69"/>
        <v>0</v>
      </c>
      <c r="AK88" s="16" t="e">
        <f t="shared" si="91"/>
        <v>#DIV/0!</v>
      </c>
      <c r="AL88" s="16" t="e">
        <f t="shared" si="92"/>
        <v>#N/A</v>
      </c>
      <c r="AM88" t="e">
        <f t="shared" si="93"/>
        <v>#N/A</v>
      </c>
      <c r="AN88" t="e">
        <f t="shared" si="94"/>
        <v>#N/A</v>
      </c>
      <c r="AO88" t="e">
        <f t="shared" si="95"/>
        <v>#N/A</v>
      </c>
      <c r="BO88">
        <v>0.86</v>
      </c>
      <c r="BP88">
        <f t="shared" si="65"/>
        <v>13.126481461822088</v>
      </c>
      <c r="BQ88">
        <f t="shared" si="66"/>
        <v>13.120234815829406</v>
      </c>
      <c r="BR88">
        <f t="shared" si="67"/>
        <v>59.824521139215207</v>
      </c>
      <c r="BS88">
        <f t="shared" si="68"/>
        <v>55.235995537345303</v>
      </c>
      <c r="BT88">
        <v>10</v>
      </c>
    </row>
    <row r="89" spans="9:72" x14ac:dyDescent="0.35">
      <c r="I89" s="32"/>
      <c r="J89">
        <f t="shared" si="71"/>
        <v>0.77000000000000102</v>
      </c>
      <c r="K89">
        <v>0.22999999999999901</v>
      </c>
      <c r="L89" s="20"/>
      <c r="M89" s="20"/>
      <c r="N89" s="20"/>
      <c r="O89" s="14" t="e">
        <f t="shared" si="73"/>
        <v>#N/A</v>
      </c>
      <c r="P89" s="14" t="e">
        <f t="shared" si="74"/>
        <v>#N/A</v>
      </c>
      <c r="Q89" s="14" t="e">
        <f t="shared" si="75"/>
        <v>#N/A</v>
      </c>
      <c r="R89" s="14">
        <v>1</v>
      </c>
      <c r="S89" s="14">
        <f t="shared" si="77"/>
        <v>0</v>
      </c>
      <c r="T89" s="14">
        <f t="shared" si="63"/>
        <v>0</v>
      </c>
      <c r="U89" s="14"/>
      <c r="V89" s="14" t="e">
        <f t="shared" si="79"/>
        <v>#N/A</v>
      </c>
      <c r="W89" s="15" t="e">
        <f t="shared" si="80"/>
        <v>#N/A</v>
      </c>
      <c r="X89" s="15" t="e">
        <f t="shared" si="81"/>
        <v>#N/A</v>
      </c>
      <c r="Y89" s="15" t="e">
        <f t="shared" si="82"/>
        <v>#N/A</v>
      </c>
      <c r="Z89" s="15">
        <v>1</v>
      </c>
      <c r="AA89" s="15">
        <f t="shared" si="70"/>
        <v>0</v>
      </c>
      <c r="AB89" s="15">
        <f t="shared" si="64"/>
        <v>0</v>
      </c>
      <c r="AC89" s="30" t="e">
        <f t="shared" si="84"/>
        <v>#DIV/0!</v>
      </c>
      <c r="AD89" s="30" t="e">
        <f t="shared" si="85"/>
        <v>#N/A</v>
      </c>
      <c r="AE89" s="16" t="e">
        <f t="shared" si="86"/>
        <v>#N/A</v>
      </c>
      <c r="AF89" s="16" t="e">
        <f t="shared" si="87"/>
        <v>#N/A</v>
      </c>
      <c r="AG89" s="16" t="e">
        <f t="shared" si="88"/>
        <v>#N/A</v>
      </c>
      <c r="AH89" s="16">
        <v>1</v>
      </c>
      <c r="AI89" s="16">
        <f t="shared" si="90"/>
        <v>0</v>
      </c>
      <c r="AJ89" s="16">
        <f t="shared" si="69"/>
        <v>0</v>
      </c>
      <c r="AK89" s="16" t="e">
        <f t="shared" si="91"/>
        <v>#DIV/0!</v>
      </c>
      <c r="AL89" s="16" t="e">
        <f t="shared" si="92"/>
        <v>#N/A</v>
      </c>
      <c r="AM89" t="e">
        <f t="shared" si="93"/>
        <v>#N/A</v>
      </c>
      <c r="AN89" t="e">
        <f t="shared" si="94"/>
        <v>#N/A</v>
      </c>
      <c r="AO89" t="e">
        <f t="shared" si="95"/>
        <v>#N/A</v>
      </c>
      <c r="BO89">
        <v>0.87</v>
      </c>
      <c r="BP89">
        <f t="shared" si="65"/>
        <v>13.126097193058849</v>
      </c>
      <c r="BQ89">
        <f t="shared" si="66"/>
        <v>13.119832549053566</v>
      </c>
      <c r="BR89">
        <f t="shared" si="67"/>
        <v>59.790595459881942</v>
      </c>
      <c r="BS89">
        <f t="shared" si="68"/>
        <v>55.20592454887143</v>
      </c>
      <c r="BT89">
        <v>10</v>
      </c>
    </row>
    <row r="90" spans="9:72" x14ac:dyDescent="0.35">
      <c r="I90" s="32"/>
      <c r="J90">
        <f t="shared" si="71"/>
        <v>0.78000000000000103</v>
      </c>
      <c r="K90">
        <v>0.219999999999999</v>
      </c>
      <c r="L90" s="20"/>
      <c r="M90" s="20"/>
      <c r="N90" s="20"/>
      <c r="O90" s="14" t="e">
        <f t="shared" si="73"/>
        <v>#N/A</v>
      </c>
      <c r="P90" s="14" t="e">
        <f t="shared" si="74"/>
        <v>#N/A</v>
      </c>
      <c r="Q90" s="14" t="e">
        <f t="shared" si="75"/>
        <v>#N/A</v>
      </c>
      <c r="R90" s="14">
        <v>1</v>
      </c>
      <c r="S90" s="14">
        <f t="shared" si="77"/>
        <v>0</v>
      </c>
      <c r="T90" s="14">
        <f t="shared" si="63"/>
        <v>0</v>
      </c>
      <c r="U90" s="14"/>
      <c r="V90" s="14" t="e">
        <f t="shared" si="79"/>
        <v>#N/A</v>
      </c>
      <c r="W90" s="15" t="e">
        <f t="shared" si="80"/>
        <v>#N/A</v>
      </c>
      <c r="X90" s="15" t="e">
        <f t="shared" si="81"/>
        <v>#N/A</v>
      </c>
      <c r="Y90" s="15" t="e">
        <f t="shared" si="82"/>
        <v>#N/A</v>
      </c>
      <c r="Z90" s="15">
        <v>1</v>
      </c>
      <c r="AA90" s="15">
        <f t="shared" si="70"/>
        <v>0</v>
      </c>
      <c r="AB90" s="15">
        <f t="shared" si="64"/>
        <v>0</v>
      </c>
      <c r="AC90" s="30" t="e">
        <f t="shared" si="84"/>
        <v>#DIV/0!</v>
      </c>
      <c r="AD90" s="30" t="e">
        <f t="shared" si="85"/>
        <v>#N/A</v>
      </c>
      <c r="AE90" s="16" t="e">
        <f t="shared" si="86"/>
        <v>#N/A</v>
      </c>
      <c r="AF90" s="16" t="e">
        <f t="shared" si="87"/>
        <v>#N/A</v>
      </c>
      <c r="AG90" s="16" t="e">
        <f t="shared" si="88"/>
        <v>#N/A</v>
      </c>
      <c r="AH90" s="16">
        <v>1</v>
      </c>
      <c r="AI90" s="16">
        <f t="shared" si="90"/>
        <v>0</v>
      </c>
      <c r="AJ90" s="16">
        <f t="shared" si="69"/>
        <v>0</v>
      </c>
      <c r="AK90" s="16" t="e">
        <f t="shared" si="91"/>
        <v>#DIV/0!</v>
      </c>
      <c r="AL90" s="16" t="e">
        <f t="shared" si="92"/>
        <v>#N/A</v>
      </c>
      <c r="AM90" t="e">
        <f t="shared" si="93"/>
        <v>#N/A</v>
      </c>
      <c r="AN90" t="e">
        <f t="shared" si="94"/>
        <v>#N/A</v>
      </c>
      <c r="AO90" t="e">
        <f t="shared" si="95"/>
        <v>#N/A</v>
      </c>
      <c r="BO90">
        <v>0.88</v>
      </c>
      <c r="BP90">
        <f t="shared" si="65"/>
        <v>13.125712970528516</v>
      </c>
      <c r="BQ90">
        <f t="shared" si="66"/>
        <v>13.119430328216144</v>
      </c>
      <c r="BR90">
        <f t="shared" si="67"/>
        <v>59.756732358301385</v>
      </c>
      <c r="BS90">
        <f t="shared" si="68"/>
        <v>55.175906209761749</v>
      </c>
      <c r="BT90">
        <v>10</v>
      </c>
    </row>
    <row r="91" spans="9:72" x14ac:dyDescent="0.35">
      <c r="I91" s="32"/>
      <c r="J91">
        <f t="shared" si="71"/>
        <v>0.79000000000000103</v>
      </c>
      <c r="K91">
        <v>0.20999999999999899</v>
      </c>
      <c r="L91" s="20"/>
      <c r="M91" s="20"/>
      <c r="N91" s="20"/>
      <c r="O91" s="14" t="e">
        <f t="shared" si="73"/>
        <v>#N/A</v>
      </c>
      <c r="P91" s="14" t="e">
        <f t="shared" si="74"/>
        <v>#N/A</v>
      </c>
      <c r="Q91" s="14" t="e">
        <f t="shared" si="75"/>
        <v>#N/A</v>
      </c>
      <c r="R91" s="14">
        <v>1</v>
      </c>
      <c r="S91" s="14">
        <f t="shared" si="77"/>
        <v>0</v>
      </c>
      <c r="T91" s="14">
        <f t="shared" si="63"/>
        <v>0</v>
      </c>
      <c r="U91" s="14"/>
      <c r="V91" s="14" t="e">
        <f t="shared" si="79"/>
        <v>#N/A</v>
      </c>
      <c r="W91" s="15" t="e">
        <f t="shared" si="80"/>
        <v>#N/A</v>
      </c>
      <c r="X91" s="15" t="e">
        <f t="shared" si="81"/>
        <v>#N/A</v>
      </c>
      <c r="Y91" s="15" t="e">
        <f t="shared" si="82"/>
        <v>#N/A</v>
      </c>
      <c r="Z91" s="15">
        <v>1</v>
      </c>
      <c r="AA91" s="15">
        <f t="shared" si="70"/>
        <v>0</v>
      </c>
      <c r="AB91" s="15">
        <f t="shared" si="64"/>
        <v>0</v>
      </c>
      <c r="AC91" s="30" t="e">
        <f t="shared" si="84"/>
        <v>#DIV/0!</v>
      </c>
      <c r="AD91" s="30" t="e">
        <f t="shared" si="85"/>
        <v>#N/A</v>
      </c>
      <c r="AE91" s="16" t="e">
        <f t="shared" si="86"/>
        <v>#N/A</v>
      </c>
      <c r="AF91" s="16" t="e">
        <f t="shared" si="87"/>
        <v>#N/A</v>
      </c>
      <c r="AG91" s="16" t="e">
        <f t="shared" si="88"/>
        <v>#N/A</v>
      </c>
      <c r="AH91" s="16">
        <v>1</v>
      </c>
      <c r="AI91" s="16">
        <f t="shared" si="90"/>
        <v>0</v>
      </c>
      <c r="AJ91" s="16">
        <f t="shared" si="69"/>
        <v>0</v>
      </c>
      <c r="AK91" s="16" t="e">
        <f t="shared" si="91"/>
        <v>#DIV/0!</v>
      </c>
      <c r="AL91" s="16" t="e">
        <f t="shared" si="92"/>
        <v>#N/A</v>
      </c>
      <c r="AM91" t="e">
        <f t="shared" si="93"/>
        <v>#N/A</v>
      </c>
      <c r="AN91" t="e">
        <f t="shared" si="94"/>
        <v>#N/A</v>
      </c>
      <c r="AO91" t="e">
        <f t="shared" si="95"/>
        <v>#N/A</v>
      </c>
      <c r="BO91">
        <v>0.89</v>
      </c>
      <c r="BP91">
        <f t="shared" si="65"/>
        <v>13.125328794245215</v>
      </c>
      <c r="BQ91">
        <f t="shared" si="66"/>
        <v>13.11902815333203</v>
      </c>
      <c r="BR91">
        <f t="shared" si="67"/>
        <v>59.722931714335516</v>
      </c>
      <c r="BS91">
        <f t="shared" si="68"/>
        <v>55.145940424340118</v>
      </c>
      <c r="BT91">
        <v>10</v>
      </c>
    </row>
    <row r="92" spans="9:72" x14ac:dyDescent="0.35">
      <c r="I92" s="32"/>
      <c r="J92">
        <f t="shared" si="71"/>
        <v>0.80000000000000093</v>
      </c>
      <c r="K92">
        <v>0.19999999999999901</v>
      </c>
      <c r="L92" s="20"/>
      <c r="M92" s="20"/>
      <c r="N92" s="20"/>
      <c r="O92" s="14" t="e">
        <f t="shared" si="73"/>
        <v>#N/A</v>
      </c>
      <c r="P92" s="14" t="e">
        <f t="shared" si="74"/>
        <v>#N/A</v>
      </c>
      <c r="Q92" s="14" t="e">
        <f t="shared" si="75"/>
        <v>#N/A</v>
      </c>
      <c r="R92" s="14">
        <v>1</v>
      </c>
      <c r="S92" s="14">
        <f t="shared" si="77"/>
        <v>0</v>
      </c>
      <c r="T92" s="14">
        <f t="shared" si="63"/>
        <v>0</v>
      </c>
      <c r="U92" s="14"/>
      <c r="V92" s="14" t="e">
        <f t="shared" si="79"/>
        <v>#N/A</v>
      </c>
      <c r="W92" s="15" t="e">
        <f t="shared" si="80"/>
        <v>#N/A</v>
      </c>
      <c r="X92" s="15" t="e">
        <f t="shared" si="81"/>
        <v>#N/A</v>
      </c>
      <c r="Y92" s="15" t="e">
        <f t="shared" si="82"/>
        <v>#N/A</v>
      </c>
      <c r="Z92" s="15">
        <v>1</v>
      </c>
      <c r="AA92" s="15">
        <f t="shared" si="70"/>
        <v>0</v>
      </c>
      <c r="AB92" s="15">
        <f t="shared" si="64"/>
        <v>0</v>
      </c>
      <c r="AC92" s="30" t="e">
        <f t="shared" si="84"/>
        <v>#DIV/0!</v>
      </c>
      <c r="AD92" s="30" t="e">
        <f t="shared" si="85"/>
        <v>#N/A</v>
      </c>
      <c r="AE92" s="16" t="e">
        <f t="shared" si="86"/>
        <v>#N/A</v>
      </c>
      <c r="AF92" s="16" t="e">
        <f t="shared" si="87"/>
        <v>#N/A</v>
      </c>
      <c r="AG92" s="16" t="e">
        <f t="shared" si="88"/>
        <v>#N/A</v>
      </c>
      <c r="AH92" s="16">
        <v>1</v>
      </c>
      <c r="AI92" s="16">
        <f t="shared" si="90"/>
        <v>0</v>
      </c>
      <c r="AJ92" s="16">
        <f t="shared" si="69"/>
        <v>0</v>
      </c>
      <c r="AK92" s="16" t="e">
        <f t="shared" si="91"/>
        <v>#DIV/0!</v>
      </c>
      <c r="AL92" s="16" t="e">
        <f t="shared" si="92"/>
        <v>#N/A</v>
      </c>
      <c r="AM92" t="e">
        <f t="shared" si="93"/>
        <v>#N/A</v>
      </c>
      <c r="AN92" t="e">
        <f t="shared" si="94"/>
        <v>#N/A</v>
      </c>
      <c r="AO92" t="e">
        <f t="shared" si="95"/>
        <v>#N/A</v>
      </c>
      <c r="BO92">
        <v>0.9</v>
      </c>
      <c r="BP92">
        <f t="shared" si="65"/>
        <v>13.124944664223076</v>
      </c>
      <c r="BQ92">
        <f t="shared" si="66"/>
        <v>13.11862602441612</v>
      </c>
      <c r="BR92">
        <f t="shared" si="67"/>
        <v>59.689193408077131</v>
      </c>
      <c r="BS92">
        <f t="shared" si="68"/>
        <v>55.116027097104386</v>
      </c>
      <c r="BT92">
        <v>10</v>
      </c>
    </row>
    <row r="93" spans="9:72" x14ac:dyDescent="0.35">
      <c r="I93" s="32"/>
      <c r="J93">
        <f t="shared" si="71"/>
        <v>0.81000000000000094</v>
      </c>
      <c r="K93">
        <v>0.189999999999999</v>
      </c>
      <c r="L93" s="20"/>
      <c r="M93" s="20"/>
      <c r="N93" s="20"/>
      <c r="O93" s="14" t="e">
        <f t="shared" si="73"/>
        <v>#N/A</v>
      </c>
      <c r="P93" s="14" t="e">
        <f t="shared" si="74"/>
        <v>#N/A</v>
      </c>
      <c r="Q93" s="14" t="e">
        <f t="shared" si="75"/>
        <v>#N/A</v>
      </c>
      <c r="R93" s="14">
        <v>1</v>
      </c>
      <c r="S93" s="14">
        <f t="shared" si="77"/>
        <v>0</v>
      </c>
      <c r="T93" s="14">
        <f t="shared" si="63"/>
        <v>0</v>
      </c>
      <c r="U93" s="14"/>
      <c r="V93" s="14" t="e">
        <f t="shared" si="79"/>
        <v>#N/A</v>
      </c>
      <c r="W93" s="15" t="e">
        <f t="shared" si="80"/>
        <v>#N/A</v>
      </c>
      <c r="X93" s="15" t="e">
        <f t="shared" si="81"/>
        <v>#N/A</v>
      </c>
      <c r="Y93" s="15" t="e">
        <f t="shared" si="82"/>
        <v>#N/A</v>
      </c>
      <c r="Z93" s="15">
        <v>1</v>
      </c>
      <c r="AA93" s="15">
        <f t="shared" si="70"/>
        <v>0</v>
      </c>
      <c r="AB93" s="15">
        <f t="shared" si="64"/>
        <v>0</v>
      </c>
      <c r="AC93" s="30" t="e">
        <f t="shared" si="84"/>
        <v>#DIV/0!</v>
      </c>
      <c r="AD93" s="30" t="e">
        <f t="shared" si="85"/>
        <v>#N/A</v>
      </c>
      <c r="AE93" s="16" t="e">
        <f t="shared" si="86"/>
        <v>#N/A</v>
      </c>
      <c r="AF93" s="16" t="e">
        <f t="shared" si="87"/>
        <v>#N/A</v>
      </c>
      <c r="AG93" s="16" t="e">
        <f t="shared" si="88"/>
        <v>#N/A</v>
      </c>
      <c r="AH93" s="16">
        <v>1</v>
      </c>
      <c r="AI93" s="16">
        <f t="shared" si="90"/>
        <v>0</v>
      </c>
      <c r="AJ93" s="16">
        <f t="shared" si="69"/>
        <v>0</v>
      </c>
      <c r="AK93" s="16" t="e">
        <f t="shared" si="91"/>
        <v>#DIV/0!</v>
      </c>
      <c r="AL93" s="16" t="e">
        <f t="shared" si="92"/>
        <v>#N/A</v>
      </c>
      <c r="AM93" t="e">
        <f t="shared" si="93"/>
        <v>#N/A</v>
      </c>
      <c r="AN93" t="e">
        <f t="shared" si="94"/>
        <v>#N/A</v>
      </c>
      <c r="AO93" t="e">
        <f t="shared" si="95"/>
        <v>#N/A</v>
      </c>
      <c r="BO93">
        <v>0.91</v>
      </c>
      <c r="BP93">
        <f t="shared" si="65"/>
        <v>13.124560580476235</v>
      </c>
      <c r="BQ93">
        <f t="shared" si="66"/>
        <v>13.118223941483317</v>
      </c>
      <c r="BR93">
        <f t="shared" si="67"/>
        <v>59.655517319849316</v>
      </c>
      <c r="BS93">
        <f t="shared" si="68"/>
        <v>55.086166132726042</v>
      </c>
      <c r="BT93">
        <v>10</v>
      </c>
    </row>
    <row r="94" spans="9:72" x14ac:dyDescent="0.35">
      <c r="I94" s="32"/>
      <c r="J94">
        <f t="shared" si="71"/>
        <v>0.82000000000000095</v>
      </c>
      <c r="K94">
        <v>0.17999999999999899</v>
      </c>
      <c r="L94" s="20"/>
      <c r="M94" s="20"/>
      <c r="N94" s="20"/>
      <c r="O94" s="14" t="e">
        <f t="shared" si="73"/>
        <v>#N/A</v>
      </c>
      <c r="P94" s="14" t="e">
        <f t="shared" si="74"/>
        <v>#N/A</v>
      </c>
      <c r="Q94" s="14" t="e">
        <f t="shared" si="75"/>
        <v>#N/A</v>
      </c>
      <c r="R94" s="14">
        <v>1</v>
      </c>
      <c r="S94" s="14">
        <f t="shared" si="77"/>
        <v>0</v>
      </c>
      <c r="T94" s="14">
        <f t="shared" si="63"/>
        <v>0</v>
      </c>
      <c r="U94" s="14"/>
      <c r="V94" s="14" t="e">
        <f t="shared" si="79"/>
        <v>#N/A</v>
      </c>
      <c r="W94" s="15" t="e">
        <f>IF(K94&lt;0.2362,NA(),11.37*((K94-0.15)/(1-0.15))^(-0.4716))</f>
        <v>#N/A</v>
      </c>
      <c r="X94" s="15" t="e">
        <f t="shared" si="81"/>
        <v>#N/A</v>
      </c>
      <c r="Y94" s="15" t="e">
        <f t="shared" si="82"/>
        <v>#N/A</v>
      </c>
      <c r="Z94" s="15">
        <v>1</v>
      </c>
      <c r="AA94" s="15">
        <f t="shared" si="70"/>
        <v>0</v>
      </c>
      <c r="AB94" s="15">
        <f t="shared" si="64"/>
        <v>0</v>
      </c>
      <c r="AC94" s="30"/>
      <c r="AD94" s="30" t="e">
        <f t="shared" si="85"/>
        <v>#N/A</v>
      </c>
      <c r="AE94" s="16" t="e">
        <f t="shared" si="86"/>
        <v>#N/A</v>
      </c>
      <c r="AF94" s="16" t="e">
        <f t="shared" si="87"/>
        <v>#N/A</v>
      </c>
      <c r="AG94" s="16" t="e">
        <f t="shared" si="88"/>
        <v>#N/A</v>
      </c>
      <c r="AH94" s="16">
        <v>1</v>
      </c>
      <c r="AI94" s="16">
        <f t="shared" si="90"/>
        <v>0</v>
      </c>
      <c r="AJ94" s="16">
        <f t="shared" si="69"/>
        <v>0</v>
      </c>
      <c r="AK94" s="16"/>
      <c r="AL94" s="16" t="e">
        <f t="shared" si="92"/>
        <v>#N/A</v>
      </c>
      <c r="AM94" t="e">
        <f t="shared" si="93"/>
        <v>#N/A</v>
      </c>
      <c r="AN94" t="e">
        <f t="shared" si="94"/>
        <v>#N/A</v>
      </c>
      <c r="AO94" t="e">
        <f t="shared" si="95"/>
        <v>#N/A</v>
      </c>
      <c r="BO94">
        <v>0.92</v>
      </c>
      <c r="BP94">
        <f t="shared" si="65"/>
        <v>13.124176543018836</v>
      </c>
      <c r="BQ94">
        <f t="shared" si="66"/>
        <v>13.117821904548528</v>
      </c>
      <c r="BR94">
        <f t="shared" si="67"/>
        <v>59.621903330205157</v>
      </c>
      <c r="BS94">
        <f t="shared" si="68"/>
        <v>55.056357436049908</v>
      </c>
      <c r="BT94">
        <v>10</v>
      </c>
    </row>
    <row r="95" spans="9:72" x14ac:dyDescent="0.35">
      <c r="I95" s="32"/>
      <c r="J95">
        <f t="shared" si="71"/>
        <v>0.83000000000000096</v>
      </c>
      <c r="K95">
        <v>0.16999999999999901</v>
      </c>
      <c r="L95" s="20"/>
      <c r="M95" s="20"/>
      <c r="N95" s="20"/>
      <c r="O95" s="14" t="e">
        <f t="shared" si="73"/>
        <v>#N/A</v>
      </c>
      <c r="P95" s="14" t="e">
        <f t="shared" si="74"/>
        <v>#N/A</v>
      </c>
      <c r="Q95" s="14" t="e">
        <f t="shared" si="75"/>
        <v>#N/A</v>
      </c>
      <c r="R95" s="14">
        <v>1</v>
      </c>
      <c r="S95" s="14">
        <f t="shared" si="77"/>
        <v>0</v>
      </c>
      <c r="T95" s="14">
        <f t="shared" si="63"/>
        <v>0</v>
      </c>
      <c r="U95" s="14"/>
      <c r="V95" s="14" t="e">
        <f t="shared" si="79"/>
        <v>#N/A</v>
      </c>
      <c r="W95" s="15" t="e">
        <f t="shared" ref="W95:W112" si="97">IF(K95&lt;0.2362,NA(),11.37*((K95-0.15)/(1-0.15))^(-0.4716))</f>
        <v>#N/A</v>
      </c>
      <c r="X95" s="15" t="e">
        <f t="shared" si="81"/>
        <v>#N/A</v>
      </c>
      <c r="Y95" s="15" t="e">
        <f t="shared" si="82"/>
        <v>#N/A</v>
      </c>
      <c r="Z95" s="15">
        <v>1</v>
      </c>
      <c r="AA95" s="15">
        <f t="shared" si="70"/>
        <v>0</v>
      </c>
      <c r="AB95" s="15">
        <f t="shared" si="64"/>
        <v>0</v>
      </c>
      <c r="AC95" s="30"/>
      <c r="AD95" s="30" t="e">
        <f t="shared" si="85"/>
        <v>#N/A</v>
      </c>
      <c r="AE95" s="16" t="e">
        <f t="shared" si="86"/>
        <v>#N/A</v>
      </c>
      <c r="AF95" s="16" t="e">
        <f t="shared" si="87"/>
        <v>#N/A</v>
      </c>
      <c r="AG95" s="16" t="e">
        <f t="shared" si="88"/>
        <v>#N/A</v>
      </c>
      <c r="AH95" s="16">
        <v>1</v>
      </c>
      <c r="AI95" s="16">
        <f t="shared" si="90"/>
        <v>0</v>
      </c>
      <c r="AJ95" s="16">
        <f t="shared" si="69"/>
        <v>0</v>
      </c>
      <c r="AK95" s="16"/>
      <c r="AL95" s="16" t="e">
        <f t="shared" si="92"/>
        <v>#N/A</v>
      </c>
      <c r="AM95" t="e">
        <f t="shared" si="93"/>
        <v>#N/A</v>
      </c>
      <c r="AN95" t="e">
        <f t="shared" si="94"/>
        <v>#N/A</v>
      </c>
      <c r="AO95" t="e">
        <f t="shared" si="95"/>
        <v>#N/A</v>
      </c>
      <c r="BO95">
        <v>0.93</v>
      </c>
      <c r="BP95">
        <f t="shared" si="65"/>
        <v>13.123792551865025</v>
      </c>
      <c r="BQ95">
        <f t="shared" si="66"/>
        <v>13.11741991362668</v>
      </c>
      <c r="BR95">
        <f t="shared" si="67"/>
        <v>59.588351319927156</v>
      </c>
      <c r="BS95">
        <f t="shared" si="68"/>
        <v>55.026600912093855</v>
      </c>
      <c r="BT95">
        <v>10</v>
      </c>
    </row>
    <row r="96" spans="9:72" x14ac:dyDescent="0.35">
      <c r="I96" s="32"/>
      <c r="J96">
        <f t="shared" si="71"/>
        <v>0.84000000000000097</v>
      </c>
      <c r="K96">
        <v>0.159999999999999</v>
      </c>
      <c r="L96" s="20"/>
      <c r="M96" s="20"/>
      <c r="N96" s="20"/>
      <c r="O96" s="14" t="e">
        <f t="shared" si="73"/>
        <v>#N/A</v>
      </c>
      <c r="P96" s="14" t="e">
        <f t="shared" si="74"/>
        <v>#N/A</v>
      </c>
      <c r="Q96" s="14" t="e">
        <f t="shared" si="75"/>
        <v>#N/A</v>
      </c>
      <c r="R96" s="14">
        <v>1</v>
      </c>
      <c r="S96" s="14">
        <f t="shared" si="77"/>
        <v>0</v>
      </c>
      <c r="T96" s="14">
        <f t="shared" si="63"/>
        <v>0</v>
      </c>
      <c r="U96" s="14"/>
      <c r="V96" s="14" t="e">
        <f t="shared" si="79"/>
        <v>#N/A</v>
      </c>
      <c r="W96" s="15" t="e">
        <f t="shared" si="97"/>
        <v>#N/A</v>
      </c>
      <c r="X96" s="15" t="e">
        <f t="shared" si="81"/>
        <v>#N/A</v>
      </c>
      <c r="Y96" s="15" t="e">
        <f t="shared" si="82"/>
        <v>#N/A</v>
      </c>
      <c r="Z96" s="15">
        <v>1</v>
      </c>
      <c r="AA96" s="15">
        <f t="shared" si="70"/>
        <v>0</v>
      </c>
      <c r="AB96" s="15">
        <f t="shared" si="64"/>
        <v>0</v>
      </c>
      <c r="AC96" s="30"/>
      <c r="AD96" s="30" t="e">
        <f t="shared" si="85"/>
        <v>#N/A</v>
      </c>
      <c r="AE96" s="16" t="e">
        <f t="shared" si="86"/>
        <v>#N/A</v>
      </c>
      <c r="AF96" s="16" t="e">
        <f t="shared" si="87"/>
        <v>#N/A</v>
      </c>
      <c r="AG96" s="16" t="e">
        <f t="shared" si="88"/>
        <v>#N/A</v>
      </c>
      <c r="AH96" s="16">
        <v>1</v>
      </c>
      <c r="AI96" s="16">
        <f t="shared" si="90"/>
        <v>0</v>
      </c>
      <c r="AJ96" s="16">
        <f t="shared" si="69"/>
        <v>0</v>
      </c>
      <c r="AK96" s="16"/>
      <c r="AL96" s="16" t="e">
        <f t="shared" si="92"/>
        <v>#N/A</v>
      </c>
      <c r="AM96" t="e">
        <f t="shared" si="93"/>
        <v>#N/A</v>
      </c>
      <c r="AN96" t="e">
        <f t="shared" si="94"/>
        <v>#N/A</v>
      </c>
      <c r="AO96" t="e">
        <f t="shared" si="95"/>
        <v>#N/A</v>
      </c>
      <c r="BO96">
        <v>0.94</v>
      </c>
      <c r="BP96">
        <f t="shared" si="65"/>
        <v>13.123408607028964</v>
      </c>
      <c r="BQ96">
        <f t="shared" si="66"/>
        <v>13.117017968732696</v>
      </c>
      <c r="BR96">
        <f t="shared" si="67"/>
        <v>59.554861170026882</v>
      </c>
      <c r="BS96">
        <f t="shared" si="68"/>
        <v>54.99689646604844</v>
      </c>
      <c r="BT96">
        <v>10</v>
      </c>
    </row>
    <row r="97" spans="9:72" x14ac:dyDescent="0.35">
      <c r="I97" s="32"/>
      <c r="J97">
        <f t="shared" si="71"/>
        <v>0.85000000000000098</v>
      </c>
      <c r="K97">
        <v>0.149999999999999</v>
      </c>
      <c r="L97" s="20"/>
      <c r="M97" s="20"/>
      <c r="N97" s="20"/>
      <c r="O97" s="14" t="e">
        <f t="shared" si="73"/>
        <v>#N/A</v>
      </c>
      <c r="P97" s="14" t="e">
        <f t="shared" si="74"/>
        <v>#N/A</v>
      </c>
      <c r="Q97" s="14" t="e">
        <f t="shared" si="75"/>
        <v>#N/A</v>
      </c>
      <c r="R97" s="14">
        <v>1</v>
      </c>
      <c r="S97" s="14">
        <f t="shared" si="77"/>
        <v>0</v>
      </c>
      <c r="T97" s="14">
        <f t="shared" si="63"/>
        <v>0</v>
      </c>
      <c r="U97" s="14"/>
      <c r="V97" s="14" t="e">
        <f t="shared" si="79"/>
        <v>#N/A</v>
      </c>
      <c r="W97" s="15" t="e">
        <f t="shared" si="97"/>
        <v>#N/A</v>
      </c>
      <c r="X97" s="15" t="e">
        <f t="shared" si="81"/>
        <v>#N/A</v>
      </c>
      <c r="Y97" s="15" t="e">
        <f t="shared" si="82"/>
        <v>#N/A</v>
      </c>
      <c r="Z97" s="15">
        <v>1</v>
      </c>
      <c r="AA97" s="15">
        <f t="shared" si="70"/>
        <v>0</v>
      </c>
      <c r="AB97" s="15">
        <f t="shared" si="64"/>
        <v>0</v>
      </c>
      <c r="AC97" s="30"/>
      <c r="AD97" s="30" t="e">
        <f t="shared" si="85"/>
        <v>#N/A</v>
      </c>
      <c r="AE97" s="16" t="e">
        <f t="shared" si="86"/>
        <v>#N/A</v>
      </c>
      <c r="AF97" s="16" t="e">
        <f t="shared" si="87"/>
        <v>#N/A</v>
      </c>
      <c r="AG97" s="16" t="e">
        <f t="shared" si="88"/>
        <v>#N/A</v>
      </c>
      <c r="AH97" s="16">
        <v>1</v>
      </c>
      <c r="AI97" s="16">
        <f t="shared" si="90"/>
        <v>0</v>
      </c>
      <c r="AJ97" s="16">
        <f t="shared" si="69"/>
        <v>0</v>
      </c>
      <c r="AK97" s="16"/>
      <c r="AL97" s="16" t="e">
        <f t="shared" si="92"/>
        <v>#N/A</v>
      </c>
      <c r="AM97" t="e">
        <f t="shared" si="93"/>
        <v>#N/A</v>
      </c>
      <c r="AN97" t="e">
        <f t="shared" si="94"/>
        <v>#N/A</v>
      </c>
      <c r="AO97" t="e">
        <f t="shared" si="95"/>
        <v>#N/A</v>
      </c>
      <c r="BO97">
        <v>0.95</v>
      </c>
      <c r="BP97">
        <f t="shared" si="65"/>
        <v>13.123024708524818</v>
      </c>
      <c r="BQ97">
        <f t="shared" si="66"/>
        <v>13.116616069881516</v>
      </c>
      <c r="BR97">
        <f t="shared" si="67"/>
        <v>59.521432761744464</v>
      </c>
      <c r="BS97">
        <f t="shared" si="68"/>
        <v>54.967244003276619</v>
      </c>
      <c r="BT97">
        <v>10</v>
      </c>
    </row>
    <row r="98" spans="9:72" x14ac:dyDescent="0.35">
      <c r="I98" s="32"/>
      <c r="J98">
        <f t="shared" si="71"/>
        <v>0.86000000000000099</v>
      </c>
      <c r="K98">
        <v>0.13999999999999899</v>
      </c>
      <c r="L98" s="20"/>
      <c r="M98" s="20"/>
      <c r="N98" s="20"/>
      <c r="O98" s="14" t="e">
        <f t="shared" si="73"/>
        <v>#N/A</v>
      </c>
      <c r="P98" s="14" t="e">
        <f t="shared" si="74"/>
        <v>#N/A</v>
      </c>
      <c r="Q98" s="14" t="e">
        <f t="shared" si="75"/>
        <v>#N/A</v>
      </c>
      <c r="R98" s="14">
        <v>1</v>
      </c>
      <c r="S98" s="14">
        <f t="shared" si="77"/>
        <v>0</v>
      </c>
      <c r="T98" s="14">
        <f t="shared" si="63"/>
        <v>0</v>
      </c>
      <c r="U98" s="14"/>
      <c r="V98" s="14" t="e">
        <f t="shared" si="79"/>
        <v>#N/A</v>
      </c>
      <c r="W98" s="15" t="e">
        <f t="shared" si="97"/>
        <v>#N/A</v>
      </c>
      <c r="X98" s="15" t="e">
        <f t="shared" si="81"/>
        <v>#N/A</v>
      </c>
      <c r="Y98" s="15" t="e">
        <f t="shared" si="82"/>
        <v>#N/A</v>
      </c>
      <c r="Z98" s="15">
        <v>1</v>
      </c>
      <c r="AA98" s="15">
        <f t="shared" si="70"/>
        <v>0</v>
      </c>
      <c r="AB98" s="15">
        <f t="shared" si="64"/>
        <v>0</v>
      </c>
      <c r="AC98" s="30"/>
      <c r="AD98" s="30" t="e">
        <f t="shared" si="85"/>
        <v>#N/A</v>
      </c>
      <c r="AE98" s="16" t="e">
        <f t="shared" si="86"/>
        <v>#N/A</v>
      </c>
      <c r="AF98" s="16" t="e">
        <f t="shared" si="87"/>
        <v>#N/A</v>
      </c>
      <c r="AG98" s="16" t="e">
        <f t="shared" si="88"/>
        <v>#N/A</v>
      </c>
      <c r="AH98" s="16">
        <v>1</v>
      </c>
      <c r="AI98" s="16">
        <f t="shared" si="90"/>
        <v>0</v>
      </c>
      <c r="AJ98" s="16">
        <f t="shared" si="69"/>
        <v>0</v>
      </c>
      <c r="AK98" s="16"/>
      <c r="AL98" s="16" t="e">
        <f t="shared" si="92"/>
        <v>#N/A</v>
      </c>
      <c r="AM98" t="e">
        <f t="shared" si="93"/>
        <v>#N/A</v>
      </c>
      <c r="AN98" t="e">
        <f t="shared" si="94"/>
        <v>#N/A</v>
      </c>
      <c r="AO98" t="e">
        <f t="shared" si="95"/>
        <v>#N/A</v>
      </c>
      <c r="BO98">
        <v>0.96</v>
      </c>
      <c r="BP98">
        <f t="shared" si="65"/>
        <v>13.122640856366758</v>
      </c>
      <c r="BQ98">
        <f t="shared" si="66"/>
        <v>13.11621421708808</v>
      </c>
      <c r="BR98">
        <f t="shared" si="67"/>
        <v>59.488065976548199</v>
      </c>
      <c r="BS98">
        <f t="shared" si="68"/>
        <v>54.937643429313432</v>
      </c>
      <c r="BT98">
        <v>10</v>
      </c>
    </row>
    <row r="99" spans="9:72" x14ac:dyDescent="0.35">
      <c r="I99" s="32"/>
      <c r="J99">
        <f t="shared" si="71"/>
        <v>0.87000000000000099</v>
      </c>
      <c r="K99">
        <v>0.12999999999999901</v>
      </c>
      <c r="L99" s="20"/>
      <c r="M99" s="20"/>
      <c r="N99" s="20"/>
      <c r="O99" s="14" t="e">
        <f t="shared" si="73"/>
        <v>#N/A</v>
      </c>
      <c r="P99" s="14" t="e">
        <f t="shared" si="74"/>
        <v>#N/A</v>
      </c>
      <c r="Q99" s="14" t="e">
        <f t="shared" si="75"/>
        <v>#N/A</v>
      </c>
      <c r="R99" s="14">
        <v>1</v>
      </c>
      <c r="S99" s="14">
        <f t="shared" si="77"/>
        <v>0</v>
      </c>
      <c r="T99" s="14">
        <f t="shared" si="63"/>
        <v>0</v>
      </c>
      <c r="U99" s="14"/>
      <c r="V99" s="14" t="e">
        <f t="shared" si="79"/>
        <v>#N/A</v>
      </c>
      <c r="W99" s="15" t="e">
        <f t="shared" si="97"/>
        <v>#N/A</v>
      </c>
      <c r="X99" s="15" t="e">
        <f t="shared" si="81"/>
        <v>#N/A</v>
      </c>
      <c r="Y99" s="15" t="e">
        <f t="shared" si="82"/>
        <v>#N/A</v>
      </c>
      <c r="Z99" s="15">
        <v>1</v>
      </c>
      <c r="AA99" s="15">
        <f t="shared" si="70"/>
        <v>0</v>
      </c>
      <c r="AB99" s="15">
        <f t="shared" si="64"/>
        <v>0</v>
      </c>
      <c r="AC99" s="30"/>
      <c r="AD99" s="30" t="e">
        <f t="shared" si="85"/>
        <v>#N/A</v>
      </c>
      <c r="AE99" s="16" t="e">
        <f t="shared" si="86"/>
        <v>#N/A</v>
      </c>
      <c r="AF99" s="16" t="e">
        <f t="shared" si="87"/>
        <v>#N/A</v>
      </c>
      <c r="AG99" s="16" t="e">
        <f t="shared" si="88"/>
        <v>#N/A</v>
      </c>
      <c r="AH99" s="16">
        <v>1</v>
      </c>
      <c r="AI99" s="16">
        <f t="shared" si="90"/>
        <v>0</v>
      </c>
      <c r="AJ99" s="16">
        <f t="shared" si="69"/>
        <v>0</v>
      </c>
      <c r="AK99" s="16"/>
      <c r="AL99" s="16" t="e">
        <f t="shared" si="92"/>
        <v>#N/A</v>
      </c>
      <c r="AM99" t="e">
        <f t="shared" si="93"/>
        <v>#N/A</v>
      </c>
      <c r="AN99" t="e">
        <f t="shared" si="94"/>
        <v>#N/A</v>
      </c>
      <c r="AO99" t="e">
        <f t="shared" si="95"/>
        <v>#N/A</v>
      </c>
      <c r="BO99">
        <v>0.97</v>
      </c>
      <c r="BP99">
        <f t="shared" si="65"/>
        <v>13.122257050568958</v>
      </c>
      <c r="BQ99">
        <f t="shared" si="66"/>
        <v>13.11581241036734</v>
      </c>
      <c r="BR99">
        <f t="shared" si="67"/>
        <v>59.454760696134116</v>
      </c>
      <c r="BS99">
        <f t="shared" si="68"/>
        <v>54.908094649865696</v>
      </c>
      <c r="BT99">
        <v>10</v>
      </c>
    </row>
    <row r="100" spans="9:72" x14ac:dyDescent="0.35">
      <c r="I100" s="32"/>
      <c r="J100">
        <f t="shared" si="71"/>
        <v>0.880000000000001</v>
      </c>
      <c r="K100">
        <v>0.119999999999999</v>
      </c>
      <c r="L100" s="20"/>
      <c r="M100" s="20"/>
      <c r="N100" s="20"/>
      <c r="O100" s="14" t="e">
        <f t="shared" si="73"/>
        <v>#N/A</v>
      </c>
      <c r="P100" s="14" t="e">
        <f t="shared" si="74"/>
        <v>#N/A</v>
      </c>
      <c r="Q100" s="14" t="e">
        <f t="shared" si="75"/>
        <v>#N/A</v>
      </c>
      <c r="R100" s="14">
        <v>1</v>
      </c>
      <c r="S100" s="14">
        <f t="shared" si="77"/>
        <v>0</v>
      </c>
      <c r="T100" s="14">
        <f t="shared" si="63"/>
        <v>0</v>
      </c>
      <c r="U100" s="14"/>
      <c r="V100" s="14" t="e">
        <f t="shared" si="79"/>
        <v>#N/A</v>
      </c>
      <c r="W100" s="15" t="e">
        <f t="shared" si="97"/>
        <v>#N/A</v>
      </c>
      <c r="X100" s="15" t="e">
        <f t="shared" si="81"/>
        <v>#N/A</v>
      </c>
      <c r="Y100" s="15" t="e">
        <f t="shared" si="82"/>
        <v>#N/A</v>
      </c>
      <c r="Z100" s="15">
        <v>1</v>
      </c>
      <c r="AA100" s="15">
        <f t="shared" si="70"/>
        <v>0</v>
      </c>
      <c r="AB100" s="15">
        <f t="shared" si="64"/>
        <v>0</v>
      </c>
      <c r="AC100" s="30"/>
      <c r="AD100" s="30" t="e">
        <f t="shared" si="85"/>
        <v>#N/A</v>
      </c>
      <c r="AE100" s="16" t="e">
        <f t="shared" si="86"/>
        <v>#N/A</v>
      </c>
      <c r="AF100" s="16" t="e">
        <f t="shared" si="87"/>
        <v>#N/A</v>
      </c>
      <c r="AG100" s="16" t="e">
        <f t="shared" si="88"/>
        <v>#N/A</v>
      </c>
      <c r="AH100" s="16">
        <v>1</v>
      </c>
      <c r="AI100" s="16">
        <f t="shared" si="90"/>
        <v>0</v>
      </c>
      <c r="AJ100" s="16">
        <f t="shared" si="69"/>
        <v>0</v>
      </c>
      <c r="AK100" s="16"/>
      <c r="AL100" s="16" t="e">
        <f t="shared" si="92"/>
        <v>#N/A</v>
      </c>
      <c r="AM100" t="e">
        <f t="shared" si="93"/>
        <v>#N/A</v>
      </c>
      <c r="AN100" t="e">
        <f t="shared" si="94"/>
        <v>#N/A</v>
      </c>
      <c r="AO100" t="e">
        <f t="shared" si="95"/>
        <v>#N/A</v>
      </c>
      <c r="BO100">
        <v>0.98</v>
      </c>
      <c r="BP100">
        <f t="shared" si="65"/>
        <v>13.12187329114561</v>
      </c>
      <c r="BQ100">
        <f t="shared" si="66"/>
        <v>13.11541064973426</v>
      </c>
      <c r="BR100">
        <f t="shared" si="67"/>
        <v>59.421516802425487</v>
      </c>
      <c r="BS100">
        <f t="shared" si="68"/>
        <v>54.87859757081165</v>
      </c>
      <c r="BT100">
        <v>10</v>
      </c>
    </row>
    <row r="101" spans="9:72" x14ac:dyDescent="0.35">
      <c r="I101" s="32"/>
      <c r="J101">
        <f t="shared" si="71"/>
        <v>0.89000000000000101</v>
      </c>
      <c r="K101">
        <v>0.109999999999999</v>
      </c>
      <c r="L101" s="20"/>
      <c r="M101" s="20"/>
      <c r="N101" s="20"/>
      <c r="O101" s="14" t="e">
        <f t="shared" si="73"/>
        <v>#N/A</v>
      </c>
      <c r="P101" s="14" t="e">
        <f t="shared" si="74"/>
        <v>#N/A</v>
      </c>
      <c r="Q101" s="14" t="e">
        <f t="shared" si="75"/>
        <v>#N/A</v>
      </c>
      <c r="R101" s="14">
        <v>1</v>
      </c>
      <c r="S101" s="14">
        <f t="shared" si="77"/>
        <v>0</v>
      </c>
      <c r="T101" s="14">
        <f t="shared" si="63"/>
        <v>0</v>
      </c>
      <c r="U101" s="14"/>
      <c r="V101" s="14" t="e">
        <f t="shared" si="79"/>
        <v>#N/A</v>
      </c>
      <c r="W101" s="15" t="e">
        <f t="shared" si="97"/>
        <v>#N/A</v>
      </c>
      <c r="X101" s="15" t="e">
        <f t="shared" si="81"/>
        <v>#N/A</v>
      </c>
      <c r="Y101" s="15" t="e">
        <f t="shared" si="82"/>
        <v>#N/A</v>
      </c>
      <c r="Z101" s="15">
        <v>1</v>
      </c>
      <c r="AA101" s="15">
        <f t="shared" si="70"/>
        <v>0</v>
      </c>
      <c r="AB101" s="15">
        <f t="shared" si="64"/>
        <v>0</v>
      </c>
      <c r="AC101" s="30"/>
      <c r="AD101" s="30" t="e">
        <f t="shared" si="85"/>
        <v>#N/A</v>
      </c>
      <c r="AE101" s="16" t="e">
        <f t="shared" si="86"/>
        <v>#N/A</v>
      </c>
      <c r="AF101" s="16" t="e">
        <f t="shared" si="87"/>
        <v>#N/A</v>
      </c>
      <c r="AG101" s="16" t="e">
        <f t="shared" si="88"/>
        <v>#N/A</v>
      </c>
      <c r="AH101" s="16">
        <v>1</v>
      </c>
      <c r="AI101" s="16">
        <f t="shared" si="90"/>
        <v>0</v>
      </c>
      <c r="AJ101" s="16">
        <f t="shared" si="69"/>
        <v>0</v>
      </c>
      <c r="AK101" s="16"/>
      <c r="AL101" s="16" t="e">
        <f t="shared" si="92"/>
        <v>#N/A</v>
      </c>
      <c r="AM101" t="e">
        <f t="shared" si="93"/>
        <v>#N/A</v>
      </c>
      <c r="AN101" t="e">
        <f t="shared" si="94"/>
        <v>#N/A</v>
      </c>
      <c r="AO101" t="e">
        <f t="shared" si="95"/>
        <v>#N/A</v>
      </c>
      <c r="BO101">
        <v>0.99</v>
      </c>
      <c r="BP101">
        <f t="shared" si="65"/>
        <v>13.121489578110905</v>
      </c>
      <c r="BQ101">
        <f t="shared" si="66"/>
        <v>13.115008935203802</v>
      </c>
      <c r="BR101">
        <f t="shared" si="67"/>
        <v>59.38833417757246</v>
      </c>
      <c r="BS101">
        <f t="shared" si="68"/>
        <v>54.849152098200726</v>
      </c>
      <c r="BT101">
        <v>10</v>
      </c>
    </row>
    <row r="102" spans="9:72" x14ac:dyDescent="0.35">
      <c r="I102" s="32"/>
      <c r="J102">
        <f t="shared" si="71"/>
        <v>0.90000000000000102</v>
      </c>
      <c r="K102">
        <v>9.9999999999999006E-2</v>
      </c>
      <c r="L102" s="20"/>
      <c r="M102" s="20"/>
      <c r="N102" s="20"/>
      <c r="O102" s="14" t="e">
        <f t="shared" si="73"/>
        <v>#N/A</v>
      </c>
      <c r="P102" s="14" t="e">
        <f t="shared" si="74"/>
        <v>#N/A</v>
      </c>
      <c r="Q102" s="14" t="e">
        <f t="shared" si="75"/>
        <v>#N/A</v>
      </c>
      <c r="R102" s="14">
        <v>1</v>
      </c>
      <c r="S102" s="14">
        <f t="shared" si="77"/>
        <v>0</v>
      </c>
      <c r="T102" s="14">
        <f t="shared" si="63"/>
        <v>0</v>
      </c>
      <c r="U102" s="14"/>
      <c r="V102" s="14" t="e">
        <f t="shared" si="79"/>
        <v>#N/A</v>
      </c>
      <c r="W102" s="15" t="e">
        <f t="shared" si="97"/>
        <v>#N/A</v>
      </c>
      <c r="X102" s="15" t="e">
        <f t="shared" si="81"/>
        <v>#N/A</v>
      </c>
      <c r="Y102" s="15" t="e">
        <f t="shared" si="82"/>
        <v>#N/A</v>
      </c>
      <c r="Z102" s="15">
        <v>1</v>
      </c>
      <c r="AA102" s="15">
        <f t="shared" si="70"/>
        <v>0</v>
      </c>
      <c r="AB102" s="15">
        <f t="shared" si="64"/>
        <v>0</v>
      </c>
      <c r="AC102" s="30"/>
      <c r="AD102" s="30" t="e">
        <f t="shared" si="85"/>
        <v>#N/A</v>
      </c>
      <c r="AE102" s="16" t="e">
        <f t="shared" si="86"/>
        <v>#N/A</v>
      </c>
      <c r="AF102" s="16" t="e">
        <f t="shared" si="87"/>
        <v>#N/A</v>
      </c>
      <c r="AG102" s="16" t="e">
        <f t="shared" si="88"/>
        <v>#N/A</v>
      </c>
      <c r="AH102" s="16">
        <v>1</v>
      </c>
      <c r="AI102" s="16">
        <f t="shared" si="90"/>
        <v>0</v>
      </c>
      <c r="AJ102" s="16">
        <f t="shared" si="69"/>
        <v>0</v>
      </c>
      <c r="AK102" s="16"/>
      <c r="AL102" s="16" t="e">
        <f t="shared" si="92"/>
        <v>#N/A</v>
      </c>
      <c r="AM102" t="e">
        <f t="shared" si="93"/>
        <v>#N/A</v>
      </c>
      <c r="AN102" t="e">
        <f t="shared" si="94"/>
        <v>#N/A</v>
      </c>
      <c r="AO102" t="e">
        <f t="shared" si="95"/>
        <v>#N/A</v>
      </c>
      <c r="BO102">
        <v>1</v>
      </c>
      <c r="BP102">
        <f t="shared" si="65"/>
        <v>13.121105911479042</v>
      </c>
      <c r="BQ102">
        <f t="shared" si="66"/>
        <v>13.11460726679095</v>
      </c>
      <c r="BR102">
        <f t="shared" si="67"/>
        <v>59.355212703951565</v>
      </c>
      <c r="BS102">
        <f t="shared" si="68"/>
        <v>54.819758138253157</v>
      </c>
      <c r="BT102">
        <v>10</v>
      </c>
    </row>
    <row r="103" spans="9:72" x14ac:dyDescent="0.35">
      <c r="I103" s="32"/>
      <c r="J103">
        <f t="shared" si="71"/>
        <v>0.91000000000000103</v>
      </c>
      <c r="K103">
        <v>8.9999999999998997E-2</v>
      </c>
      <c r="L103" s="20"/>
      <c r="M103" s="20"/>
      <c r="N103" s="20"/>
      <c r="O103" s="14" t="e">
        <f t="shared" si="73"/>
        <v>#N/A</v>
      </c>
      <c r="P103" s="14" t="e">
        <f t="shared" si="74"/>
        <v>#N/A</v>
      </c>
      <c r="Q103" s="14" t="e">
        <f t="shared" si="75"/>
        <v>#N/A</v>
      </c>
      <c r="R103" s="14">
        <v>1</v>
      </c>
      <c r="S103" s="14">
        <f t="shared" si="77"/>
        <v>0</v>
      </c>
      <c r="T103" s="14">
        <f t="shared" si="63"/>
        <v>0</v>
      </c>
      <c r="U103" s="14"/>
      <c r="V103" s="14" t="e">
        <f t="shared" si="79"/>
        <v>#N/A</v>
      </c>
      <c r="W103" s="15" t="e">
        <f t="shared" si="97"/>
        <v>#N/A</v>
      </c>
      <c r="X103" s="15" t="e">
        <f t="shared" si="81"/>
        <v>#N/A</v>
      </c>
      <c r="Y103" s="15" t="e">
        <f t="shared" si="82"/>
        <v>#N/A</v>
      </c>
      <c r="Z103" s="15">
        <v>1</v>
      </c>
      <c r="AA103" s="15">
        <f t="shared" si="70"/>
        <v>0</v>
      </c>
      <c r="AB103" s="15">
        <f t="shared" si="64"/>
        <v>0</v>
      </c>
      <c r="AC103" s="30"/>
      <c r="AD103" s="30" t="e">
        <f t="shared" si="85"/>
        <v>#N/A</v>
      </c>
      <c r="AE103" s="16" t="e">
        <f t="shared" si="86"/>
        <v>#N/A</v>
      </c>
      <c r="AF103" s="16" t="e">
        <f t="shared" si="87"/>
        <v>#N/A</v>
      </c>
      <c r="AG103" s="16" t="e">
        <f t="shared" si="88"/>
        <v>#N/A</v>
      </c>
      <c r="AH103" s="16">
        <v>1</v>
      </c>
      <c r="AI103" s="16">
        <f t="shared" si="90"/>
        <v>0</v>
      </c>
      <c r="AJ103" s="16">
        <f t="shared" si="69"/>
        <v>0</v>
      </c>
      <c r="AK103" s="16"/>
      <c r="AL103" s="16" t="e">
        <f t="shared" si="92"/>
        <v>#N/A</v>
      </c>
      <c r="AM103" t="e">
        <f t="shared" si="93"/>
        <v>#N/A</v>
      </c>
      <c r="AN103" t="e">
        <f t="shared" si="94"/>
        <v>#N/A</v>
      </c>
      <c r="AO103" t="e">
        <f t="shared" si="95"/>
        <v>#N/A</v>
      </c>
      <c r="BO103">
        <v>1.01</v>
      </c>
      <c r="BP103">
        <f t="shared" si="65"/>
        <v>13.120722291264226</v>
      </c>
      <c r="BQ103">
        <f t="shared" si="66"/>
        <v>13.114205644510683</v>
      </c>
      <c r="BR103">
        <f t="shared" si="67"/>
        <v>59.322152264165283</v>
      </c>
      <c r="BS103">
        <f t="shared" si="68"/>
        <v>54.790415597359697</v>
      </c>
      <c r="BT103">
        <v>10</v>
      </c>
    </row>
    <row r="104" spans="9:72" x14ac:dyDescent="0.35">
      <c r="I104" s="32"/>
      <c r="J104">
        <f t="shared" si="71"/>
        <v>0.92000000000000104</v>
      </c>
      <c r="K104">
        <v>7.9999999999999002E-2</v>
      </c>
      <c r="L104" s="20"/>
      <c r="M104" s="20"/>
      <c r="N104" s="20"/>
      <c r="O104" s="14" t="e">
        <f t="shared" si="73"/>
        <v>#N/A</v>
      </c>
      <c r="P104" s="14" t="e">
        <f t="shared" si="74"/>
        <v>#N/A</v>
      </c>
      <c r="Q104" s="14" t="e">
        <f t="shared" si="75"/>
        <v>#N/A</v>
      </c>
      <c r="R104" s="14">
        <v>1</v>
      </c>
      <c r="S104" s="14">
        <f t="shared" si="77"/>
        <v>0</v>
      </c>
      <c r="T104" s="14">
        <f t="shared" si="63"/>
        <v>0</v>
      </c>
      <c r="U104" s="14"/>
      <c r="V104" s="14" t="e">
        <f t="shared" si="79"/>
        <v>#N/A</v>
      </c>
      <c r="W104" s="15" t="e">
        <f t="shared" si="97"/>
        <v>#N/A</v>
      </c>
      <c r="X104" s="15" t="e">
        <f t="shared" si="81"/>
        <v>#N/A</v>
      </c>
      <c r="Y104" s="15" t="e">
        <f t="shared" si="82"/>
        <v>#N/A</v>
      </c>
      <c r="Z104" s="15">
        <v>1</v>
      </c>
      <c r="AA104" s="15">
        <f t="shared" si="70"/>
        <v>0</v>
      </c>
      <c r="AB104" s="15">
        <f t="shared" si="64"/>
        <v>0</v>
      </c>
      <c r="AC104" s="30"/>
      <c r="AD104" s="30" t="e">
        <f t="shared" si="85"/>
        <v>#N/A</v>
      </c>
      <c r="AE104" s="16" t="e">
        <f t="shared" si="86"/>
        <v>#N/A</v>
      </c>
      <c r="AF104" s="16" t="e">
        <f t="shared" si="87"/>
        <v>#N/A</v>
      </c>
      <c r="AG104" s="16" t="e">
        <f t="shared" si="88"/>
        <v>#N/A</v>
      </c>
      <c r="AH104" s="16">
        <v>1</v>
      </c>
      <c r="AI104" s="16">
        <f t="shared" si="90"/>
        <v>0</v>
      </c>
      <c r="AJ104" s="16">
        <f t="shared" si="69"/>
        <v>0</v>
      </c>
      <c r="AK104" s="16"/>
      <c r="AL104" s="16" t="e">
        <f t="shared" si="92"/>
        <v>#N/A</v>
      </c>
      <c r="AM104" t="e">
        <f t="shared" si="93"/>
        <v>#N/A</v>
      </c>
      <c r="AN104" t="e">
        <f t="shared" si="94"/>
        <v>#N/A</v>
      </c>
      <c r="AO104" t="e">
        <f t="shared" si="95"/>
        <v>#N/A</v>
      </c>
      <c r="BO104">
        <v>1.02</v>
      </c>
      <c r="BP104">
        <f t="shared" si="65"/>
        <v>13.120338717480671</v>
      </c>
      <c r="BQ104">
        <f t="shared" si="66"/>
        <v>13.113804068377995</v>
      </c>
      <c r="BR104">
        <f t="shared" si="67"/>
        <v>59.289152741041697</v>
      </c>
      <c r="BS104">
        <f t="shared" si="68"/>
        <v>54.761124382081327</v>
      </c>
      <c r="BT104">
        <v>10</v>
      </c>
    </row>
    <row r="105" spans="9:72" x14ac:dyDescent="0.35">
      <c r="I105" s="32"/>
      <c r="J105">
        <f t="shared" si="71"/>
        <v>0.93000000000000105</v>
      </c>
      <c r="K105">
        <v>6.9999999999998994E-2</v>
      </c>
      <c r="L105" s="20"/>
      <c r="M105" s="20"/>
      <c r="N105" s="20"/>
      <c r="O105" s="14" t="e">
        <f t="shared" si="73"/>
        <v>#N/A</v>
      </c>
      <c r="P105" s="14" t="e">
        <f t="shared" si="74"/>
        <v>#N/A</v>
      </c>
      <c r="Q105" s="14" t="e">
        <f t="shared" si="75"/>
        <v>#N/A</v>
      </c>
      <c r="R105" s="14">
        <v>1</v>
      </c>
      <c r="S105" s="14">
        <f t="shared" si="77"/>
        <v>0</v>
      </c>
      <c r="T105" s="14">
        <f t="shared" si="63"/>
        <v>0</v>
      </c>
      <c r="U105" s="14"/>
      <c r="V105" s="14" t="e">
        <f t="shared" si="79"/>
        <v>#N/A</v>
      </c>
      <c r="W105" s="15" t="e">
        <f t="shared" si="97"/>
        <v>#N/A</v>
      </c>
      <c r="X105" s="15" t="e">
        <f t="shared" si="81"/>
        <v>#N/A</v>
      </c>
      <c r="Y105" s="15" t="e">
        <f t="shared" si="82"/>
        <v>#N/A</v>
      </c>
      <c r="Z105" s="15">
        <v>1</v>
      </c>
      <c r="AA105" s="15">
        <f t="shared" si="70"/>
        <v>0</v>
      </c>
      <c r="AB105" s="15">
        <f t="shared" si="64"/>
        <v>0</v>
      </c>
      <c r="AC105" s="30"/>
      <c r="AD105" s="30" t="e">
        <f t="shared" si="85"/>
        <v>#N/A</v>
      </c>
      <c r="AE105" s="16" t="e">
        <f t="shared" si="86"/>
        <v>#N/A</v>
      </c>
      <c r="AF105" s="16" t="e">
        <f t="shared" si="87"/>
        <v>#N/A</v>
      </c>
      <c r="AG105" s="16" t="e">
        <f t="shared" si="88"/>
        <v>#N/A</v>
      </c>
      <c r="AH105" s="16">
        <v>1</v>
      </c>
      <c r="AI105" s="16">
        <f t="shared" si="90"/>
        <v>0</v>
      </c>
      <c r="AJ105" s="16">
        <f t="shared" si="69"/>
        <v>0</v>
      </c>
      <c r="AK105" s="16"/>
      <c r="AL105" s="16" t="e">
        <f t="shared" si="92"/>
        <v>#N/A</v>
      </c>
      <c r="AM105" t="e">
        <f t="shared" si="93"/>
        <v>#N/A</v>
      </c>
      <c r="AN105" t="e">
        <f t="shared" si="94"/>
        <v>#N/A</v>
      </c>
      <c r="AO105" t="e">
        <f t="shared" si="95"/>
        <v>#N/A</v>
      </c>
      <c r="BO105">
        <v>1.03</v>
      </c>
      <c r="BP105">
        <f t="shared" si="65"/>
        <v>13.119955190142603</v>
      </c>
      <c r="BQ105">
        <f t="shared" si="66"/>
        <v>13.113402538407886</v>
      </c>
      <c r="BR105">
        <f t="shared" si="67"/>
        <v>59.25621401763393</v>
      </c>
      <c r="BS105">
        <f t="shared" si="68"/>
        <v>54.731884399148925</v>
      </c>
      <c r="BT105">
        <v>10</v>
      </c>
    </row>
    <row r="106" spans="9:72" x14ac:dyDescent="0.35">
      <c r="I106" s="32"/>
      <c r="J106">
        <f t="shared" si="71"/>
        <v>0.94000000000000095</v>
      </c>
      <c r="K106">
        <v>5.9999999999999103E-2</v>
      </c>
      <c r="L106" s="20"/>
      <c r="M106" s="20"/>
      <c r="N106" s="20"/>
      <c r="O106" s="14" t="e">
        <f t="shared" si="73"/>
        <v>#N/A</v>
      </c>
      <c r="P106" s="14" t="e">
        <f t="shared" si="74"/>
        <v>#N/A</v>
      </c>
      <c r="Q106" s="14" t="e">
        <f t="shared" si="75"/>
        <v>#N/A</v>
      </c>
      <c r="R106" s="14">
        <v>1</v>
      </c>
      <c r="S106" s="14">
        <f t="shared" si="77"/>
        <v>0</v>
      </c>
      <c r="T106" s="14">
        <f t="shared" si="63"/>
        <v>0</v>
      </c>
      <c r="U106" s="14"/>
      <c r="V106" s="14" t="e">
        <f t="shared" si="79"/>
        <v>#N/A</v>
      </c>
      <c r="W106" s="15" t="e">
        <f t="shared" si="97"/>
        <v>#N/A</v>
      </c>
      <c r="X106" s="15" t="e">
        <f t="shared" si="81"/>
        <v>#N/A</v>
      </c>
      <c r="Y106" s="15" t="e">
        <f t="shared" si="82"/>
        <v>#N/A</v>
      </c>
      <c r="Z106" s="15">
        <v>1</v>
      </c>
      <c r="AA106" s="15">
        <f t="shared" si="70"/>
        <v>0</v>
      </c>
      <c r="AB106" s="15">
        <f t="shared" si="64"/>
        <v>0</v>
      </c>
      <c r="AC106" s="30"/>
      <c r="AD106" s="30" t="e">
        <f t="shared" si="85"/>
        <v>#N/A</v>
      </c>
      <c r="AE106" s="16" t="e">
        <f t="shared" si="86"/>
        <v>#N/A</v>
      </c>
      <c r="AF106" s="16" t="e">
        <f t="shared" si="87"/>
        <v>#N/A</v>
      </c>
      <c r="AG106" s="16" t="e">
        <f t="shared" si="88"/>
        <v>#N/A</v>
      </c>
      <c r="AH106" s="16">
        <v>1</v>
      </c>
      <c r="AI106" s="16">
        <f t="shared" si="90"/>
        <v>0</v>
      </c>
      <c r="AJ106" s="16">
        <f t="shared" si="69"/>
        <v>0</v>
      </c>
      <c r="AK106" s="16"/>
      <c r="AL106" s="16" t="e">
        <f t="shared" si="92"/>
        <v>#N/A</v>
      </c>
      <c r="AM106" t="e">
        <f t="shared" si="93"/>
        <v>#N/A</v>
      </c>
      <c r="AN106" t="e">
        <f t="shared" si="94"/>
        <v>#N/A</v>
      </c>
      <c r="AO106" t="e">
        <f t="shared" si="95"/>
        <v>#N/A</v>
      </c>
      <c r="BO106">
        <v>1.04</v>
      </c>
      <c r="BP106">
        <f t="shared" si="65"/>
        <v>13.119571709264243</v>
      </c>
      <c r="BQ106">
        <f t="shared" si="66"/>
        <v>13.113001054615365</v>
      </c>
      <c r="BR106">
        <f t="shared" si="67"/>
        <v>59.223335977219797</v>
      </c>
      <c r="BS106">
        <f t="shared" si="68"/>
        <v>54.702695555462967</v>
      </c>
      <c r="BT106">
        <v>10</v>
      </c>
    </row>
    <row r="107" spans="9:72" x14ac:dyDescent="0.35">
      <c r="I107" s="32"/>
      <c r="J107">
        <f t="shared" si="71"/>
        <v>0.95000000000000095</v>
      </c>
      <c r="K107">
        <v>4.9999999999998997E-2</v>
      </c>
      <c r="L107" s="20"/>
      <c r="M107" s="20"/>
      <c r="N107" s="20"/>
      <c r="O107" s="14" t="e">
        <f t="shared" si="73"/>
        <v>#N/A</v>
      </c>
      <c r="P107" s="14" t="e">
        <f t="shared" si="74"/>
        <v>#N/A</v>
      </c>
      <c r="Q107" s="14" t="e">
        <f t="shared" si="75"/>
        <v>#N/A</v>
      </c>
      <c r="R107" s="14">
        <v>1</v>
      </c>
      <c r="S107" s="14">
        <f t="shared" si="77"/>
        <v>0</v>
      </c>
      <c r="T107" s="14">
        <f t="shared" si="63"/>
        <v>0</v>
      </c>
      <c r="U107" s="14"/>
      <c r="V107" s="14" t="e">
        <f t="shared" si="79"/>
        <v>#N/A</v>
      </c>
      <c r="W107" s="15" t="e">
        <f t="shared" si="97"/>
        <v>#N/A</v>
      </c>
      <c r="X107" s="15" t="e">
        <f t="shared" si="81"/>
        <v>#N/A</v>
      </c>
      <c r="Y107" s="15" t="e">
        <f t="shared" si="82"/>
        <v>#N/A</v>
      </c>
      <c r="Z107" s="15">
        <v>1</v>
      </c>
      <c r="AA107" s="15">
        <f t="shared" si="70"/>
        <v>0</v>
      </c>
      <c r="AB107" s="15">
        <f t="shared" si="64"/>
        <v>0</v>
      </c>
      <c r="AC107" s="30"/>
      <c r="AD107" s="30" t="e">
        <f t="shared" si="85"/>
        <v>#N/A</v>
      </c>
      <c r="AE107" s="16" t="e">
        <f t="shared" si="86"/>
        <v>#N/A</v>
      </c>
      <c r="AF107" s="16" t="e">
        <f t="shared" si="87"/>
        <v>#N/A</v>
      </c>
      <c r="AG107" s="16" t="e">
        <f t="shared" si="88"/>
        <v>#N/A</v>
      </c>
      <c r="AH107" s="16">
        <v>1</v>
      </c>
      <c r="AI107" s="16">
        <f t="shared" si="90"/>
        <v>0</v>
      </c>
      <c r="AJ107" s="16">
        <f t="shared" si="69"/>
        <v>0</v>
      </c>
      <c r="AK107" s="16"/>
      <c r="AL107" s="16" t="e">
        <f t="shared" si="92"/>
        <v>#N/A</v>
      </c>
      <c r="AM107" t="e">
        <f t="shared" si="93"/>
        <v>#N/A</v>
      </c>
      <c r="AN107" t="e">
        <f t="shared" si="94"/>
        <v>#N/A</v>
      </c>
      <c r="AO107" t="e">
        <f t="shared" si="95"/>
        <v>#N/A</v>
      </c>
      <c r="BO107">
        <v>1.05</v>
      </c>
      <c r="BP107">
        <f t="shared" si="65"/>
        <v>13.11918827485983</v>
      </c>
      <c r="BQ107">
        <f t="shared" si="66"/>
        <v>13.112599617015453</v>
      </c>
      <c r="BR107">
        <f t="shared" si="67"/>
        <v>59.190518503301348</v>
      </c>
      <c r="BS107">
        <f t="shared" si="68"/>
        <v>54.673557758093196</v>
      </c>
      <c r="BT107">
        <v>10</v>
      </c>
    </row>
    <row r="108" spans="9:72" x14ac:dyDescent="0.35">
      <c r="I108" s="32"/>
      <c r="J108">
        <f t="shared" si="71"/>
        <v>0.96000000000000096</v>
      </c>
      <c r="K108">
        <v>3.9999999999999002E-2</v>
      </c>
      <c r="L108" s="20"/>
      <c r="M108" s="20"/>
      <c r="N108" s="20"/>
      <c r="O108" s="14" t="e">
        <f t="shared" si="73"/>
        <v>#N/A</v>
      </c>
      <c r="P108" s="14" t="e">
        <f t="shared" si="74"/>
        <v>#N/A</v>
      </c>
      <c r="Q108" s="14" t="e">
        <f t="shared" si="75"/>
        <v>#N/A</v>
      </c>
      <c r="R108" s="14">
        <v>1</v>
      </c>
      <c r="S108" s="14">
        <f t="shared" si="77"/>
        <v>0</v>
      </c>
      <c r="T108" s="14">
        <f t="shared" si="63"/>
        <v>0</v>
      </c>
      <c r="U108" s="14"/>
      <c r="V108" s="14" t="e">
        <f t="shared" si="79"/>
        <v>#N/A</v>
      </c>
      <c r="W108" s="15" t="e">
        <f t="shared" si="97"/>
        <v>#N/A</v>
      </c>
      <c r="X108" s="15" t="e">
        <f t="shared" si="81"/>
        <v>#N/A</v>
      </c>
      <c r="Y108" s="15" t="e">
        <f t="shared" si="82"/>
        <v>#N/A</v>
      </c>
      <c r="Z108" s="15">
        <v>1</v>
      </c>
      <c r="AA108" s="15">
        <f t="shared" si="70"/>
        <v>0</v>
      </c>
      <c r="AB108" s="15">
        <f t="shared" si="64"/>
        <v>0</v>
      </c>
      <c r="AC108" s="30"/>
      <c r="AD108" s="30" t="e">
        <f t="shared" si="85"/>
        <v>#N/A</v>
      </c>
      <c r="AE108" s="16" t="e">
        <f t="shared" si="86"/>
        <v>#N/A</v>
      </c>
      <c r="AF108" s="16" t="e">
        <f t="shared" si="87"/>
        <v>#N/A</v>
      </c>
      <c r="AG108" s="16" t="e">
        <f t="shared" si="88"/>
        <v>#N/A</v>
      </c>
      <c r="AH108" s="16">
        <v>1</v>
      </c>
      <c r="AI108" s="16">
        <f t="shared" si="90"/>
        <v>0</v>
      </c>
      <c r="AJ108" s="16">
        <f t="shared" si="69"/>
        <v>0</v>
      </c>
      <c r="AK108" s="16"/>
      <c r="AL108" s="16" t="e">
        <f t="shared" si="92"/>
        <v>#N/A</v>
      </c>
      <c r="AM108" t="e">
        <f t="shared" si="93"/>
        <v>#N/A</v>
      </c>
      <c r="AN108" t="e">
        <f t="shared" si="94"/>
        <v>#N/A</v>
      </c>
      <c r="AO108" t="e">
        <f t="shared" si="95"/>
        <v>#N/A</v>
      </c>
      <c r="BO108">
        <v>1.06</v>
      </c>
      <c r="BP108">
        <f t="shared" si="65"/>
        <v>13.118804886943609</v>
      </c>
      <c r="BQ108">
        <f t="shared" si="66"/>
        <v>13.112198225623171</v>
      </c>
      <c r="BR108">
        <f t="shared" si="67"/>
        <v>59.157761479604446</v>
      </c>
      <c r="BS108">
        <f t="shared" si="68"/>
        <v>54.644470914278351</v>
      </c>
      <c r="BT108">
        <v>10</v>
      </c>
    </row>
    <row r="109" spans="9:72" x14ac:dyDescent="0.35">
      <c r="I109" s="32"/>
      <c r="J109">
        <f t="shared" si="71"/>
        <v>0.97000000000000097</v>
      </c>
      <c r="K109">
        <v>2.9999999999999E-2</v>
      </c>
      <c r="L109" s="20"/>
      <c r="M109" s="20"/>
      <c r="N109" s="20"/>
      <c r="O109" s="14" t="e">
        <f t="shared" si="73"/>
        <v>#N/A</v>
      </c>
      <c r="P109" s="14" t="e">
        <f t="shared" si="74"/>
        <v>#N/A</v>
      </c>
      <c r="Q109" s="14" t="e">
        <f t="shared" si="75"/>
        <v>#N/A</v>
      </c>
      <c r="R109" s="14">
        <v>1</v>
      </c>
      <c r="S109" s="14">
        <f t="shared" si="77"/>
        <v>0</v>
      </c>
      <c r="T109" s="14">
        <f t="shared" si="63"/>
        <v>0</v>
      </c>
      <c r="U109" s="14"/>
      <c r="V109" s="14" t="e">
        <f t="shared" si="79"/>
        <v>#N/A</v>
      </c>
      <c r="W109" s="15" t="e">
        <f t="shared" si="97"/>
        <v>#N/A</v>
      </c>
      <c r="X109" s="15" t="e">
        <f t="shared" si="81"/>
        <v>#N/A</v>
      </c>
      <c r="Y109" s="15" t="e">
        <f t="shared" si="82"/>
        <v>#N/A</v>
      </c>
      <c r="Z109" s="15">
        <v>1</v>
      </c>
      <c r="AA109" s="15">
        <f t="shared" si="70"/>
        <v>0</v>
      </c>
      <c r="AB109" s="15">
        <f t="shared" si="64"/>
        <v>0</v>
      </c>
      <c r="AC109" s="30"/>
      <c r="AD109" s="30" t="e">
        <f t="shared" si="85"/>
        <v>#N/A</v>
      </c>
      <c r="AE109" s="16" t="e">
        <f t="shared" si="86"/>
        <v>#N/A</v>
      </c>
      <c r="AF109" s="16" t="e">
        <f t="shared" si="87"/>
        <v>#N/A</v>
      </c>
      <c r="AG109" s="16" t="e">
        <f t="shared" si="88"/>
        <v>#N/A</v>
      </c>
      <c r="AH109" s="16">
        <v>1</v>
      </c>
      <c r="AI109" s="16">
        <f t="shared" si="90"/>
        <v>0</v>
      </c>
      <c r="AJ109" s="16">
        <f t="shared" si="69"/>
        <v>0</v>
      </c>
      <c r="AK109" s="16"/>
      <c r="AL109" s="16" t="e">
        <f t="shared" si="92"/>
        <v>#N/A</v>
      </c>
      <c r="AM109" t="e">
        <f t="shared" si="93"/>
        <v>#N/A</v>
      </c>
      <c r="AN109" t="e">
        <f t="shared" si="94"/>
        <v>#N/A</v>
      </c>
      <c r="AO109" t="e">
        <f t="shared" si="95"/>
        <v>#N/A</v>
      </c>
      <c r="BO109">
        <v>1.07</v>
      </c>
      <c r="BP109">
        <f t="shared" si="65"/>
        <v>13.118421545529822</v>
      </c>
      <c r="BQ109">
        <f t="shared" si="66"/>
        <v>13.111796880453548</v>
      </c>
      <c r="BR109">
        <f t="shared" si="67"/>
        <v>59.125064790078326</v>
      </c>
      <c r="BS109">
        <f t="shared" si="68"/>
        <v>54.615434931425845</v>
      </c>
      <c r="BT109">
        <v>10</v>
      </c>
    </row>
    <row r="110" spans="9:72" x14ac:dyDescent="0.35">
      <c r="I110" s="32"/>
      <c r="J110">
        <f t="shared" si="71"/>
        <v>0.98000000000000098</v>
      </c>
      <c r="K110">
        <v>1.9999999999999001E-2</v>
      </c>
      <c r="L110" s="20"/>
      <c r="M110" s="20"/>
      <c r="N110" s="20"/>
      <c r="O110" s="14" t="e">
        <f t="shared" si="73"/>
        <v>#N/A</v>
      </c>
      <c r="P110" s="14" t="e">
        <f t="shared" si="74"/>
        <v>#N/A</v>
      </c>
      <c r="Q110" s="14" t="e">
        <f t="shared" si="75"/>
        <v>#N/A</v>
      </c>
      <c r="R110" s="14">
        <v>1</v>
      </c>
      <c r="S110" s="14">
        <f t="shared" si="77"/>
        <v>0</v>
      </c>
      <c r="T110" s="14">
        <f t="shared" si="63"/>
        <v>0</v>
      </c>
      <c r="U110" s="14"/>
      <c r="V110" s="14" t="e">
        <f t="shared" si="79"/>
        <v>#N/A</v>
      </c>
      <c r="W110" s="15" t="e">
        <f t="shared" si="97"/>
        <v>#N/A</v>
      </c>
      <c r="X110" s="15" t="e">
        <f t="shared" si="81"/>
        <v>#N/A</v>
      </c>
      <c r="Y110" s="15" t="e">
        <f t="shared" si="82"/>
        <v>#N/A</v>
      </c>
      <c r="Z110" s="15">
        <v>1</v>
      </c>
      <c r="AA110" s="15">
        <f t="shared" si="70"/>
        <v>0</v>
      </c>
      <c r="AB110" s="15">
        <f t="shared" si="64"/>
        <v>0</v>
      </c>
      <c r="AC110" s="30"/>
      <c r="AD110" s="30" t="e">
        <f t="shared" si="85"/>
        <v>#N/A</v>
      </c>
      <c r="AE110" s="16" t="e">
        <f t="shared" si="86"/>
        <v>#N/A</v>
      </c>
      <c r="AF110" s="16" t="e">
        <f t="shared" si="87"/>
        <v>#N/A</v>
      </c>
      <c r="AG110" s="16" t="e">
        <f t="shared" si="88"/>
        <v>#N/A</v>
      </c>
      <c r="AH110" s="16">
        <v>1</v>
      </c>
      <c r="AI110" s="16">
        <f t="shared" si="90"/>
        <v>0</v>
      </c>
      <c r="AJ110" s="16">
        <f t="shared" si="69"/>
        <v>0</v>
      </c>
      <c r="AK110" s="16"/>
      <c r="AL110" s="16" t="e">
        <f t="shared" si="92"/>
        <v>#N/A</v>
      </c>
      <c r="AM110" t="e">
        <f t="shared" si="93"/>
        <v>#N/A</v>
      </c>
      <c r="AN110" t="e">
        <f t="shared" si="94"/>
        <v>#N/A</v>
      </c>
      <c r="AO110" t="e">
        <f t="shared" si="95"/>
        <v>#N/A</v>
      </c>
      <c r="BO110">
        <v>1.08</v>
      </c>
      <c r="BP110">
        <f t="shared" si="65"/>
        <v>13.118038250632729</v>
      </c>
      <c r="BQ110">
        <f t="shared" si="66"/>
        <v>13.111395581521634</v>
      </c>
      <c r="BR110">
        <f t="shared" si="67"/>
        <v>59.092428318895173</v>
      </c>
      <c r="BS110">
        <f t="shared" si="68"/>
        <v>54.586449717111435</v>
      </c>
      <c r="BT110">
        <v>10</v>
      </c>
    </row>
    <row r="111" spans="9:72" x14ac:dyDescent="0.35">
      <c r="I111" s="32"/>
      <c r="J111">
        <f t="shared" si="71"/>
        <v>0.99000000000000099</v>
      </c>
      <c r="K111">
        <v>9.9999999999990097E-3</v>
      </c>
      <c r="L111" s="20"/>
      <c r="M111" s="20"/>
      <c r="N111" s="20"/>
      <c r="O111" s="14" t="e">
        <f t="shared" si="73"/>
        <v>#N/A</v>
      </c>
      <c r="P111" s="14" t="e">
        <f t="shared" si="74"/>
        <v>#N/A</v>
      </c>
      <c r="Q111" s="14" t="e">
        <f t="shared" si="75"/>
        <v>#N/A</v>
      </c>
      <c r="R111" s="14">
        <v>1</v>
      </c>
      <c r="S111" s="14">
        <f t="shared" si="77"/>
        <v>0</v>
      </c>
      <c r="T111" s="14">
        <f t="shared" si="63"/>
        <v>0</v>
      </c>
      <c r="U111" s="14"/>
      <c r="V111" s="14" t="e">
        <f t="shared" si="79"/>
        <v>#N/A</v>
      </c>
      <c r="W111" s="15" t="e">
        <f t="shared" si="97"/>
        <v>#N/A</v>
      </c>
      <c r="X111" s="15" t="e">
        <f t="shared" si="81"/>
        <v>#N/A</v>
      </c>
      <c r="Y111" s="15" t="e">
        <f t="shared" si="82"/>
        <v>#N/A</v>
      </c>
      <c r="Z111" s="15">
        <v>1</v>
      </c>
      <c r="AA111" s="15">
        <f t="shared" si="70"/>
        <v>0</v>
      </c>
      <c r="AB111" s="15">
        <f t="shared" si="64"/>
        <v>0</v>
      </c>
      <c r="AC111" s="30"/>
      <c r="AD111" s="30" t="e">
        <f t="shared" si="85"/>
        <v>#N/A</v>
      </c>
      <c r="AE111" s="16" t="e">
        <f t="shared" si="86"/>
        <v>#N/A</v>
      </c>
      <c r="AF111" s="16" t="e">
        <f t="shared" si="87"/>
        <v>#N/A</v>
      </c>
      <c r="AG111" s="16" t="e">
        <f t="shared" si="88"/>
        <v>#N/A</v>
      </c>
      <c r="AH111" s="16">
        <v>1</v>
      </c>
      <c r="AI111" s="16">
        <f t="shared" si="90"/>
        <v>0</v>
      </c>
      <c r="AJ111" s="16">
        <f t="shared" si="69"/>
        <v>0</v>
      </c>
      <c r="AK111" s="16"/>
      <c r="AL111" s="16" t="e">
        <f t="shared" si="92"/>
        <v>#N/A</v>
      </c>
      <c r="AM111" t="e">
        <f t="shared" si="93"/>
        <v>#N/A</v>
      </c>
      <c r="AN111" t="e">
        <f t="shared" si="94"/>
        <v>#N/A</v>
      </c>
      <c r="AO111" t="e">
        <f t="shared" si="95"/>
        <v>#N/A</v>
      </c>
      <c r="BO111">
        <v>1.0900000000000001</v>
      </c>
      <c r="BP111">
        <f t="shared" si="65"/>
        <v>13.117655002266593</v>
      </c>
      <c r="BQ111">
        <f t="shared" si="66"/>
        <v>13.110994328842475</v>
      </c>
      <c r="BR111">
        <f t="shared" si="67"/>
        <v>59.059851950449705</v>
      </c>
      <c r="BS111">
        <f t="shared" si="68"/>
        <v>54.557515179078948</v>
      </c>
      <c r="BT111">
        <v>10</v>
      </c>
    </row>
    <row r="112" spans="9:72" x14ac:dyDescent="0.35">
      <c r="I112" s="32"/>
      <c r="J112">
        <f t="shared" si="71"/>
        <v>1</v>
      </c>
      <c r="K112">
        <v>0</v>
      </c>
      <c r="L112" s="20"/>
      <c r="M112" s="20"/>
      <c r="N112" s="20"/>
      <c r="O112" s="14" t="e">
        <f t="shared" si="73"/>
        <v>#N/A</v>
      </c>
      <c r="P112" s="14" t="e">
        <f t="shared" si="74"/>
        <v>#N/A</v>
      </c>
      <c r="Q112" s="14" t="e">
        <f t="shared" si="75"/>
        <v>#N/A</v>
      </c>
      <c r="R112" s="14">
        <v>1</v>
      </c>
      <c r="S112" s="14">
        <f t="shared" si="77"/>
        <v>1</v>
      </c>
      <c r="T112" s="14">
        <v>0</v>
      </c>
      <c r="U112" s="14"/>
      <c r="V112" s="14" t="e">
        <f t="shared" si="79"/>
        <v>#N/A</v>
      </c>
      <c r="W112" s="15" t="e">
        <f t="shared" si="97"/>
        <v>#N/A</v>
      </c>
      <c r="X112" s="15" t="e">
        <f t="shared" si="81"/>
        <v>#N/A</v>
      </c>
      <c r="Y112" s="15" t="e">
        <f t="shared" si="82"/>
        <v>#N/A</v>
      </c>
      <c r="Z112" s="15">
        <v>1</v>
      </c>
      <c r="AA112" s="15">
        <f t="shared" si="70"/>
        <v>1</v>
      </c>
      <c r="AB112" s="15">
        <v>0</v>
      </c>
      <c r="AC112" s="30"/>
      <c r="AD112" s="30" t="e">
        <f t="shared" si="85"/>
        <v>#N/A</v>
      </c>
      <c r="AE112" s="16" t="e">
        <f t="shared" si="86"/>
        <v>#N/A</v>
      </c>
      <c r="AF112" s="16" t="e">
        <f t="shared" si="87"/>
        <v>#N/A</v>
      </c>
      <c r="AG112" s="16" t="e">
        <f t="shared" si="88"/>
        <v>#N/A</v>
      </c>
      <c r="AH112" s="16">
        <v>1</v>
      </c>
      <c r="AI112" s="16">
        <f t="shared" si="90"/>
        <v>1</v>
      </c>
      <c r="AJ112" s="16">
        <v>0</v>
      </c>
      <c r="AK112" s="16"/>
      <c r="AL112" s="16" t="e">
        <f t="shared" si="92"/>
        <v>#N/A</v>
      </c>
      <c r="AM112" t="e">
        <f t="shared" si="93"/>
        <v>#N/A</v>
      </c>
      <c r="AN112" t="e">
        <f t="shared" si="94"/>
        <v>#N/A</v>
      </c>
      <c r="AO112" t="e">
        <f t="shared" si="95"/>
        <v>#N/A</v>
      </c>
      <c r="BO112">
        <v>1.1000000000000001</v>
      </c>
      <c r="BP112">
        <f t="shared" si="65"/>
        <v>13.117271800445687</v>
      </c>
      <c r="BQ112">
        <f t="shared" si="66"/>
        <v>13.110593122431126</v>
      </c>
      <c r="BR112">
        <f t="shared" si="67"/>
        <v>59.027335569358712</v>
      </c>
      <c r="BS112">
        <f t="shared" si="68"/>
        <v>54.52863122523997</v>
      </c>
      <c r="BT112">
        <v>10</v>
      </c>
    </row>
    <row r="113" spans="67:72" x14ac:dyDescent="0.35">
      <c r="BO113">
        <v>1.1100000000000001</v>
      </c>
      <c r="BP113">
        <f t="shared" si="65"/>
        <v>13.116888645184282</v>
      </c>
      <c r="BQ113">
        <f t="shared" si="66"/>
        <v>13.110191962302657</v>
      </c>
      <c r="BR113">
        <f t="shared" si="67"/>
        <v>58.994879060460661</v>
      </c>
      <c r="BS113">
        <f t="shared" si="68"/>
        <v>54.499797763673513</v>
      </c>
      <c r="BT113">
        <v>10</v>
      </c>
    </row>
    <row r="114" spans="67:72" x14ac:dyDescent="0.35">
      <c r="BO114">
        <v>1.1200000000000001</v>
      </c>
      <c r="BP114">
        <f t="shared" si="65"/>
        <v>13.116505536496668</v>
      </c>
      <c r="BQ114">
        <f t="shared" si="66"/>
        <v>13.109790848472139</v>
      </c>
      <c r="BR114">
        <f t="shared" si="67"/>
        <v>58.962482308815254</v>
      </c>
      <c r="BS114">
        <f t="shared" si="68"/>
        <v>54.471014702625752</v>
      </c>
      <c r="BT114">
        <v>10</v>
      </c>
    </row>
    <row r="115" spans="67:72" x14ac:dyDescent="0.35">
      <c r="BO115">
        <v>1.1299999999999999</v>
      </c>
      <c r="BP115">
        <f t="shared" si="65"/>
        <v>13.116122474397134</v>
      </c>
      <c r="BQ115">
        <f t="shared" si="66"/>
        <v>13.109389780954656</v>
      </c>
      <c r="BR115">
        <f t="shared" si="67"/>
        <v>58.930145199703013</v>
      </c>
      <c r="BS115">
        <f t="shared" si="68"/>
        <v>54.442281950509681</v>
      </c>
      <c r="BT115">
        <v>10</v>
      </c>
    </row>
    <row r="116" spans="67:72" x14ac:dyDescent="0.35">
      <c r="BO116">
        <v>1.1399999999999999</v>
      </c>
      <c r="BP116">
        <f t="shared" si="65"/>
        <v>13.115739458899982</v>
      </c>
      <c r="BQ116">
        <f t="shared" si="66"/>
        <v>13.108988759765296</v>
      </c>
      <c r="BR116">
        <f t="shared" si="67"/>
        <v>58.897867618624844</v>
      </c>
      <c r="BS116">
        <f t="shared" si="68"/>
        <v>54.413599415904855</v>
      </c>
      <c r="BT116">
        <v>10</v>
      </c>
    </row>
    <row r="117" spans="67:72" x14ac:dyDescent="0.35">
      <c r="BO117">
        <v>1.1499999999999999</v>
      </c>
      <c r="BP117">
        <f t="shared" si="65"/>
        <v>13.115356490019513</v>
      </c>
      <c r="BQ117">
        <f t="shared" si="66"/>
        <v>13.108587784919159</v>
      </c>
      <c r="BR117">
        <f t="shared" si="67"/>
        <v>58.865649451301636</v>
      </c>
      <c r="BS117">
        <f t="shared" si="68"/>
        <v>54.384967007557037</v>
      </c>
      <c r="BT117">
        <v>10</v>
      </c>
    </row>
    <row r="118" spans="67:72" x14ac:dyDescent="0.35">
      <c r="BO118">
        <v>1.1599999999999999</v>
      </c>
      <c r="BP118">
        <f t="shared" si="65"/>
        <v>13.114973567770043</v>
      </c>
      <c r="BQ118">
        <f t="shared" si="66"/>
        <v>13.108186856431351</v>
      </c>
      <c r="BR118">
        <f t="shared" si="67"/>
        <v>58.833490583673807</v>
      </c>
      <c r="BS118">
        <f t="shared" si="68"/>
        <v>54.356384634377932</v>
      </c>
      <c r="BT118">
        <v>10</v>
      </c>
    </row>
    <row r="119" spans="67:72" x14ac:dyDescent="0.35">
      <c r="BO119">
        <v>1.17</v>
      </c>
      <c r="BP119">
        <f t="shared" si="65"/>
        <v>13.114590692165891</v>
      </c>
      <c r="BQ119">
        <f t="shared" si="66"/>
        <v>13.107785974316986</v>
      </c>
      <c r="BR119">
        <f t="shared" si="67"/>
        <v>58.801390901900909</v>
      </c>
      <c r="BS119">
        <f t="shared" si="68"/>
        <v>54.327852205444856</v>
      </c>
      <c r="BT119">
        <v>10</v>
      </c>
    </row>
    <row r="120" spans="67:72" x14ac:dyDescent="0.35">
      <c r="BO120">
        <v>1.18</v>
      </c>
      <c r="BP120">
        <f t="shared" si="65"/>
        <v>13.114207863221385</v>
      </c>
      <c r="BQ120">
        <f t="shared" si="66"/>
        <v>13.107385138591191</v>
      </c>
      <c r="BR120">
        <f t="shared" si="67"/>
        <v>58.769350292361182</v>
      </c>
      <c r="BS120">
        <f t="shared" si="68"/>
        <v>54.299369630000484</v>
      </c>
      <c r="BT120">
        <v>10</v>
      </c>
    </row>
    <row r="121" spans="67:72" x14ac:dyDescent="0.35">
      <c r="BO121">
        <v>1.19</v>
      </c>
      <c r="BP121">
        <f t="shared" si="65"/>
        <v>13.113825080950855</v>
      </c>
      <c r="BQ121">
        <f t="shared" si="66"/>
        <v>13.106984349269091</v>
      </c>
      <c r="BR121">
        <f t="shared" si="67"/>
        <v>58.737368641651159</v>
      </c>
      <c r="BS121">
        <f t="shared" si="68"/>
        <v>54.270936817452487</v>
      </c>
      <c r="BT121">
        <v>10</v>
      </c>
    </row>
    <row r="122" spans="67:72" x14ac:dyDescent="0.35">
      <c r="BO122">
        <v>1.2</v>
      </c>
      <c r="BP122">
        <f t="shared" si="65"/>
        <v>13.11344234536865</v>
      </c>
      <c r="BQ122">
        <f t="shared" si="66"/>
        <v>13.106583606365831</v>
      </c>
      <c r="BR122">
        <f t="shared" si="67"/>
        <v>58.705445836585241</v>
      </c>
      <c r="BS122">
        <f t="shared" si="68"/>
        <v>54.242553677373287</v>
      </c>
      <c r="BT122">
        <v>10</v>
      </c>
    </row>
    <row r="123" spans="67:72" x14ac:dyDescent="0.35">
      <c r="BO123">
        <v>1.21</v>
      </c>
      <c r="BP123">
        <f t="shared" si="65"/>
        <v>13.113059656489112</v>
      </c>
      <c r="BQ123">
        <f t="shared" si="66"/>
        <v>13.106182909896553</v>
      </c>
      <c r="BR123">
        <f t="shared" si="67"/>
        <v>58.673581764195262</v>
      </c>
      <c r="BS123">
        <f t="shared" si="68"/>
        <v>54.214220119499714</v>
      </c>
      <c r="BT123">
        <v>10</v>
      </c>
    </row>
    <row r="124" spans="67:72" x14ac:dyDescent="0.35">
      <c r="BO124">
        <v>1.22</v>
      </c>
      <c r="BP124">
        <f t="shared" si="65"/>
        <v>13.1126770143266</v>
      </c>
      <c r="BQ124">
        <f t="shared" si="66"/>
        <v>13.10578225987642</v>
      </c>
      <c r="BR124">
        <f t="shared" si="67"/>
        <v>58.641776311730084</v>
      </c>
      <c r="BS124">
        <f t="shared" si="68"/>
        <v>54.185936053732732</v>
      </c>
      <c r="BT124">
        <v>10</v>
      </c>
    </row>
    <row r="125" spans="67:72" x14ac:dyDescent="0.35">
      <c r="BO125">
        <v>1.23</v>
      </c>
      <c r="BP125">
        <f t="shared" si="65"/>
        <v>13.112294418895472</v>
      </c>
      <c r="BQ125">
        <f t="shared" si="66"/>
        <v>13.105381656320588</v>
      </c>
      <c r="BR125">
        <f t="shared" si="67"/>
        <v>58.610029366655176</v>
      </c>
      <c r="BS125">
        <f t="shared" si="68"/>
        <v>54.157701390137134</v>
      </c>
      <c r="BT125">
        <v>10</v>
      </c>
    </row>
    <row r="126" spans="67:72" x14ac:dyDescent="0.35">
      <c r="BO126">
        <v>1.24</v>
      </c>
      <c r="BP126">
        <f t="shared" si="65"/>
        <v>13.111911870210104</v>
      </c>
      <c r="BQ126">
        <f t="shared" si="66"/>
        <v>13.104981099244235</v>
      </c>
      <c r="BR126">
        <f t="shared" si="67"/>
        <v>58.578340816652222</v>
      </c>
      <c r="BS126">
        <f t="shared" si="68"/>
        <v>54.129516038941254</v>
      </c>
      <c r="BT126">
        <v>10</v>
      </c>
    </row>
    <row r="127" spans="67:72" x14ac:dyDescent="0.35">
      <c r="BO127">
        <v>1.25</v>
      </c>
      <c r="BP127">
        <f t="shared" si="65"/>
        <v>13.11152936828487</v>
      </c>
      <c r="BQ127">
        <f t="shared" si="66"/>
        <v>13.104580588662539</v>
      </c>
      <c r="BR127">
        <f t="shared" si="67"/>
        <v>58.546710549618652</v>
      </c>
      <c r="BS127">
        <f t="shared" si="68"/>
        <v>54.101379910536643</v>
      </c>
      <c r="BT127">
        <v>10</v>
      </c>
    </row>
    <row r="128" spans="67:72" x14ac:dyDescent="0.35">
      <c r="BO128">
        <v>1.26</v>
      </c>
      <c r="BP128">
        <f t="shared" si="65"/>
        <v>13.111146913134153</v>
      </c>
      <c r="BQ128">
        <f t="shared" si="66"/>
        <v>13.104180124590689</v>
      </c>
      <c r="BR128">
        <f t="shared" si="67"/>
        <v>58.515138453667269</v>
      </c>
      <c r="BS128">
        <f t="shared" si="68"/>
        <v>54.073292915477801</v>
      </c>
      <c r="BT128">
        <v>10</v>
      </c>
    </row>
    <row r="129" spans="67:72" x14ac:dyDescent="0.35">
      <c r="BO129">
        <v>1.27</v>
      </c>
      <c r="BP129">
        <f t="shared" si="65"/>
        <v>13.110764504772344</v>
      </c>
      <c r="BQ129">
        <f t="shared" si="66"/>
        <v>13.103779707043881</v>
      </c>
      <c r="BR129">
        <f t="shared" si="67"/>
        <v>58.483624417125846</v>
      </c>
      <c r="BS129">
        <f t="shared" si="68"/>
        <v>54.04525496448187</v>
      </c>
      <c r="BT129">
        <v>10</v>
      </c>
    </row>
    <row r="130" spans="67:72" x14ac:dyDescent="0.35">
      <c r="BO130">
        <v>1.28</v>
      </c>
      <c r="BP130">
        <f t="shared" si="65"/>
        <v>13.110382143213844</v>
      </c>
      <c r="BQ130">
        <f t="shared" si="66"/>
        <v>13.103379336037317</v>
      </c>
      <c r="BR130">
        <f t="shared" si="67"/>
        <v>58.452168328536672</v>
      </c>
      <c r="BS130">
        <f t="shared" si="68"/>
        <v>54.017265968428326</v>
      </c>
      <c r="BT130">
        <v>10</v>
      </c>
    </row>
    <row r="131" spans="67:72" x14ac:dyDescent="0.35">
      <c r="BO131">
        <v>1.29</v>
      </c>
      <c r="BP131">
        <f t="shared" ref="BP131:BP194" si="98">13.03*EXP(-0.003454*BO131)+0.1297*EXP(0.04768*BO131)</f>
        <v>13.109999828473056</v>
      </c>
      <c r="BQ131">
        <f t="shared" ref="BQ131:BQ194" si="99">13.05*EXP(-0.003531*BO131)+0.105*EXP(0.05201*BO131)</f>
        <v>13.102979011586218</v>
      </c>
      <c r="BR131">
        <f t="shared" ref="BR131:BR194" si="100">19.99*EXP(-0.1923*BO131)+43*EXP(-0.003208*BO131)</f>
        <v>58.420770076656154</v>
      </c>
      <c r="BS131">
        <f t="shared" ref="BS131:BS194" si="101">18.61*EXP(-0.182*BO131)+39.42*EXP(-0.002885*BO131)</f>
        <v>53.98932583835871</v>
      </c>
      <c r="BT131">
        <v>10</v>
      </c>
    </row>
    <row r="132" spans="67:72" x14ac:dyDescent="0.35">
      <c r="BO132">
        <v>1.3</v>
      </c>
      <c r="BP132">
        <f t="shared" si="98"/>
        <v>13.109617560564393</v>
      </c>
      <c r="BQ132">
        <f t="shared" si="99"/>
        <v>13.102578733705801</v>
      </c>
      <c r="BR132">
        <f t="shared" si="100"/>
        <v>58.389429550454444</v>
      </c>
      <c r="BS132">
        <f t="shared" si="101"/>
        <v>53.961434485476303</v>
      </c>
      <c r="BT132">
        <v>10</v>
      </c>
    </row>
    <row r="133" spans="67:72" x14ac:dyDescent="0.35">
      <c r="BO133">
        <v>1.31</v>
      </c>
      <c r="BP133">
        <f t="shared" si="98"/>
        <v>13.109235339502275</v>
      </c>
      <c r="BQ133">
        <f t="shared" si="99"/>
        <v>13.102178502411293</v>
      </c>
      <c r="BR133">
        <f t="shared" si="100"/>
        <v>58.35814663911497</v>
      </c>
      <c r="BS133">
        <f t="shared" si="101"/>
        <v>53.933591821145868</v>
      </c>
      <c r="BT133">
        <v>10</v>
      </c>
    </row>
    <row r="134" spans="67:72" x14ac:dyDescent="0.35">
      <c r="BO134">
        <v>1.32</v>
      </c>
      <c r="BP134">
        <f t="shared" si="98"/>
        <v>13.108853165301131</v>
      </c>
      <c r="BQ134">
        <f t="shared" si="99"/>
        <v>13.101778317717937</v>
      </c>
      <c r="BR134">
        <f t="shared" si="100"/>
        <v>58.326921232034053</v>
      </c>
      <c r="BS134">
        <f t="shared" si="101"/>
        <v>53.905797756893314</v>
      </c>
      <c r="BT134">
        <v>10</v>
      </c>
    </row>
    <row r="135" spans="67:72" x14ac:dyDescent="0.35">
      <c r="BO135">
        <v>1.33</v>
      </c>
      <c r="BP135">
        <f t="shared" si="98"/>
        <v>13.10847103797539</v>
      </c>
      <c r="BQ135">
        <f t="shared" si="99"/>
        <v>13.101378179640976</v>
      </c>
      <c r="BR135">
        <f t="shared" si="100"/>
        <v>58.295753218820508</v>
      </c>
      <c r="BS135">
        <f t="shared" si="101"/>
        <v>53.878052204405435</v>
      </c>
      <c r="BT135">
        <v>10</v>
      </c>
    </row>
    <row r="136" spans="67:72" x14ac:dyDescent="0.35">
      <c r="BO136">
        <v>1.34</v>
      </c>
      <c r="BP136">
        <f t="shared" si="98"/>
        <v>13.108088957539499</v>
      </c>
      <c r="BQ136">
        <f t="shared" si="99"/>
        <v>13.100978088195667</v>
      </c>
      <c r="BR136">
        <f t="shared" si="100"/>
        <v>58.264642489295227</v>
      </c>
      <c r="BS136">
        <f t="shared" si="101"/>
        <v>53.850355075529599</v>
      </c>
      <c r="BT136">
        <v>10</v>
      </c>
    </row>
    <row r="137" spans="67:72" x14ac:dyDescent="0.35">
      <c r="BO137">
        <v>1.35</v>
      </c>
      <c r="BP137">
        <f t="shared" si="98"/>
        <v>13.1077069240079</v>
      </c>
      <c r="BQ137">
        <f t="shared" si="99"/>
        <v>13.10057804339727</v>
      </c>
      <c r="BR137">
        <f t="shared" si="100"/>
        <v>58.233588933490765</v>
      </c>
      <c r="BS137">
        <f t="shared" si="101"/>
        <v>53.822706282273501</v>
      </c>
      <c r="BT137">
        <v>10</v>
      </c>
    </row>
    <row r="138" spans="67:72" x14ac:dyDescent="0.35">
      <c r="BO138">
        <v>1.36</v>
      </c>
      <c r="BP138">
        <f t="shared" si="98"/>
        <v>13.107324937395056</v>
      </c>
      <c r="BQ138">
        <f t="shared" si="99"/>
        <v>13.100178045261057</v>
      </c>
      <c r="BR138">
        <f t="shared" si="100"/>
        <v>58.202592441650928</v>
      </c>
      <c r="BS138">
        <f t="shared" si="101"/>
        <v>53.795105736804764</v>
      </c>
      <c r="BT138">
        <v>10</v>
      </c>
    </row>
    <row r="139" spans="67:72" x14ac:dyDescent="0.35">
      <c r="BO139">
        <v>1.37</v>
      </c>
      <c r="BP139">
        <f t="shared" si="98"/>
        <v>13.106942997715423</v>
      </c>
      <c r="BQ139">
        <f t="shared" si="99"/>
        <v>13.099778093802305</v>
      </c>
      <c r="BR139">
        <f t="shared" si="100"/>
        <v>58.171652904230399</v>
      </c>
      <c r="BS139">
        <f t="shared" si="101"/>
        <v>53.767553351450786</v>
      </c>
      <c r="BT139">
        <v>10</v>
      </c>
    </row>
    <row r="140" spans="67:72" x14ac:dyDescent="0.35">
      <c r="BO140">
        <v>1.38</v>
      </c>
      <c r="BP140">
        <f t="shared" si="98"/>
        <v>13.106561104983475</v>
      </c>
      <c r="BQ140">
        <f t="shared" si="99"/>
        <v>13.099378189036306</v>
      </c>
      <c r="BR140">
        <f t="shared" si="100"/>
        <v>58.140770211894299</v>
      </c>
      <c r="BS140">
        <f t="shared" si="101"/>
        <v>53.740049038698352</v>
      </c>
      <c r="BT140">
        <v>10</v>
      </c>
    </row>
    <row r="141" spans="67:72" x14ac:dyDescent="0.35">
      <c r="BO141">
        <v>1.39</v>
      </c>
      <c r="BP141">
        <f t="shared" si="98"/>
        <v>13.106179259213686</v>
      </c>
      <c r="BQ141">
        <f t="shared" si="99"/>
        <v>13.098978330978355</v>
      </c>
      <c r="BR141">
        <f t="shared" si="100"/>
        <v>58.109944255517789</v>
      </c>
      <c r="BS141">
        <f t="shared" si="101"/>
        <v>53.712592711193381</v>
      </c>
      <c r="BT141">
        <v>10</v>
      </c>
    </row>
    <row r="142" spans="67:72" x14ac:dyDescent="0.35">
      <c r="BO142">
        <v>1.4</v>
      </c>
      <c r="BP142">
        <f t="shared" si="98"/>
        <v>13.105797460420543</v>
      </c>
      <c r="BQ142">
        <f t="shared" si="99"/>
        <v>13.098578519643754</v>
      </c>
      <c r="BR142">
        <f t="shared" si="100"/>
        <v>58.079174926185701</v>
      </c>
      <c r="BS142">
        <f t="shared" si="101"/>
        <v>53.685184281740611</v>
      </c>
      <c r="BT142">
        <v>10</v>
      </c>
    </row>
    <row r="143" spans="67:72" x14ac:dyDescent="0.35">
      <c r="BO143">
        <v>1.41</v>
      </c>
      <c r="BP143">
        <f t="shared" si="98"/>
        <v>13.105415708618535</v>
      </c>
      <c r="BQ143">
        <f t="shared" si="99"/>
        <v>13.098178755047813</v>
      </c>
      <c r="BR143">
        <f t="shared" si="100"/>
        <v>58.048462115192066</v>
      </c>
      <c r="BS143">
        <f t="shared" si="101"/>
        <v>53.657823663303361</v>
      </c>
      <c r="BT143">
        <v>10</v>
      </c>
    </row>
    <row r="144" spans="67:72" x14ac:dyDescent="0.35">
      <c r="BO144">
        <v>1.42</v>
      </c>
      <c r="BP144">
        <f t="shared" si="98"/>
        <v>13.105034003822164</v>
      </c>
      <c r="BQ144">
        <f t="shared" si="99"/>
        <v>13.097779037205857</v>
      </c>
      <c r="BR144">
        <f t="shared" si="100"/>
        <v>58.017805714039774</v>
      </c>
      <c r="BS144">
        <f t="shared" si="101"/>
        <v>53.630510769003202</v>
      </c>
      <c r="BT144">
        <v>10</v>
      </c>
    </row>
    <row r="145" spans="67:72" x14ac:dyDescent="0.35">
      <c r="BO145">
        <v>1.43</v>
      </c>
      <c r="BP145">
        <f t="shared" si="98"/>
        <v>13.104652346045931</v>
      </c>
      <c r="BQ145">
        <f t="shared" si="99"/>
        <v>13.097379366133213</v>
      </c>
      <c r="BR145">
        <f t="shared" si="100"/>
        <v>57.987205614440171</v>
      </c>
      <c r="BS145">
        <f t="shared" si="101"/>
        <v>53.603245512119663</v>
      </c>
      <c r="BT145">
        <v>10</v>
      </c>
    </row>
    <row r="146" spans="67:72" x14ac:dyDescent="0.35">
      <c r="BO146">
        <v>1.44</v>
      </c>
      <c r="BP146">
        <f t="shared" si="98"/>
        <v>13.104270735304352</v>
      </c>
      <c r="BQ146">
        <f t="shared" si="99"/>
        <v>13.096979741845219</v>
      </c>
      <c r="BR146">
        <f t="shared" si="100"/>
        <v>57.956661708312609</v>
      </c>
      <c r="BS146">
        <f t="shared" si="101"/>
        <v>53.576027806089968</v>
      </c>
      <c r="BT146">
        <v>10</v>
      </c>
    </row>
    <row r="147" spans="67:72" x14ac:dyDescent="0.35">
      <c r="BO147">
        <v>1.45</v>
      </c>
      <c r="BP147">
        <f t="shared" si="98"/>
        <v>13.103889171611947</v>
      </c>
      <c r="BQ147">
        <f t="shared" si="99"/>
        <v>13.096580164357219</v>
      </c>
      <c r="BR147">
        <f t="shared" si="100"/>
        <v>57.926173887784088</v>
      </c>
      <c r="BS147">
        <f t="shared" si="101"/>
        <v>53.548857564508744</v>
      </c>
      <c r="BT147">
        <v>10</v>
      </c>
    </row>
    <row r="148" spans="67:72" x14ac:dyDescent="0.35">
      <c r="BO148">
        <v>1.46</v>
      </c>
      <c r="BP148">
        <f t="shared" si="98"/>
        <v>13.103507654983243</v>
      </c>
      <c r="BQ148">
        <f t="shared" si="99"/>
        <v>13.096180633684568</v>
      </c>
      <c r="BR148">
        <f t="shared" si="100"/>
        <v>57.895742045188847</v>
      </c>
      <c r="BS148">
        <f t="shared" si="101"/>
        <v>53.521734701127727</v>
      </c>
      <c r="BT148">
        <v>10</v>
      </c>
    </row>
    <row r="149" spans="67:72" x14ac:dyDescent="0.35">
      <c r="BO149">
        <v>1.47</v>
      </c>
      <c r="BP149">
        <f t="shared" si="98"/>
        <v>13.103126185432773</v>
      </c>
      <c r="BQ149">
        <f t="shared" si="99"/>
        <v>13.095781149842628</v>
      </c>
      <c r="BR149">
        <f t="shared" si="100"/>
        <v>57.86536607306796</v>
      </c>
      <c r="BS149">
        <f t="shared" si="101"/>
        <v>53.494659129855471</v>
      </c>
      <c r="BT149">
        <v>10</v>
      </c>
    </row>
    <row r="150" spans="67:72" x14ac:dyDescent="0.35">
      <c r="BO150">
        <v>1.48</v>
      </c>
      <c r="BP150">
        <f t="shared" si="98"/>
        <v>13.10274476297508</v>
      </c>
      <c r="BQ150">
        <f t="shared" si="99"/>
        <v>13.095381712846768</v>
      </c>
      <c r="BR150">
        <f t="shared" si="100"/>
        <v>57.835045864168947</v>
      </c>
      <c r="BS150">
        <f t="shared" si="101"/>
        <v>53.467630764757104</v>
      </c>
      <c r="BT150">
        <v>10</v>
      </c>
    </row>
    <row r="151" spans="67:72" x14ac:dyDescent="0.35">
      <c r="BO151">
        <v>1.49</v>
      </c>
      <c r="BP151">
        <f t="shared" si="98"/>
        <v>13.102363387624713</v>
      </c>
      <c r="BQ151">
        <f t="shared" si="99"/>
        <v>13.094982322712371</v>
      </c>
      <c r="BR151">
        <f t="shared" si="100"/>
        <v>57.804781311445367</v>
      </c>
      <c r="BS151">
        <f t="shared" si="101"/>
        <v>53.440649520053981</v>
      </c>
      <c r="BT151">
        <v>10</v>
      </c>
    </row>
    <row r="152" spans="67:72" x14ac:dyDescent="0.35">
      <c r="BO152">
        <v>1.5</v>
      </c>
      <c r="BP152">
        <f t="shared" si="98"/>
        <v>13.10198205939623</v>
      </c>
      <c r="BQ152">
        <f t="shared" si="99"/>
        <v>13.094582979454815</v>
      </c>
      <c r="BR152">
        <f t="shared" si="100"/>
        <v>57.774572308056456</v>
      </c>
      <c r="BS152">
        <f t="shared" si="101"/>
        <v>53.413715310123436</v>
      </c>
      <c r="BT152">
        <v>10</v>
      </c>
    </row>
    <row r="153" spans="67:72" x14ac:dyDescent="0.35">
      <c r="BO153">
        <v>1.51</v>
      </c>
      <c r="BP153">
        <f t="shared" si="98"/>
        <v>13.101600778304192</v>
      </c>
      <c r="BQ153">
        <f t="shared" si="99"/>
        <v>13.094183683089504</v>
      </c>
      <c r="BR153">
        <f t="shared" si="100"/>
        <v>57.744418747366673</v>
      </c>
      <c r="BS153">
        <f t="shared" si="101"/>
        <v>53.386828049498497</v>
      </c>
      <c r="BT153">
        <v>10</v>
      </c>
    </row>
    <row r="154" spans="67:72" x14ac:dyDescent="0.35">
      <c r="BO154">
        <v>1.52</v>
      </c>
      <c r="BP154">
        <f t="shared" si="98"/>
        <v>13.10121954436317</v>
      </c>
      <c r="BQ154">
        <f t="shared" si="99"/>
        <v>13.093784433631839</v>
      </c>
      <c r="BR154">
        <f t="shared" si="100"/>
        <v>57.714320522945336</v>
      </c>
      <c r="BS154">
        <f t="shared" si="101"/>
        <v>53.359987652867602</v>
      </c>
      <c r="BT154">
        <v>10</v>
      </c>
    </row>
    <row r="155" spans="67:72" x14ac:dyDescent="0.35">
      <c r="BO155">
        <v>1.53</v>
      </c>
      <c r="BP155">
        <f t="shared" si="98"/>
        <v>13.10083835758774</v>
      </c>
      <c r="BQ155">
        <f t="shared" si="99"/>
        <v>13.09338523109723</v>
      </c>
      <c r="BR155">
        <f t="shared" si="100"/>
        <v>57.684277528566255</v>
      </c>
      <c r="BS155">
        <f t="shared" si="101"/>
        <v>53.3331940350743</v>
      </c>
      <c r="BT155">
        <v>10</v>
      </c>
    </row>
    <row r="156" spans="67:72" x14ac:dyDescent="0.35">
      <c r="BO156">
        <v>1.54</v>
      </c>
      <c r="BP156">
        <f t="shared" si="98"/>
        <v>13.100457217992492</v>
      </c>
      <c r="BQ156">
        <f t="shared" si="99"/>
        <v>13.092986075501102</v>
      </c>
      <c r="BR156">
        <f t="shared" si="100"/>
        <v>57.654289658207311</v>
      </c>
      <c r="BS156">
        <f t="shared" si="101"/>
        <v>53.306447111117002</v>
      </c>
      <c r="BT156">
        <v>10</v>
      </c>
    </row>
    <row r="157" spans="67:72" x14ac:dyDescent="0.35">
      <c r="BO157">
        <v>1.55</v>
      </c>
      <c r="BP157">
        <f t="shared" si="98"/>
        <v>13.100076125592015</v>
      </c>
      <c r="BQ157">
        <f t="shared" si="99"/>
        <v>13.09258696685888</v>
      </c>
      <c r="BR157">
        <f t="shared" si="100"/>
        <v>57.624356806050031</v>
      </c>
      <c r="BS157">
        <f t="shared" si="101"/>
        <v>53.279746796148657</v>
      </c>
      <c r="BT157">
        <v>10</v>
      </c>
    </row>
    <row r="158" spans="67:72" x14ac:dyDescent="0.35">
      <c r="BO158">
        <v>1.56</v>
      </c>
      <c r="BP158">
        <f t="shared" si="98"/>
        <v>13.099695080400906</v>
      </c>
      <c r="BQ158">
        <f t="shared" si="99"/>
        <v>13.092187905186</v>
      </c>
      <c r="BR158">
        <f t="shared" si="100"/>
        <v>57.594478866479278</v>
      </c>
      <c r="BS158">
        <f t="shared" si="101"/>
        <v>53.253093005476522</v>
      </c>
      <c r="BT158">
        <v>10</v>
      </c>
    </row>
    <row r="159" spans="67:72" x14ac:dyDescent="0.35">
      <c r="BO159">
        <v>1.57</v>
      </c>
      <c r="BP159">
        <f t="shared" si="98"/>
        <v>13.099314082433779</v>
      </c>
      <c r="BQ159">
        <f t="shared" si="99"/>
        <v>13.091788890497909</v>
      </c>
      <c r="BR159">
        <f t="shared" si="100"/>
        <v>57.564655734082791</v>
      </c>
      <c r="BS159">
        <f t="shared" si="101"/>
        <v>53.226485654561827</v>
      </c>
      <c r="BT159">
        <v>10</v>
      </c>
    </row>
    <row r="160" spans="67:72" x14ac:dyDescent="0.35">
      <c r="BO160">
        <v>1.58</v>
      </c>
      <c r="BP160">
        <f t="shared" si="98"/>
        <v>13.098933131705239</v>
      </c>
      <c r="BQ160">
        <f t="shared" si="99"/>
        <v>13.091389922810063</v>
      </c>
      <c r="BR160">
        <f t="shared" si="100"/>
        <v>57.534887303650819</v>
      </c>
      <c r="BS160">
        <f t="shared" si="101"/>
        <v>53.19992465901953</v>
      </c>
      <c r="BT160">
        <v>10</v>
      </c>
    </row>
    <row r="161" spans="67:72" x14ac:dyDescent="0.35">
      <c r="BO161">
        <v>1.59</v>
      </c>
      <c r="BP161">
        <f t="shared" si="98"/>
        <v>13.098552228229913</v>
      </c>
      <c r="BQ161">
        <f t="shared" si="99"/>
        <v>13.090991002137919</v>
      </c>
      <c r="BR161">
        <f t="shared" si="100"/>
        <v>57.505173470175734</v>
      </c>
      <c r="BS161">
        <f t="shared" si="101"/>
        <v>53.173409934618036</v>
      </c>
      <c r="BT161">
        <v>10</v>
      </c>
    </row>
    <row r="162" spans="67:72" x14ac:dyDescent="0.35">
      <c r="BO162">
        <v>1.6</v>
      </c>
      <c r="BP162">
        <f t="shared" si="98"/>
        <v>13.098171372022428</v>
      </c>
      <c r="BQ162">
        <f t="shared" si="99"/>
        <v>13.090592128496953</v>
      </c>
      <c r="BR162">
        <f t="shared" si="100"/>
        <v>57.475514128851664</v>
      </c>
      <c r="BS162">
        <f t="shared" si="101"/>
        <v>53.14694139727888</v>
      </c>
      <c r="BT162">
        <v>10</v>
      </c>
    </row>
    <row r="163" spans="67:72" x14ac:dyDescent="0.35">
      <c r="BO163">
        <v>1.61</v>
      </c>
      <c r="BP163">
        <f t="shared" si="98"/>
        <v>13.097790563097421</v>
      </c>
      <c r="BQ163">
        <f t="shared" si="99"/>
        <v>13.090193301902639</v>
      </c>
      <c r="BR163">
        <f t="shared" si="100"/>
        <v>57.44590917507405</v>
      </c>
      <c r="BS163">
        <f t="shared" si="101"/>
        <v>53.120518963076535</v>
      </c>
      <c r="BT163">
        <v>10</v>
      </c>
    </row>
    <row r="164" spans="67:72" x14ac:dyDescent="0.35">
      <c r="BO164">
        <v>1.62</v>
      </c>
      <c r="BP164">
        <f t="shared" si="98"/>
        <v>13.097409801469535</v>
      </c>
      <c r="BQ164">
        <f t="shared" si="99"/>
        <v>13.089794522370466</v>
      </c>
      <c r="BR164">
        <f t="shared" si="100"/>
        <v>57.416358504439316</v>
      </c>
      <c r="BS164">
        <f t="shared" si="101"/>
        <v>53.094142548238018</v>
      </c>
      <c r="BT164">
        <v>10</v>
      </c>
    </row>
    <row r="165" spans="67:72" x14ac:dyDescent="0.35">
      <c r="BO165">
        <v>1.63</v>
      </c>
      <c r="BP165">
        <f t="shared" si="98"/>
        <v>13.097029087153416</v>
      </c>
      <c r="BQ165">
        <f t="shared" si="99"/>
        <v>13.08939578991593</v>
      </c>
      <c r="BR165">
        <f t="shared" si="100"/>
        <v>57.386862012744423</v>
      </c>
      <c r="BS165">
        <f t="shared" si="101"/>
        <v>53.067812069142718</v>
      </c>
      <c r="BT165">
        <v>10</v>
      </c>
    </row>
    <row r="166" spans="67:72" x14ac:dyDescent="0.35">
      <c r="BO166">
        <v>1.64</v>
      </c>
      <c r="BP166">
        <f t="shared" si="98"/>
        <v>13.096648420163728</v>
      </c>
      <c r="BQ166">
        <f t="shared" si="99"/>
        <v>13.088997104554537</v>
      </c>
      <c r="BR166">
        <f t="shared" si="100"/>
        <v>57.357419595986556</v>
      </c>
      <c r="BS166">
        <f t="shared" si="101"/>
        <v>53.041527442322042</v>
      </c>
      <c r="BT166">
        <v>10</v>
      </c>
    </row>
    <row r="167" spans="67:72" x14ac:dyDescent="0.35">
      <c r="BO167">
        <v>1.65</v>
      </c>
      <c r="BP167">
        <f t="shared" si="98"/>
        <v>13.096267800515129</v>
      </c>
      <c r="BQ167">
        <f t="shared" si="99"/>
        <v>13.088598466301793</v>
      </c>
      <c r="BR167">
        <f t="shared" si="100"/>
        <v>57.328031150362698</v>
      </c>
      <c r="BS167">
        <f t="shared" si="101"/>
        <v>53.015288584459192</v>
      </c>
      <c r="BT167">
        <v>10</v>
      </c>
    </row>
    <row r="168" spans="67:72" x14ac:dyDescent="0.35">
      <c r="BO168">
        <v>1.66</v>
      </c>
      <c r="BP168">
        <f t="shared" si="98"/>
        <v>13.095887228222296</v>
      </c>
      <c r="BQ168">
        <f t="shared" si="99"/>
        <v>13.088199875173224</v>
      </c>
      <c r="BR168">
        <f t="shared" si="100"/>
        <v>57.298696572269229</v>
      </c>
      <c r="BS168">
        <f t="shared" si="101"/>
        <v>52.989095412388856</v>
      </c>
      <c r="BT168">
        <v>10</v>
      </c>
    </row>
    <row r="169" spans="67:72" x14ac:dyDescent="0.35">
      <c r="BO169">
        <v>1.67</v>
      </c>
      <c r="BP169">
        <f t="shared" si="98"/>
        <v>13.095506703299906</v>
      </c>
      <c r="BQ169">
        <f t="shared" si="99"/>
        <v>13.087801331184359</v>
      </c>
      <c r="BR169">
        <f t="shared" si="100"/>
        <v>57.269415758301591</v>
      </c>
      <c r="BS169">
        <f t="shared" si="101"/>
        <v>52.962947843096941</v>
      </c>
      <c r="BT169">
        <v>10</v>
      </c>
    </row>
    <row r="170" spans="67:72" x14ac:dyDescent="0.35">
      <c r="BO170">
        <v>1.68</v>
      </c>
      <c r="BP170">
        <f t="shared" si="98"/>
        <v>13.095126225762648</v>
      </c>
      <c r="BQ170">
        <f t="shared" si="99"/>
        <v>13.087402834350733</v>
      </c>
      <c r="BR170">
        <f t="shared" si="100"/>
        <v>57.240188605253856</v>
      </c>
      <c r="BS170">
        <f t="shared" si="101"/>
        <v>52.936845793720295</v>
      </c>
      <c r="BT170">
        <v>10</v>
      </c>
    </row>
    <row r="171" spans="67:72" x14ac:dyDescent="0.35">
      <c r="BO171">
        <v>1.69</v>
      </c>
      <c r="BP171">
        <f t="shared" si="98"/>
        <v>13.094745795625212</v>
      </c>
      <c r="BQ171">
        <f t="shared" si="99"/>
        <v>13.087004384687891</v>
      </c>
      <c r="BR171">
        <f t="shared" si="100"/>
        <v>57.211015010118381</v>
      </c>
      <c r="BS171">
        <f t="shared" si="101"/>
        <v>52.910789181546477</v>
      </c>
      <c r="BT171">
        <v>10</v>
      </c>
    </row>
    <row r="172" spans="67:72" x14ac:dyDescent="0.35">
      <c r="BO172">
        <v>1.7</v>
      </c>
      <c r="BP172">
        <f t="shared" si="98"/>
        <v>13.094365412902301</v>
      </c>
      <c r="BQ172">
        <f t="shared" si="99"/>
        <v>13.086605982211392</v>
      </c>
      <c r="BR172">
        <f t="shared" si="100"/>
        <v>57.181894870085415</v>
      </c>
      <c r="BS172">
        <f t="shared" si="101"/>
        <v>52.884777924013385</v>
      </c>
      <c r="BT172">
        <v>10</v>
      </c>
    </row>
    <row r="173" spans="67:72" x14ac:dyDescent="0.35">
      <c r="BO173">
        <v>1.71</v>
      </c>
      <c r="BP173">
        <f t="shared" si="98"/>
        <v>13.093985077608625</v>
      </c>
      <c r="BQ173">
        <f t="shared" si="99"/>
        <v>13.086207626936796</v>
      </c>
      <c r="BR173">
        <f t="shared" si="100"/>
        <v>57.152828082542712</v>
      </c>
      <c r="BS173">
        <f t="shared" si="101"/>
        <v>52.858811938709096</v>
      </c>
      <c r="BT173">
        <v>10</v>
      </c>
    </row>
    <row r="174" spans="67:72" x14ac:dyDescent="0.35">
      <c r="BO174">
        <v>1.72</v>
      </c>
      <c r="BP174">
        <f t="shared" si="98"/>
        <v>13.093604789758897</v>
      </c>
      <c r="BQ174">
        <f t="shared" si="99"/>
        <v>13.085809318879674</v>
      </c>
      <c r="BR174">
        <f t="shared" si="100"/>
        <v>57.123814545075149</v>
      </c>
      <c r="BS174">
        <f t="shared" si="101"/>
        <v>52.832891143371491</v>
      </c>
      <c r="BT174">
        <v>10</v>
      </c>
    </row>
    <row r="175" spans="67:72" x14ac:dyDescent="0.35">
      <c r="BO175">
        <v>1.73</v>
      </c>
      <c r="BP175">
        <f t="shared" si="98"/>
        <v>13.093224549367841</v>
      </c>
      <c r="BQ175">
        <f t="shared" si="99"/>
        <v>13.085411058055605</v>
      </c>
      <c r="BR175">
        <f t="shared" si="100"/>
        <v>57.094854155464375</v>
      </c>
      <c r="BS175">
        <f t="shared" si="101"/>
        <v>52.807015455888077</v>
      </c>
      <c r="BT175">
        <v>10</v>
      </c>
    </row>
    <row r="176" spans="67:72" x14ac:dyDescent="0.35">
      <c r="BO176">
        <v>1.74</v>
      </c>
      <c r="BP176">
        <f t="shared" si="98"/>
        <v>13.09284435645019</v>
      </c>
      <c r="BQ176">
        <f t="shared" si="99"/>
        <v>13.085012844480175</v>
      </c>
      <c r="BR176">
        <f t="shared" si="100"/>
        <v>57.065946811688399</v>
      </c>
      <c r="BS176">
        <f t="shared" si="101"/>
        <v>52.781184794295626</v>
      </c>
      <c r="BT176">
        <v>10</v>
      </c>
    </row>
    <row r="177" spans="67:72" x14ac:dyDescent="0.35">
      <c r="BO177">
        <v>1.75</v>
      </c>
      <c r="BP177">
        <f t="shared" si="98"/>
        <v>13.092464211020678</v>
      </c>
      <c r="BQ177">
        <f t="shared" si="99"/>
        <v>13.084614678168986</v>
      </c>
      <c r="BR177">
        <f t="shared" si="100"/>
        <v>57.037092411921236</v>
      </c>
      <c r="BS177">
        <f t="shared" si="101"/>
        <v>52.755399076779973</v>
      </c>
      <c r="BT177">
        <v>10</v>
      </c>
    </row>
    <row r="178" spans="67:72" x14ac:dyDescent="0.35">
      <c r="BO178">
        <v>1.76</v>
      </c>
      <c r="BP178">
        <f t="shared" si="98"/>
        <v>13.09208411309405</v>
      </c>
      <c r="BQ178">
        <f t="shared" si="99"/>
        <v>13.084216559137639</v>
      </c>
      <c r="BR178">
        <f t="shared" si="100"/>
        <v>57.008290854532504</v>
      </c>
      <c r="BS178">
        <f t="shared" si="101"/>
        <v>52.729658221675706</v>
      </c>
      <c r="BT178">
        <v>10</v>
      </c>
    </row>
    <row r="179" spans="67:72" x14ac:dyDescent="0.35">
      <c r="BO179">
        <v>1.77</v>
      </c>
      <c r="BP179">
        <f t="shared" si="98"/>
        <v>13.091704062685059</v>
      </c>
      <c r="BQ179">
        <f t="shared" si="99"/>
        <v>13.083818487401748</v>
      </c>
      <c r="BR179">
        <f t="shared" si="100"/>
        <v>56.979542038087097</v>
      </c>
      <c r="BS179">
        <f t="shared" si="101"/>
        <v>52.703962147465916</v>
      </c>
      <c r="BT179">
        <v>10</v>
      </c>
    </row>
    <row r="180" spans="67:72" x14ac:dyDescent="0.35">
      <c r="BO180">
        <v>1.78</v>
      </c>
      <c r="BP180">
        <f t="shared" si="98"/>
        <v>13.091324059808464</v>
      </c>
      <c r="BQ180">
        <f t="shared" si="99"/>
        <v>13.083420462976932</v>
      </c>
      <c r="BR180">
        <f t="shared" si="100"/>
        <v>56.950845861344746</v>
      </c>
      <c r="BS180">
        <f t="shared" si="101"/>
        <v>52.678310772781913</v>
      </c>
      <c r="BT180">
        <v>10</v>
      </c>
    </row>
    <row r="181" spans="67:72" x14ac:dyDescent="0.35">
      <c r="BO181">
        <v>1.79</v>
      </c>
      <c r="BP181">
        <f t="shared" si="98"/>
        <v>13.090944104479036</v>
      </c>
      <c r="BQ181">
        <f t="shared" si="99"/>
        <v>13.083022485878828</v>
      </c>
      <c r="BR181">
        <f t="shared" si="100"/>
        <v>56.922202223259688</v>
      </c>
      <c r="BS181">
        <f t="shared" si="101"/>
        <v>52.652704016402943</v>
      </c>
      <c r="BT181">
        <v>10</v>
      </c>
    </row>
    <row r="182" spans="67:72" x14ac:dyDescent="0.35">
      <c r="BO182">
        <v>1.8</v>
      </c>
      <c r="BP182">
        <f t="shared" si="98"/>
        <v>13.09056419671154</v>
      </c>
      <c r="BQ182">
        <f t="shared" si="99"/>
        <v>13.082624556123067</v>
      </c>
      <c r="BR182">
        <f t="shared" si="100"/>
        <v>56.893611022980295</v>
      </c>
      <c r="BS182">
        <f t="shared" si="101"/>
        <v>52.627141797255973</v>
      </c>
      <c r="BT182">
        <v>10</v>
      </c>
    </row>
    <row r="183" spans="67:72" x14ac:dyDescent="0.35">
      <c r="BO183">
        <v>1.81</v>
      </c>
      <c r="BP183">
        <f t="shared" si="98"/>
        <v>13.090184336520769</v>
      </c>
      <c r="BQ183">
        <f t="shared" si="99"/>
        <v>13.082226673725302</v>
      </c>
      <c r="BR183">
        <f t="shared" si="100"/>
        <v>56.865072159848687</v>
      </c>
      <c r="BS183">
        <f t="shared" si="101"/>
        <v>52.60162403441538</v>
      </c>
      <c r="BT183">
        <v>10</v>
      </c>
    </row>
    <row r="184" spans="67:72" x14ac:dyDescent="0.35">
      <c r="BO184">
        <v>1.82</v>
      </c>
      <c r="BP184">
        <f t="shared" si="98"/>
        <v>13.089804523921501</v>
      </c>
      <c r="BQ184">
        <f t="shared" si="99"/>
        <v>13.081828838701183</v>
      </c>
      <c r="BR184">
        <f t="shared" si="100"/>
        <v>56.836585533400324</v>
      </c>
      <c r="BS184">
        <f t="shared" si="101"/>
        <v>52.576150647102658</v>
      </c>
      <c r="BT184">
        <v>10</v>
      </c>
    </row>
    <row r="185" spans="67:72" x14ac:dyDescent="0.35">
      <c r="BO185">
        <v>1.83</v>
      </c>
      <c r="BP185">
        <f t="shared" si="98"/>
        <v>13.089424758928539</v>
      </c>
      <c r="BQ185">
        <f t="shared" si="99"/>
        <v>13.081431051066376</v>
      </c>
      <c r="BR185">
        <f t="shared" si="100"/>
        <v>56.808151043363722</v>
      </c>
      <c r="BS185">
        <f t="shared" si="101"/>
        <v>52.550721554686199</v>
      </c>
      <c r="BT185">
        <v>10</v>
      </c>
    </row>
    <row r="186" spans="67:72" x14ac:dyDescent="0.35">
      <c r="BO186">
        <v>1.84</v>
      </c>
      <c r="BP186">
        <f t="shared" si="98"/>
        <v>13.089045041556684</v>
      </c>
      <c r="BQ186">
        <f t="shared" si="99"/>
        <v>13.081033310836556</v>
      </c>
      <c r="BR186">
        <f t="shared" si="100"/>
        <v>56.779768589659994</v>
      </c>
      <c r="BS186">
        <f t="shared" si="101"/>
        <v>52.525336676681043</v>
      </c>
      <c r="BT186">
        <v>10</v>
      </c>
    </row>
    <row r="187" spans="67:72" x14ac:dyDescent="0.35">
      <c r="BO187">
        <v>1.85</v>
      </c>
      <c r="BP187">
        <f t="shared" si="98"/>
        <v>13.088665371820747</v>
      </c>
      <c r="BQ187">
        <f t="shared" si="99"/>
        <v>13.080635618027403</v>
      </c>
      <c r="BR187">
        <f t="shared" si="100"/>
        <v>56.751438072402536</v>
      </c>
      <c r="BS187">
        <f t="shared" si="101"/>
        <v>52.499995932748526</v>
      </c>
      <c r="BT187">
        <v>10</v>
      </c>
    </row>
    <row r="188" spans="67:72" x14ac:dyDescent="0.35">
      <c r="BO188">
        <v>1.86</v>
      </c>
      <c r="BP188">
        <f t="shared" si="98"/>
        <v>13.088285749735546</v>
      </c>
      <c r="BQ188">
        <f t="shared" si="99"/>
        <v>13.080237972654603</v>
      </c>
      <c r="BR188">
        <f t="shared" si="100"/>
        <v>56.723159391896637</v>
      </c>
      <c r="BS188">
        <f t="shared" si="101"/>
        <v>52.474699242696104</v>
      </c>
      <c r="BT188">
        <v>10</v>
      </c>
    </row>
    <row r="189" spans="67:72" x14ac:dyDescent="0.35">
      <c r="BO189">
        <v>1.87</v>
      </c>
      <c r="BP189">
        <f t="shared" si="98"/>
        <v>13.087906175315904</v>
      </c>
      <c r="BQ189">
        <f t="shared" si="99"/>
        <v>13.079840374733857</v>
      </c>
      <c r="BR189">
        <f t="shared" si="100"/>
        <v>56.694932448639094</v>
      </c>
      <c r="BS189">
        <f t="shared" si="101"/>
        <v>52.449446526477026</v>
      </c>
      <c r="BT189">
        <v>10</v>
      </c>
    </row>
    <row r="190" spans="67:72" x14ac:dyDescent="0.35">
      <c r="BO190">
        <v>1.88</v>
      </c>
      <c r="BP190">
        <f t="shared" si="98"/>
        <v>13.087526648576661</v>
      </c>
      <c r="BQ190">
        <f t="shared" si="99"/>
        <v>13.07944282428087</v>
      </c>
      <c r="BR190">
        <f t="shared" si="100"/>
        <v>56.666757143317895</v>
      </c>
      <c r="BS190">
        <f t="shared" si="101"/>
        <v>52.424237704190098</v>
      </c>
      <c r="BT190">
        <v>10</v>
      </c>
    </row>
    <row r="191" spans="67:72" x14ac:dyDescent="0.35">
      <c r="BO191">
        <v>1.89</v>
      </c>
      <c r="BP191">
        <f t="shared" si="98"/>
        <v>13.087147169532649</v>
      </c>
      <c r="BQ191">
        <f t="shared" si="99"/>
        <v>13.079045321311357</v>
      </c>
      <c r="BR191">
        <f t="shared" si="100"/>
        <v>56.638633376811782</v>
      </c>
      <c r="BS191">
        <f t="shared" si="101"/>
        <v>52.399072696079422</v>
      </c>
      <c r="BT191">
        <v>10</v>
      </c>
    </row>
    <row r="192" spans="67:72" x14ac:dyDescent="0.35">
      <c r="BO192">
        <v>1.9</v>
      </c>
      <c r="BP192">
        <f t="shared" si="98"/>
        <v>13.086767738198718</v>
      </c>
      <c r="BQ192">
        <f t="shared" si="99"/>
        <v>13.078647865841043</v>
      </c>
      <c r="BR192">
        <f t="shared" si="100"/>
        <v>56.610561050189951</v>
      </c>
      <c r="BS192">
        <f t="shared" si="101"/>
        <v>52.373951422534105</v>
      </c>
      <c r="BT192">
        <v>10</v>
      </c>
    </row>
    <row r="193" spans="67:72" x14ac:dyDescent="0.35">
      <c r="BO193">
        <v>1.91</v>
      </c>
      <c r="BP193">
        <f t="shared" si="98"/>
        <v>13.086388354589726</v>
      </c>
      <c r="BQ193">
        <f t="shared" si="99"/>
        <v>13.078250457885657</v>
      </c>
      <c r="BR193">
        <f t="shared" si="100"/>
        <v>56.582540064711637</v>
      </c>
      <c r="BS193">
        <f t="shared" si="101"/>
        <v>52.348873804088029</v>
      </c>
      <c r="BT193">
        <v>10</v>
      </c>
    </row>
    <row r="194" spans="67:72" x14ac:dyDescent="0.35">
      <c r="BO194">
        <v>1.92</v>
      </c>
      <c r="BP194">
        <f t="shared" si="98"/>
        <v>13.086009018720533</v>
      </c>
      <c r="BQ194">
        <f t="shared" si="99"/>
        <v>13.077853097460942</v>
      </c>
      <c r="BR194">
        <f t="shared" si="100"/>
        <v>56.554570321825786</v>
      </c>
      <c r="BS194">
        <f t="shared" si="101"/>
        <v>52.323839761419563</v>
      </c>
      <c r="BT194">
        <v>10</v>
      </c>
    </row>
    <row r="195" spans="67:72" x14ac:dyDescent="0.35">
      <c r="BO195">
        <v>1.93</v>
      </c>
      <c r="BP195">
        <f t="shared" ref="BP195:BP258" si="102">13.03*EXP(-0.003454*BO195)+0.1297*EXP(0.04768*BO195)</f>
        <v>13.085629730606005</v>
      </c>
      <c r="BQ195">
        <f t="shared" ref="BQ195:BQ258" si="103">13.05*EXP(-0.003531*BO195)+0.105*EXP(0.05201*BO195)</f>
        <v>13.077455784582643</v>
      </c>
      <c r="BR195">
        <f t="shared" ref="BR195:BR258" si="104">19.99*EXP(-0.1923*BO195)+43*EXP(-0.003208*BO195)</f>
        <v>56.526651723170652</v>
      </c>
      <c r="BS195">
        <f t="shared" ref="BS195:BS258" si="105">18.61*EXP(-0.182*BO195)+39.42*EXP(-0.002885*BO195)</f>
        <v>52.298849215351296</v>
      </c>
      <c r="BT195">
        <v>10</v>
      </c>
    </row>
    <row r="196" spans="67:72" x14ac:dyDescent="0.35">
      <c r="BO196">
        <v>1.94</v>
      </c>
      <c r="BP196">
        <f t="shared" si="102"/>
        <v>13.085250490261027</v>
      </c>
      <c r="BQ196">
        <f t="shared" si="103"/>
        <v>13.077058519266522</v>
      </c>
      <c r="BR196">
        <f t="shared" si="104"/>
        <v>56.498784170573479</v>
      </c>
      <c r="BS196">
        <f t="shared" si="105"/>
        <v>52.27390208684983</v>
      </c>
      <c r="BT196">
        <v>10</v>
      </c>
    </row>
    <row r="197" spans="67:72" x14ac:dyDescent="0.35">
      <c r="BO197">
        <v>1.95</v>
      </c>
      <c r="BP197">
        <f t="shared" si="102"/>
        <v>13.084871297700476</v>
      </c>
      <c r="BQ197">
        <f t="shared" si="103"/>
        <v>13.07666130152834</v>
      </c>
      <c r="BR197">
        <f t="shared" si="104"/>
        <v>56.470967566050078</v>
      </c>
      <c r="BS197">
        <f t="shared" si="105"/>
        <v>52.248998297025416</v>
      </c>
      <c r="BT197">
        <v>10</v>
      </c>
    </row>
    <row r="198" spans="67:72" x14ac:dyDescent="0.35">
      <c r="BO198">
        <v>1.96</v>
      </c>
      <c r="BP198">
        <f t="shared" si="102"/>
        <v>13.084492152939244</v>
      </c>
      <c r="BQ198">
        <f t="shared" si="103"/>
        <v>13.076264131383875</v>
      </c>
      <c r="BR198">
        <f t="shared" si="104"/>
        <v>56.443201811804549</v>
      </c>
      <c r="BS198">
        <f t="shared" si="105"/>
        <v>52.224137767131793</v>
      </c>
      <c r="BT198">
        <v>10</v>
      </c>
    </row>
    <row r="199" spans="67:72" x14ac:dyDescent="0.35">
      <c r="BO199">
        <v>1.97</v>
      </c>
      <c r="BP199">
        <f t="shared" si="102"/>
        <v>13.084113055992233</v>
      </c>
      <c r="BQ199">
        <f t="shared" si="103"/>
        <v>13.07586700884891</v>
      </c>
      <c r="BR199">
        <f t="shared" si="104"/>
        <v>56.415486810228828</v>
      </c>
      <c r="BS199">
        <f t="shared" si="105"/>
        <v>52.199320418565875</v>
      </c>
      <c r="BT199">
        <v>10</v>
      </c>
    </row>
    <row r="200" spans="67:72" x14ac:dyDescent="0.35">
      <c r="BO200">
        <v>1.98</v>
      </c>
      <c r="BP200">
        <f t="shared" si="102"/>
        <v>13.083734006874352</v>
      </c>
      <c r="BQ200">
        <f t="shared" si="103"/>
        <v>13.075469933939234</v>
      </c>
      <c r="BR200">
        <f t="shared" si="104"/>
        <v>56.387822463902374</v>
      </c>
      <c r="BS200">
        <f t="shared" si="105"/>
        <v>52.174546172867508</v>
      </c>
      <c r="BT200">
        <v>10</v>
      </c>
    </row>
    <row r="201" spans="67:72" x14ac:dyDescent="0.35">
      <c r="BO201">
        <v>1.99</v>
      </c>
      <c r="BP201">
        <f t="shared" si="102"/>
        <v>13.083355005600509</v>
      </c>
      <c r="BQ201">
        <f t="shared" si="103"/>
        <v>13.075072906670647</v>
      </c>
      <c r="BR201">
        <f t="shared" si="104"/>
        <v>56.360208675591821</v>
      </c>
      <c r="BS201">
        <f t="shared" si="105"/>
        <v>52.149814951719179</v>
      </c>
      <c r="BT201">
        <v>10</v>
      </c>
    </row>
    <row r="202" spans="67:72" x14ac:dyDescent="0.35">
      <c r="BO202">
        <v>2</v>
      </c>
      <c r="BP202">
        <f t="shared" si="102"/>
        <v>13.082976052185629</v>
      </c>
      <c r="BQ202">
        <f t="shared" si="103"/>
        <v>13.074675927058959</v>
      </c>
      <c r="BR202">
        <f t="shared" si="104"/>
        <v>56.332645348250594</v>
      </c>
      <c r="BS202">
        <f t="shared" si="105"/>
        <v>52.125126676945825</v>
      </c>
      <c r="BT202">
        <v>10</v>
      </c>
    </row>
    <row r="203" spans="67:72" x14ac:dyDescent="0.35">
      <c r="BO203">
        <v>2.0099999999999998</v>
      </c>
      <c r="BP203">
        <f t="shared" si="102"/>
        <v>13.082597146644634</v>
      </c>
      <c r="BQ203">
        <f t="shared" si="103"/>
        <v>13.074278995119988</v>
      </c>
      <c r="BR203">
        <f t="shared" si="104"/>
        <v>56.305132385018553</v>
      </c>
      <c r="BS203">
        <f t="shared" si="105"/>
        <v>52.100481270514493</v>
      </c>
      <c r="BT203">
        <v>10</v>
      </c>
    </row>
    <row r="204" spans="67:72" x14ac:dyDescent="0.35">
      <c r="BO204">
        <v>2.02</v>
      </c>
      <c r="BP204">
        <f t="shared" si="102"/>
        <v>13.08221828899247</v>
      </c>
      <c r="BQ204">
        <f t="shared" si="103"/>
        <v>13.073882110869555</v>
      </c>
      <c r="BR204">
        <f t="shared" si="104"/>
        <v>56.277669689221639</v>
      </c>
      <c r="BS204">
        <f t="shared" si="105"/>
        <v>52.075878654534122</v>
      </c>
      <c r="BT204">
        <v>10</v>
      </c>
    </row>
    <row r="205" spans="67:72" x14ac:dyDescent="0.35">
      <c r="BO205">
        <v>2.0299999999999998</v>
      </c>
      <c r="BP205">
        <f t="shared" si="102"/>
        <v>13.081839479244074</v>
      </c>
      <c r="BQ205">
        <f t="shared" si="103"/>
        <v>13.073485274323499</v>
      </c>
      <c r="BR205">
        <f t="shared" si="104"/>
        <v>56.250257164371511</v>
      </c>
      <c r="BS205">
        <f t="shared" si="105"/>
        <v>52.051318751255309</v>
      </c>
      <c r="BT205">
        <v>10</v>
      </c>
    </row>
    <row r="206" spans="67:72" x14ac:dyDescent="0.35">
      <c r="BO206">
        <v>2.04</v>
      </c>
      <c r="BP206">
        <f t="shared" si="102"/>
        <v>13.081460717414396</v>
      </c>
      <c r="BQ206">
        <f t="shared" si="103"/>
        <v>13.07308848549766</v>
      </c>
      <c r="BR206">
        <f t="shared" si="104"/>
        <v>56.222894714165207</v>
      </c>
      <c r="BS206">
        <f t="shared" si="105"/>
        <v>52.026801483070003</v>
      </c>
      <c r="BT206">
        <v>10</v>
      </c>
    </row>
    <row r="207" spans="67:72" x14ac:dyDescent="0.35">
      <c r="BO207">
        <v>2.0499999999999998</v>
      </c>
      <c r="BP207">
        <f t="shared" si="102"/>
        <v>13.081082003518398</v>
      </c>
      <c r="BQ207">
        <f t="shared" si="103"/>
        <v>13.072691744407891</v>
      </c>
      <c r="BR207">
        <f t="shared" si="104"/>
        <v>56.195582242484761</v>
      </c>
      <c r="BS207">
        <f t="shared" si="105"/>
        <v>52.002326772511267</v>
      </c>
      <c r="BT207">
        <v>10</v>
      </c>
    </row>
    <row r="208" spans="67:72" x14ac:dyDescent="0.35">
      <c r="BO208">
        <v>2.06</v>
      </c>
      <c r="BP208">
        <f t="shared" si="102"/>
        <v>13.080703337571043</v>
      </c>
      <c r="BQ208">
        <f t="shared" si="103"/>
        <v>13.072295051070048</v>
      </c>
      <c r="BR208">
        <f t="shared" si="104"/>
        <v>56.168319653396871</v>
      </c>
      <c r="BS208">
        <f t="shared" si="105"/>
        <v>51.977894542253026</v>
      </c>
      <c r="BT208">
        <v>10</v>
      </c>
    </row>
    <row r="209" spans="67:72" x14ac:dyDescent="0.35">
      <c r="BO209">
        <v>2.0699999999999998</v>
      </c>
      <c r="BP209">
        <f t="shared" si="102"/>
        <v>13.080324719587306</v>
      </c>
      <c r="BQ209">
        <f t="shared" si="103"/>
        <v>13.071898405500006</v>
      </c>
      <c r="BR209">
        <f t="shared" si="104"/>
        <v>56.141106851152522</v>
      </c>
      <c r="BS209">
        <f t="shared" si="105"/>
        <v>51.95350471510983</v>
      </c>
      <c r="BT209">
        <v>10</v>
      </c>
    </row>
    <row r="210" spans="67:72" x14ac:dyDescent="0.35">
      <c r="BO210">
        <v>2.08</v>
      </c>
      <c r="BP210">
        <f t="shared" si="102"/>
        <v>13.079946149582165</v>
      </c>
      <c r="BQ210">
        <f t="shared" si="103"/>
        <v>13.071501807713634</v>
      </c>
      <c r="BR210">
        <f t="shared" si="104"/>
        <v>56.113943740186677</v>
      </c>
      <c r="BS210">
        <f t="shared" si="105"/>
        <v>51.929157214036557</v>
      </c>
      <c r="BT210">
        <v>10</v>
      </c>
    </row>
    <row r="211" spans="67:72" x14ac:dyDescent="0.35">
      <c r="BO211">
        <v>2.09</v>
      </c>
      <c r="BP211">
        <f t="shared" si="102"/>
        <v>13.07956762757061</v>
      </c>
      <c r="BQ211">
        <f t="shared" si="103"/>
        <v>13.071105257726824</v>
      </c>
      <c r="BR211">
        <f t="shared" si="104"/>
        <v>56.086830225117851</v>
      </c>
      <c r="BS211">
        <f t="shared" si="105"/>
        <v>51.904851962128184</v>
      </c>
      <c r="BT211">
        <v>10</v>
      </c>
    </row>
    <row r="212" spans="67:72" x14ac:dyDescent="0.35">
      <c r="BO212">
        <v>2.1</v>
      </c>
      <c r="BP212">
        <f t="shared" si="102"/>
        <v>13.079189153567633</v>
      </c>
      <c r="BQ212">
        <f t="shared" si="103"/>
        <v>13.070708755555467</v>
      </c>
      <c r="BR212">
        <f t="shared" si="104"/>
        <v>56.05976621074781</v>
      </c>
      <c r="BS212">
        <f t="shared" si="105"/>
        <v>51.880588882619506</v>
      </c>
      <c r="BT212">
        <v>10</v>
      </c>
    </row>
    <row r="213" spans="67:72" x14ac:dyDescent="0.35">
      <c r="BO213">
        <v>2.11</v>
      </c>
      <c r="BP213">
        <f t="shared" si="102"/>
        <v>13.078810727588239</v>
      </c>
      <c r="BQ213">
        <f t="shared" si="103"/>
        <v>13.070312301215465</v>
      </c>
      <c r="BR213">
        <f t="shared" si="104"/>
        <v>56.032751602061225</v>
      </c>
      <c r="BS213">
        <f t="shared" si="105"/>
        <v>51.856367898884933</v>
      </c>
      <c r="BT213">
        <v>10</v>
      </c>
    </row>
    <row r="214" spans="67:72" x14ac:dyDescent="0.35">
      <c r="BO214">
        <v>2.12</v>
      </c>
      <c r="BP214">
        <f t="shared" si="102"/>
        <v>13.078432349647438</v>
      </c>
      <c r="BQ214">
        <f t="shared" si="103"/>
        <v>13.069915894722731</v>
      </c>
      <c r="BR214">
        <f t="shared" si="104"/>
        <v>56.005786304225303</v>
      </c>
      <c r="BS214">
        <f t="shared" si="105"/>
        <v>51.832188934438193</v>
      </c>
      <c r="BT214">
        <v>10</v>
      </c>
    </row>
    <row r="215" spans="67:72" x14ac:dyDescent="0.35">
      <c r="BO215">
        <v>2.13</v>
      </c>
      <c r="BP215">
        <f t="shared" si="102"/>
        <v>13.078054019760247</v>
      </c>
      <c r="BQ215">
        <f t="shared" si="103"/>
        <v>13.069519536093186</v>
      </c>
      <c r="BR215">
        <f t="shared" si="104"/>
        <v>55.978870222589421</v>
      </c>
      <c r="BS215">
        <f t="shared" si="105"/>
        <v>51.808051912932086</v>
      </c>
      <c r="BT215">
        <v>10</v>
      </c>
    </row>
    <row r="216" spans="67:72" x14ac:dyDescent="0.35">
      <c r="BO216">
        <v>2.14</v>
      </c>
      <c r="BP216">
        <f t="shared" si="102"/>
        <v>13.077675737941691</v>
      </c>
      <c r="BQ216">
        <f t="shared" si="103"/>
        <v>13.069123225342754</v>
      </c>
      <c r="BR216">
        <f t="shared" si="104"/>
        <v>55.952003262684777</v>
      </c>
      <c r="BS216">
        <f t="shared" si="105"/>
        <v>51.783956758158247</v>
      </c>
      <c r="BT216">
        <v>10</v>
      </c>
    </row>
    <row r="217" spans="67:72" x14ac:dyDescent="0.35">
      <c r="BO217">
        <v>2.15</v>
      </c>
      <c r="BP217">
        <f t="shared" si="102"/>
        <v>13.077297504206802</v>
      </c>
      <c r="BQ217">
        <f t="shared" si="103"/>
        <v>13.068726962487375</v>
      </c>
      <c r="BR217">
        <f t="shared" si="104"/>
        <v>55.925185330224082</v>
      </c>
      <c r="BS217">
        <f t="shared" si="105"/>
        <v>51.759903394046866</v>
      </c>
      <c r="BT217">
        <v>10</v>
      </c>
    </row>
    <row r="218" spans="67:72" x14ac:dyDescent="0.35">
      <c r="BO218">
        <v>2.16</v>
      </c>
      <c r="BP218">
        <f t="shared" si="102"/>
        <v>13.076919318570621</v>
      </c>
      <c r="BQ218">
        <f t="shared" si="103"/>
        <v>13.068330747542996</v>
      </c>
      <c r="BR218">
        <f t="shared" si="104"/>
        <v>55.898416331101195</v>
      </c>
      <c r="BS218">
        <f t="shared" si="105"/>
        <v>51.735891744666461</v>
      </c>
      <c r="BT218">
        <v>10</v>
      </c>
    </row>
    <row r="219" spans="67:72" x14ac:dyDescent="0.35">
      <c r="BO219">
        <v>2.17</v>
      </c>
      <c r="BP219">
        <f t="shared" si="102"/>
        <v>13.076541181048196</v>
      </c>
      <c r="BQ219">
        <f t="shared" si="103"/>
        <v>13.06793458052557</v>
      </c>
      <c r="BR219">
        <f t="shared" si="104"/>
        <v>55.871696171390738</v>
      </c>
      <c r="BS219">
        <f t="shared" si="105"/>
        <v>51.711921734223623</v>
      </c>
      <c r="BT219">
        <v>10</v>
      </c>
    </row>
    <row r="220" spans="67:72" x14ac:dyDescent="0.35">
      <c r="BO220">
        <v>2.1800000000000002</v>
      </c>
      <c r="BP220">
        <f t="shared" si="102"/>
        <v>13.076163091654578</v>
      </c>
      <c r="BQ220">
        <f t="shared" si="103"/>
        <v>13.067538461451056</v>
      </c>
      <c r="BR220">
        <f t="shared" si="104"/>
        <v>55.845024757347772</v>
      </c>
      <c r="BS220">
        <f t="shared" si="105"/>
        <v>51.68799328706276</v>
      </c>
      <c r="BT220">
        <v>10</v>
      </c>
    </row>
    <row r="221" spans="67:72" x14ac:dyDescent="0.35">
      <c r="BO221">
        <v>2.19</v>
      </c>
      <c r="BP221">
        <f t="shared" si="102"/>
        <v>13.075785050404832</v>
      </c>
      <c r="BQ221">
        <f t="shared" si="103"/>
        <v>13.067142390335432</v>
      </c>
      <c r="BR221">
        <f t="shared" si="104"/>
        <v>55.818401995407477</v>
      </c>
      <c r="BS221">
        <f t="shared" si="105"/>
        <v>51.66410632766582</v>
      </c>
      <c r="BT221">
        <v>10</v>
      </c>
    </row>
    <row r="222" spans="67:72" x14ac:dyDescent="0.35">
      <c r="BO222">
        <v>2.2000000000000002</v>
      </c>
      <c r="BP222">
        <f t="shared" si="102"/>
        <v>13.075407057314028</v>
      </c>
      <c r="BQ222">
        <f t="shared" si="103"/>
        <v>13.066746367194675</v>
      </c>
      <c r="BR222">
        <f t="shared" si="104"/>
        <v>55.791827792184776</v>
      </c>
      <c r="BS222">
        <f t="shared" si="105"/>
        <v>51.640260780652113</v>
      </c>
      <c r="BT222">
        <v>10</v>
      </c>
    </row>
    <row r="223" spans="67:72" x14ac:dyDescent="0.35">
      <c r="BO223">
        <v>2.21</v>
      </c>
      <c r="BP223">
        <f t="shared" si="102"/>
        <v>13.075029112397239</v>
      </c>
      <c r="BQ223">
        <f t="shared" si="103"/>
        <v>13.066350392044773</v>
      </c>
      <c r="BR223">
        <f t="shared" si="104"/>
        <v>55.765302054473977</v>
      </c>
      <c r="BS223">
        <f t="shared" si="105"/>
        <v>51.616456570777984</v>
      </c>
      <c r="BT223">
        <v>10</v>
      </c>
    </row>
    <row r="224" spans="67:72" x14ac:dyDescent="0.35">
      <c r="BO224">
        <v>2.2200000000000002</v>
      </c>
      <c r="BP224">
        <f t="shared" si="102"/>
        <v>13.074651215669556</v>
      </c>
      <c r="BQ224">
        <f t="shared" si="103"/>
        <v>13.065954464901724</v>
      </c>
      <c r="BR224">
        <f t="shared" si="104"/>
        <v>55.738824689248474</v>
      </c>
      <c r="BS224">
        <f t="shared" si="105"/>
        <v>51.592693622936594</v>
      </c>
      <c r="BT224">
        <v>10</v>
      </c>
    </row>
    <row r="225" spans="67:72" x14ac:dyDescent="0.35">
      <c r="BO225">
        <v>2.23</v>
      </c>
      <c r="BP225">
        <f t="shared" si="102"/>
        <v>13.074273367146063</v>
      </c>
      <c r="BQ225">
        <f t="shared" si="103"/>
        <v>13.065558585781535</v>
      </c>
      <c r="BR225">
        <f t="shared" si="104"/>
        <v>55.712395603660369</v>
      </c>
      <c r="BS225">
        <f t="shared" si="105"/>
        <v>51.568971862157682</v>
      </c>
      <c r="BT225">
        <v>10</v>
      </c>
    </row>
    <row r="226" spans="67:72" x14ac:dyDescent="0.35">
      <c r="BO226">
        <v>2.2400000000000002</v>
      </c>
      <c r="BP226">
        <f t="shared" si="102"/>
        <v>13.073895566841868</v>
      </c>
      <c r="BQ226">
        <f t="shared" si="103"/>
        <v>13.06516275470022</v>
      </c>
      <c r="BR226">
        <f t="shared" si="104"/>
        <v>55.686014705040122</v>
      </c>
      <c r="BS226">
        <f t="shared" si="105"/>
        <v>51.545291213607314</v>
      </c>
      <c r="BT226">
        <v>10</v>
      </c>
    </row>
    <row r="227" spans="67:72" x14ac:dyDescent="0.35">
      <c r="BO227">
        <v>2.25</v>
      </c>
      <c r="BP227">
        <f t="shared" si="102"/>
        <v>13.073517814772073</v>
      </c>
      <c r="BQ227">
        <f t="shared" si="103"/>
        <v>13.0647669716738</v>
      </c>
      <c r="BR227">
        <f t="shared" si="104"/>
        <v>55.659681900896231</v>
      </c>
      <c r="BS227">
        <f t="shared" si="105"/>
        <v>51.52165160258761</v>
      </c>
      <c r="BT227">
        <v>10</v>
      </c>
    </row>
    <row r="228" spans="67:72" x14ac:dyDescent="0.35">
      <c r="BO228">
        <v>2.2599999999999998</v>
      </c>
      <c r="BP228">
        <f t="shared" si="102"/>
        <v>13.073140110951794</v>
      </c>
      <c r="BQ228">
        <f t="shared" si="103"/>
        <v>13.064371236718312</v>
      </c>
      <c r="BR228">
        <f t="shared" si="104"/>
        <v>55.633397098914884</v>
      </c>
      <c r="BS228">
        <f t="shared" si="105"/>
        <v>51.49805295453654</v>
      </c>
      <c r="BT228">
        <v>10</v>
      </c>
    </row>
    <row r="229" spans="67:72" x14ac:dyDescent="0.35">
      <c r="BO229">
        <v>2.27</v>
      </c>
      <c r="BP229">
        <f t="shared" si="102"/>
        <v>13.072762455396152</v>
      </c>
      <c r="BQ229">
        <f t="shared" si="103"/>
        <v>13.063975549849793</v>
      </c>
      <c r="BR229">
        <f t="shared" si="104"/>
        <v>55.60716020695962</v>
      </c>
      <c r="BS229">
        <f t="shared" si="105"/>
        <v>51.474495195027615</v>
      </c>
      <c r="BT229">
        <v>10</v>
      </c>
    </row>
    <row r="230" spans="67:72" x14ac:dyDescent="0.35">
      <c r="BO230">
        <v>2.2799999999999998</v>
      </c>
      <c r="BP230">
        <f t="shared" si="102"/>
        <v>13.072384848120274</v>
      </c>
      <c r="BQ230">
        <f t="shared" si="103"/>
        <v>13.063579911084293</v>
      </c>
      <c r="BR230">
        <f t="shared" si="104"/>
        <v>55.580971133070989</v>
      </c>
      <c r="BS230">
        <f t="shared" si="105"/>
        <v>51.450978249769719</v>
      </c>
      <c r="BT230">
        <v>10</v>
      </c>
    </row>
    <row r="231" spans="67:72" x14ac:dyDescent="0.35">
      <c r="BO231">
        <v>2.29</v>
      </c>
      <c r="BP231">
        <f t="shared" si="102"/>
        <v>13.0720072891393</v>
      </c>
      <c r="BQ231">
        <f t="shared" si="103"/>
        <v>13.06318432043787</v>
      </c>
      <c r="BR231">
        <f t="shared" si="104"/>
        <v>55.554829785466168</v>
      </c>
      <c r="BS231">
        <f t="shared" si="105"/>
        <v>51.427502044606797</v>
      </c>
      <c r="BT231">
        <v>10</v>
      </c>
    </row>
    <row r="232" spans="67:72" x14ac:dyDescent="0.35">
      <c r="BO232">
        <v>2.2999999999999998</v>
      </c>
      <c r="BP232">
        <f t="shared" si="102"/>
        <v>13.071629778468376</v>
      </c>
      <c r="BQ232">
        <f t="shared" si="103"/>
        <v>13.062788777926592</v>
      </c>
      <c r="BR232">
        <f t="shared" si="104"/>
        <v>55.528736072538713</v>
      </c>
      <c r="BS232">
        <f t="shared" si="105"/>
        <v>51.404066505517626</v>
      </c>
      <c r="BT232">
        <v>10</v>
      </c>
    </row>
    <row r="233" spans="67:72" x14ac:dyDescent="0.35">
      <c r="BO233">
        <v>2.31</v>
      </c>
      <c r="BP233">
        <f t="shared" si="102"/>
        <v>13.071252316122651</v>
      </c>
      <c r="BQ233">
        <f t="shared" si="103"/>
        <v>13.062393283566529</v>
      </c>
      <c r="BR233">
        <f t="shared" si="104"/>
        <v>55.502689902858137</v>
      </c>
      <c r="BS233">
        <f t="shared" si="105"/>
        <v>51.380671558615596</v>
      </c>
      <c r="BT233">
        <v>10</v>
      </c>
    </row>
    <row r="234" spans="67:72" x14ac:dyDescent="0.35">
      <c r="BO234">
        <v>2.3199999999999998</v>
      </c>
      <c r="BP234">
        <f t="shared" si="102"/>
        <v>13.070874902117286</v>
      </c>
      <c r="BQ234">
        <f t="shared" si="103"/>
        <v>13.061997837373774</v>
      </c>
      <c r="BR234">
        <f t="shared" si="104"/>
        <v>55.476691185169599</v>
      </c>
      <c r="BS234">
        <f t="shared" si="105"/>
        <v>51.357317130148445</v>
      </c>
      <c r="BT234">
        <v>10</v>
      </c>
    </row>
    <row r="235" spans="67:72" x14ac:dyDescent="0.35">
      <c r="BO235">
        <v>2.33</v>
      </c>
      <c r="BP235">
        <f t="shared" si="102"/>
        <v>13.070497536467443</v>
      </c>
      <c r="BQ235">
        <f t="shared" si="103"/>
        <v>13.06160243936441</v>
      </c>
      <c r="BR235">
        <f t="shared" si="104"/>
        <v>55.45073982839358</v>
      </c>
      <c r="BS235">
        <f t="shared" si="105"/>
        <v>51.334003146497992</v>
      </c>
      <c r="BT235">
        <v>10</v>
      </c>
    </row>
    <row r="236" spans="67:72" x14ac:dyDescent="0.35">
      <c r="BO236">
        <v>2.34</v>
      </c>
      <c r="BP236">
        <f t="shared" si="102"/>
        <v>13.070120219188304</v>
      </c>
      <c r="BQ236">
        <f t="shared" si="103"/>
        <v>13.061207089554548</v>
      </c>
      <c r="BR236">
        <f t="shared" si="104"/>
        <v>55.424835741625536</v>
      </c>
      <c r="BS236">
        <f t="shared" si="105"/>
        <v>51.31072953417997</v>
      </c>
      <c r="BT236">
        <v>10</v>
      </c>
    </row>
    <row r="237" spans="67:72" x14ac:dyDescent="0.35">
      <c r="BO237">
        <v>2.35</v>
      </c>
      <c r="BP237">
        <f t="shared" si="102"/>
        <v>13.069742950295046</v>
      </c>
      <c r="BQ237">
        <f t="shared" si="103"/>
        <v>13.060811787960288</v>
      </c>
      <c r="BR237">
        <f t="shared" si="104"/>
        <v>55.398978834135562</v>
      </c>
      <c r="BS237">
        <f t="shared" si="105"/>
        <v>51.287496219843675</v>
      </c>
      <c r="BT237">
        <v>10</v>
      </c>
    </row>
    <row r="238" spans="67:72" x14ac:dyDescent="0.35">
      <c r="BO238">
        <v>2.36</v>
      </c>
      <c r="BP238">
        <f t="shared" si="102"/>
        <v>13.069365729802859</v>
      </c>
      <c r="BQ238">
        <f t="shared" si="103"/>
        <v>13.060416534597758</v>
      </c>
      <c r="BR238">
        <f t="shared" si="104"/>
        <v>55.373169015368049</v>
      </c>
      <c r="BS238">
        <f t="shared" si="105"/>
        <v>51.264303130271792</v>
      </c>
      <c r="BT238">
        <v>10</v>
      </c>
    </row>
    <row r="239" spans="67:72" x14ac:dyDescent="0.35">
      <c r="BO239">
        <v>2.37</v>
      </c>
      <c r="BP239">
        <f t="shared" si="102"/>
        <v>13.068988557726941</v>
      </c>
      <c r="BQ239">
        <f t="shared" si="103"/>
        <v>13.060021329483078</v>
      </c>
      <c r="BR239">
        <f t="shared" si="104"/>
        <v>55.347406194941371</v>
      </c>
      <c r="BS239">
        <f t="shared" si="105"/>
        <v>51.241150192380168</v>
      </c>
      <c r="BT239">
        <v>10</v>
      </c>
    </row>
    <row r="240" spans="67:72" x14ac:dyDescent="0.35">
      <c r="BO240">
        <v>2.38</v>
      </c>
      <c r="BP240">
        <f t="shared" si="102"/>
        <v>13.068611434082495</v>
      </c>
      <c r="BQ240">
        <f t="shared" si="103"/>
        <v>13.059626172632388</v>
      </c>
      <c r="BR240">
        <f t="shared" si="104"/>
        <v>55.321690282647509</v>
      </c>
      <c r="BS240">
        <f t="shared" si="105"/>
        <v>51.218037333217495</v>
      </c>
      <c r="BT240">
        <v>10</v>
      </c>
    </row>
    <row r="241" spans="67:72" x14ac:dyDescent="0.35">
      <c r="BO241">
        <v>2.39</v>
      </c>
      <c r="BP241">
        <f t="shared" si="102"/>
        <v>13.068234358884736</v>
      </c>
      <c r="BQ241">
        <f t="shared" si="103"/>
        <v>13.059231064061835</v>
      </c>
      <c r="BR241">
        <f t="shared" si="104"/>
        <v>55.296021188451782</v>
      </c>
      <c r="BS241">
        <f t="shared" si="105"/>
        <v>51.194964479965151</v>
      </c>
      <c r="BT241">
        <v>10</v>
      </c>
    </row>
    <row r="242" spans="67:72" x14ac:dyDescent="0.35">
      <c r="BO242">
        <v>2.4</v>
      </c>
      <c r="BP242">
        <f t="shared" si="102"/>
        <v>13.067857332148879</v>
      </c>
      <c r="BQ242">
        <f t="shared" si="103"/>
        <v>13.058836003787569</v>
      </c>
      <c r="BR242">
        <f t="shared" si="104"/>
        <v>55.270398822492453</v>
      </c>
      <c r="BS242">
        <f t="shared" si="105"/>
        <v>51.171931559936922</v>
      </c>
      <c r="BT242">
        <v>10</v>
      </c>
    </row>
    <row r="243" spans="67:72" x14ac:dyDescent="0.35">
      <c r="BO243">
        <v>2.41</v>
      </c>
      <c r="BP243">
        <f t="shared" si="102"/>
        <v>13.067480353890153</v>
      </c>
      <c r="BQ243">
        <f t="shared" si="103"/>
        <v>13.05844099182575</v>
      </c>
      <c r="BR243">
        <f t="shared" si="104"/>
        <v>55.244823095080413</v>
      </c>
      <c r="BS243">
        <f t="shared" si="105"/>
        <v>51.14893850057873</v>
      </c>
      <c r="BT243">
        <v>10</v>
      </c>
    </row>
    <row r="244" spans="67:72" x14ac:dyDescent="0.35">
      <c r="BO244">
        <v>2.42</v>
      </c>
      <c r="BP244">
        <f t="shared" si="102"/>
        <v>13.067103424123793</v>
      </c>
      <c r="BQ244">
        <f t="shared" si="103"/>
        <v>13.058046028192555</v>
      </c>
      <c r="BR244">
        <f t="shared" si="104"/>
        <v>55.219293916698874</v>
      </c>
      <c r="BS244">
        <f t="shared" si="105"/>
        <v>51.125985229468441</v>
      </c>
      <c r="BT244">
        <v>10</v>
      </c>
    </row>
    <row r="245" spans="67:72" x14ac:dyDescent="0.35">
      <c r="BO245">
        <v>2.4300000000000002</v>
      </c>
      <c r="BP245">
        <f t="shared" si="102"/>
        <v>13.066726542865041</v>
      </c>
      <c r="BQ245">
        <f t="shared" si="103"/>
        <v>13.057651112904161</v>
      </c>
      <c r="BR245">
        <f t="shared" si="104"/>
        <v>55.193811198003011</v>
      </c>
      <c r="BS245">
        <f t="shared" si="105"/>
        <v>51.103071674315615</v>
      </c>
      <c r="BT245">
        <v>10</v>
      </c>
    </row>
    <row r="246" spans="67:72" x14ac:dyDescent="0.35">
      <c r="BO246">
        <v>2.44</v>
      </c>
      <c r="BP246">
        <f t="shared" si="102"/>
        <v>13.066349710129145</v>
      </c>
      <c r="BQ246">
        <f t="shared" si="103"/>
        <v>13.057256245976754</v>
      </c>
      <c r="BR246">
        <f t="shared" si="104"/>
        <v>55.168374849819656</v>
      </c>
      <c r="BS246">
        <f t="shared" si="105"/>
        <v>51.080197762961241</v>
      </c>
      <c r="BT246">
        <v>10</v>
      </c>
    </row>
    <row r="247" spans="67:72" x14ac:dyDescent="0.35">
      <c r="BO247">
        <v>2.4500000000000002</v>
      </c>
      <c r="BP247">
        <f t="shared" si="102"/>
        <v>13.065972925931369</v>
      </c>
      <c r="BQ247">
        <f t="shared" si="103"/>
        <v>13.056861427426536</v>
      </c>
      <c r="BR247">
        <f t="shared" si="104"/>
        <v>55.142984783146936</v>
      </c>
      <c r="BS247">
        <f t="shared" si="105"/>
        <v>51.057363423377545</v>
      </c>
      <c r="BT247">
        <v>10</v>
      </c>
    </row>
    <row r="248" spans="67:72" x14ac:dyDescent="0.35">
      <c r="BO248">
        <v>2.46</v>
      </c>
      <c r="BP248">
        <f t="shared" si="102"/>
        <v>13.065596190286966</v>
      </c>
      <c r="BQ248">
        <f t="shared" si="103"/>
        <v>13.056466657269711</v>
      </c>
      <c r="BR248">
        <f t="shared" si="104"/>
        <v>55.117640909153977</v>
      </c>
      <c r="BS248">
        <f t="shared" si="105"/>
        <v>51.034568583667699</v>
      </c>
      <c r="BT248">
        <v>10</v>
      </c>
    </row>
    <row r="249" spans="67:72" x14ac:dyDescent="0.35">
      <c r="BO249">
        <v>2.4700000000000002</v>
      </c>
      <c r="BP249">
        <f t="shared" si="102"/>
        <v>13.065219503211217</v>
      </c>
      <c r="BQ249">
        <f t="shared" si="103"/>
        <v>13.056071935522491</v>
      </c>
      <c r="BR249">
        <f t="shared" si="104"/>
        <v>55.092343139180542</v>
      </c>
      <c r="BS249">
        <f t="shared" si="105"/>
        <v>51.011813172065601</v>
      </c>
      <c r="BT249">
        <v>10</v>
      </c>
    </row>
    <row r="250" spans="67:72" x14ac:dyDescent="0.35">
      <c r="BO250">
        <v>2.48</v>
      </c>
      <c r="BP250">
        <f t="shared" si="102"/>
        <v>13.064842864719401</v>
      </c>
      <c r="BQ250">
        <f t="shared" si="103"/>
        <v>13.055677262201105</v>
      </c>
      <c r="BR250">
        <f t="shared" si="104"/>
        <v>55.067091384736727</v>
      </c>
      <c r="BS250">
        <f t="shared" si="105"/>
        <v>50.989097116935667</v>
      </c>
      <c r="BT250">
        <v>10</v>
      </c>
    </row>
    <row r="251" spans="67:72" x14ac:dyDescent="0.35">
      <c r="BO251">
        <v>2.4900000000000002</v>
      </c>
      <c r="BP251">
        <f t="shared" si="102"/>
        <v>13.064466274826803</v>
      </c>
      <c r="BQ251">
        <f t="shared" si="103"/>
        <v>13.055282637321779</v>
      </c>
      <c r="BR251">
        <f t="shared" si="104"/>
        <v>55.041885557502646</v>
      </c>
      <c r="BS251">
        <f t="shared" si="105"/>
        <v>50.966420346772566</v>
      </c>
      <c r="BT251">
        <v>10</v>
      </c>
    </row>
    <row r="252" spans="67:72" x14ac:dyDescent="0.35">
      <c r="BO252">
        <v>2.5</v>
      </c>
      <c r="BP252">
        <f t="shared" si="102"/>
        <v>13.064089733548716</v>
      </c>
      <c r="BQ252">
        <f t="shared" si="103"/>
        <v>13.054888060900756</v>
      </c>
      <c r="BR252">
        <f t="shared" si="104"/>
        <v>55.016725569328052</v>
      </c>
      <c r="BS252">
        <f t="shared" si="105"/>
        <v>50.943782790200949</v>
      </c>
      <c r="BT252">
        <v>10</v>
      </c>
    </row>
    <row r="253" spans="67:72" x14ac:dyDescent="0.35">
      <c r="BO253">
        <v>2.5099999999999998</v>
      </c>
      <c r="BP253">
        <f t="shared" si="102"/>
        <v>13.063713240900448</v>
      </c>
      <c r="BQ253">
        <f t="shared" si="103"/>
        <v>13.054493532954289</v>
      </c>
      <c r="BR253">
        <f t="shared" si="104"/>
        <v>54.991611332232083</v>
      </c>
      <c r="BS253">
        <f t="shared" si="105"/>
        <v>50.921184375975301</v>
      </c>
      <c r="BT253">
        <v>10</v>
      </c>
    </row>
    <row r="254" spans="67:72" x14ac:dyDescent="0.35">
      <c r="BO254">
        <v>2.52</v>
      </c>
      <c r="BP254">
        <f t="shared" si="102"/>
        <v>13.063336796897305</v>
      </c>
      <c r="BQ254">
        <f t="shared" si="103"/>
        <v>13.054099053498636</v>
      </c>
      <c r="BR254">
        <f t="shared" si="104"/>
        <v>54.966542758402866</v>
      </c>
      <c r="BS254">
        <f t="shared" si="105"/>
        <v>50.898625032979623</v>
      </c>
      <c r="BT254">
        <v>10</v>
      </c>
    </row>
    <row r="255" spans="67:72" x14ac:dyDescent="0.35">
      <c r="BO255">
        <v>2.5299999999999998</v>
      </c>
      <c r="BP255">
        <f t="shared" si="102"/>
        <v>13.062960401554605</v>
      </c>
      <c r="BQ255">
        <f t="shared" si="103"/>
        <v>13.053704622550059</v>
      </c>
      <c r="BR255">
        <f t="shared" si="104"/>
        <v>54.941519760197252</v>
      </c>
      <c r="BS255">
        <f t="shared" si="105"/>
        <v>50.876104690227244</v>
      </c>
      <c r="BT255">
        <v>10</v>
      </c>
    </row>
    <row r="256" spans="67:72" x14ac:dyDescent="0.35">
      <c r="BO256">
        <v>2.54</v>
      </c>
      <c r="BP256">
        <f t="shared" si="102"/>
        <v>13.062584054887676</v>
      </c>
      <c r="BQ256">
        <f t="shared" si="103"/>
        <v>13.053310240124839</v>
      </c>
      <c r="BR256">
        <f t="shared" si="104"/>
        <v>54.916542250140452</v>
      </c>
      <c r="BS256">
        <f t="shared" si="105"/>
        <v>50.85362327686056</v>
      </c>
      <c r="BT256">
        <v>10</v>
      </c>
    </row>
    <row r="257" spans="67:72" x14ac:dyDescent="0.35">
      <c r="BO257">
        <v>2.5499999999999998</v>
      </c>
      <c r="BP257">
        <f t="shared" si="102"/>
        <v>13.062207756911846</v>
      </c>
      <c r="BQ257">
        <f t="shared" si="103"/>
        <v>13.05291590623926</v>
      </c>
      <c r="BR257">
        <f t="shared" si="104"/>
        <v>54.891610140925721</v>
      </c>
      <c r="BS257">
        <f t="shared" si="105"/>
        <v>50.831180722150805</v>
      </c>
      <c r="BT257">
        <v>10</v>
      </c>
    </row>
    <row r="258" spans="67:72" x14ac:dyDescent="0.35">
      <c r="BO258">
        <v>2.56</v>
      </c>
      <c r="BP258">
        <f t="shared" si="102"/>
        <v>13.061831507642463</v>
      </c>
      <c r="BQ258">
        <f t="shared" si="103"/>
        <v>13.052521620909616</v>
      </c>
      <c r="BR258">
        <f t="shared" si="104"/>
        <v>54.866723345414066</v>
      </c>
      <c r="BS258">
        <f t="shared" si="105"/>
        <v>50.808776955497834</v>
      </c>
      <c r="BT258">
        <v>10</v>
      </c>
    </row>
    <row r="259" spans="67:72" x14ac:dyDescent="0.35">
      <c r="BO259">
        <v>2.57</v>
      </c>
      <c r="BP259">
        <f t="shared" ref="BP259:BP322" si="106">13.03*EXP(-0.003454*BO259)+0.1297*EXP(0.04768*BO259)</f>
        <v>13.061455307094867</v>
      </c>
      <c r="BQ259">
        <f t="shared" ref="BQ259:BQ322" si="107">13.05*EXP(-0.003531*BO259)+0.105*EXP(0.05201*BO259)</f>
        <v>13.052127384152206</v>
      </c>
      <c r="BR259">
        <f t="shared" ref="BR259:BR322" si="108">19.99*EXP(-0.1923*BO259)+43*EXP(-0.003208*BO259)</f>
        <v>54.841881776633855</v>
      </c>
      <c r="BS259">
        <f t="shared" ref="BS259:BS322" si="109">18.61*EXP(-0.182*BO259)+39.42*EXP(-0.002885*BO259)</f>
        <v>50.786411906429876</v>
      </c>
      <c r="BT259">
        <v>10</v>
      </c>
    </row>
    <row r="260" spans="67:72" x14ac:dyDescent="0.35">
      <c r="BO260">
        <v>2.58</v>
      </c>
      <c r="BP260">
        <f t="shared" si="106"/>
        <v>13.061079155284418</v>
      </c>
      <c r="BQ260">
        <f t="shared" si="107"/>
        <v>13.051733195983346</v>
      </c>
      <c r="BR260">
        <f t="shared" si="108"/>
        <v>54.817085347780576</v>
      </c>
      <c r="BS260">
        <f t="shared" si="109"/>
        <v>50.764085504603273</v>
      </c>
      <c r="BT260">
        <v>10</v>
      </c>
    </row>
    <row r="261" spans="67:72" x14ac:dyDescent="0.35">
      <c r="BO261">
        <v>2.59</v>
      </c>
      <c r="BP261">
        <f t="shared" si="106"/>
        <v>13.060703052226476</v>
      </c>
      <c r="BQ261">
        <f t="shared" si="107"/>
        <v>13.051339056419351</v>
      </c>
      <c r="BR261">
        <f t="shared" si="108"/>
        <v>54.792333972216476</v>
      </c>
      <c r="BS261">
        <f t="shared" si="109"/>
        <v>50.741797679802303</v>
      </c>
      <c r="BT261">
        <v>10</v>
      </c>
    </row>
    <row r="262" spans="67:72" x14ac:dyDescent="0.35">
      <c r="BO262">
        <v>2.6</v>
      </c>
      <c r="BP262">
        <f t="shared" si="106"/>
        <v>13.060326997936416</v>
      </c>
      <c r="BQ262">
        <f t="shared" si="107"/>
        <v>13.050944965476555</v>
      </c>
      <c r="BR262">
        <f t="shared" si="108"/>
        <v>54.767627563470228</v>
      </c>
      <c r="BS262">
        <f t="shared" si="109"/>
        <v>50.719548361938919</v>
      </c>
      <c r="BT262">
        <v>10</v>
      </c>
    </row>
    <row r="263" spans="67:72" x14ac:dyDescent="0.35">
      <c r="BO263">
        <v>2.61</v>
      </c>
      <c r="BP263">
        <f t="shared" si="106"/>
        <v>13.059950992429615</v>
      </c>
      <c r="BQ263">
        <f t="shared" si="107"/>
        <v>13.050550923171292</v>
      </c>
      <c r="BR263">
        <f t="shared" si="108"/>
        <v>54.742966035236634</v>
      </c>
      <c r="BS263">
        <f t="shared" si="109"/>
        <v>50.697337481052507</v>
      </c>
      <c r="BT263">
        <v>10</v>
      </c>
    </row>
    <row r="264" spans="67:72" x14ac:dyDescent="0.35">
      <c r="BO264">
        <v>2.62</v>
      </c>
      <c r="BP264">
        <f t="shared" si="106"/>
        <v>13.059575035721455</v>
      </c>
      <c r="BQ264">
        <f t="shared" si="107"/>
        <v>13.050156929519911</v>
      </c>
      <c r="BR264">
        <f t="shared" si="108"/>
        <v>54.7183493013763</v>
      </c>
      <c r="BS264">
        <f t="shared" si="109"/>
        <v>50.675164967309648</v>
      </c>
      <c r="BT264">
        <v>10</v>
      </c>
    </row>
    <row r="265" spans="67:72" x14ac:dyDescent="0.35">
      <c r="BO265">
        <v>2.63</v>
      </c>
      <c r="BP265">
        <f t="shared" si="106"/>
        <v>13.059199127827334</v>
      </c>
      <c r="BQ265">
        <f t="shared" si="107"/>
        <v>13.049762984538766</v>
      </c>
      <c r="BR265">
        <f t="shared" si="108"/>
        <v>54.693777275915323</v>
      </c>
      <c r="BS265">
        <f t="shared" si="109"/>
        <v>50.653030751003939</v>
      </c>
      <c r="BT265">
        <v>10</v>
      </c>
    </row>
    <row r="266" spans="67:72" x14ac:dyDescent="0.35">
      <c r="BO266">
        <v>2.64</v>
      </c>
      <c r="BP266">
        <f t="shared" si="106"/>
        <v>13.058823268762655</v>
      </c>
      <c r="BQ266">
        <f t="shared" si="107"/>
        <v>13.049369088244223</v>
      </c>
      <c r="BR266">
        <f t="shared" si="108"/>
        <v>54.66924987304494</v>
      </c>
      <c r="BS266">
        <f t="shared" si="109"/>
        <v>50.630934762555682</v>
      </c>
      <c r="BT266">
        <v>10</v>
      </c>
    </row>
    <row r="267" spans="67:72" x14ac:dyDescent="0.35">
      <c r="BO267">
        <v>2.65</v>
      </c>
      <c r="BP267">
        <f t="shared" si="106"/>
        <v>13.058447458542821</v>
      </c>
      <c r="BQ267">
        <f t="shared" si="107"/>
        <v>13.04897524065265</v>
      </c>
      <c r="BR267">
        <f t="shared" si="108"/>
        <v>54.644767007121274</v>
      </c>
      <c r="BS267">
        <f t="shared" si="109"/>
        <v>50.608876932511748</v>
      </c>
      <c r="BT267">
        <v>10</v>
      </c>
    </row>
    <row r="268" spans="67:72" x14ac:dyDescent="0.35">
      <c r="BO268">
        <v>2.66</v>
      </c>
      <c r="BP268">
        <f t="shared" si="106"/>
        <v>13.05807169718325</v>
      </c>
      <c r="BQ268">
        <f t="shared" si="107"/>
        <v>13.048581441780433</v>
      </c>
      <c r="BR268">
        <f t="shared" si="108"/>
        <v>54.620328592664954</v>
      </c>
      <c r="BS268">
        <f t="shared" si="109"/>
        <v>50.586857191545256</v>
      </c>
      <c r="BT268">
        <v>10</v>
      </c>
    </row>
    <row r="269" spans="67:72" x14ac:dyDescent="0.35">
      <c r="BO269">
        <v>2.67</v>
      </c>
      <c r="BP269">
        <f t="shared" si="106"/>
        <v>13.05769598469937</v>
      </c>
      <c r="BQ269">
        <f t="shared" si="107"/>
        <v>13.048187691643962</v>
      </c>
      <c r="BR269">
        <f t="shared" si="108"/>
        <v>54.595934544360837</v>
      </c>
      <c r="BS269">
        <f t="shared" si="109"/>
        <v>50.564875470455391</v>
      </c>
      <c r="BT269">
        <v>10</v>
      </c>
    </row>
    <row r="270" spans="67:72" x14ac:dyDescent="0.35">
      <c r="BO270">
        <v>2.68</v>
      </c>
      <c r="BP270">
        <f t="shared" si="106"/>
        <v>13.057320321106607</v>
      </c>
      <c r="BQ270">
        <f t="shared" si="107"/>
        <v>13.047793990259636</v>
      </c>
      <c r="BR270">
        <f t="shared" si="108"/>
        <v>54.57158477705768</v>
      </c>
      <c r="BS270">
        <f t="shared" si="109"/>
        <v>50.542931700167181</v>
      </c>
      <c r="BT270">
        <v>10</v>
      </c>
    </row>
    <row r="271" spans="67:72" x14ac:dyDescent="0.35">
      <c r="BO271">
        <v>2.69</v>
      </c>
      <c r="BP271">
        <f t="shared" si="106"/>
        <v>13.056944706420405</v>
      </c>
      <c r="BQ271">
        <f t="shared" si="107"/>
        <v>13.047400337643863</v>
      </c>
      <c r="BR271">
        <f t="shared" si="108"/>
        <v>54.547279205767801</v>
      </c>
      <c r="BS271">
        <f t="shared" si="109"/>
        <v>50.521025811731235</v>
      </c>
      <c r="BT271">
        <v>10</v>
      </c>
    </row>
    <row r="272" spans="67:72" x14ac:dyDescent="0.35">
      <c r="BO272">
        <v>2.7</v>
      </c>
      <c r="BP272">
        <f t="shared" si="106"/>
        <v>13.056569140656206</v>
      </c>
      <c r="BQ272">
        <f t="shared" si="107"/>
        <v>13.04700673381306</v>
      </c>
      <c r="BR272">
        <f t="shared" si="108"/>
        <v>54.523017745666841</v>
      </c>
      <c r="BS272">
        <f t="shared" si="109"/>
        <v>50.499157736323568</v>
      </c>
      <c r="BT272">
        <v>10</v>
      </c>
    </row>
    <row r="273" spans="67:72" x14ac:dyDescent="0.35">
      <c r="BO273">
        <v>2.71</v>
      </c>
      <c r="BP273">
        <f t="shared" si="106"/>
        <v>13.056193623829472</v>
      </c>
      <c r="BQ273">
        <f t="shared" si="107"/>
        <v>13.046613178783653</v>
      </c>
      <c r="BR273">
        <f t="shared" si="108"/>
        <v>54.498800312093351</v>
      </c>
      <c r="BS273">
        <f t="shared" si="109"/>
        <v>50.47732740524529</v>
      </c>
      <c r="BT273">
        <v>10</v>
      </c>
    </row>
    <row r="274" spans="67:72" x14ac:dyDescent="0.35">
      <c r="BO274">
        <v>2.72</v>
      </c>
      <c r="BP274">
        <f t="shared" si="106"/>
        <v>13.055818155955661</v>
      </c>
      <c r="BQ274">
        <f t="shared" si="107"/>
        <v>13.046219672572079</v>
      </c>
      <c r="BR274">
        <f t="shared" si="108"/>
        <v>54.474626820548551</v>
      </c>
      <c r="BS274">
        <f t="shared" si="109"/>
        <v>50.455534749922464</v>
      </c>
      <c r="BT274">
        <v>10</v>
      </c>
    </row>
    <row r="275" spans="67:72" x14ac:dyDescent="0.35">
      <c r="BO275">
        <v>2.73</v>
      </c>
      <c r="BP275">
        <f t="shared" si="106"/>
        <v>13.055442737050241</v>
      </c>
      <c r="BQ275">
        <f t="shared" si="107"/>
        <v>13.045826215194781</v>
      </c>
      <c r="BR275">
        <f t="shared" si="108"/>
        <v>54.450497186695983</v>
      </c>
      <c r="BS275">
        <f t="shared" si="109"/>
        <v>50.433779701905848</v>
      </c>
      <c r="BT275">
        <v>10</v>
      </c>
    </row>
    <row r="276" spans="67:72" x14ac:dyDescent="0.35">
      <c r="BO276">
        <v>2.74</v>
      </c>
      <c r="BP276">
        <f t="shared" si="106"/>
        <v>13.055067367128691</v>
      </c>
      <c r="BQ276">
        <f t="shared" si="107"/>
        <v>13.045432806668208</v>
      </c>
      <c r="BR276">
        <f t="shared" si="108"/>
        <v>54.426411326361226</v>
      </c>
      <c r="BS276">
        <f t="shared" si="109"/>
        <v>50.412062192870621</v>
      </c>
      <c r="BT276">
        <v>10</v>
      </c>
    </row>
    <row r="277" spans="67:72" x14ac:dyDescent="0.35">
      <c r="BO277">
        <v>2.75</v>
      </c>
      <c r="BP277">
        <f t="shared" si="106"/>
        <v>13.054692046206497</v>
      </c>
      <c r="BQ277">
        <f t="shared" si="107"/>
        <v>13.045039447008826</v>
      </c>
      <c r="BR277">
        <f t="shared" si="108"/>
        <v>54.402369155531545</v>
      </c>
      <c r="BS277">
        <f t="shared" si="109"/>
        <v>50.390382154616233</v>
      </c>
      <c r="BT277">
        <v>10</v>
      </c>
    </row>
    <row r="278" spans="67:72" x14ac:dyDescent="0.35">
      <c r="BO278">
        <v>2.76</v>
      </c>
      <c r="BP278">
        <f t="shared" si="106"/>
        <v>13.054316774299153</v>
      </c>
      <c r="BQ278">
        <f t="shared" si="107"/>
        <v>13.044646136233105</v>
      </c>
      <c r="BR278">
        <f t="shared" si="108"/>
        <v>54.378370590355615</v>
      </c>
      <c r="BS278">
        <f t="shared" si="109"/>
        <v>50.368739519066146</v>
      </c>
      <c r="BT278">
        <v>10</v>
      </c>
    </row>
    <row r="279" spans="67:72" x14ac:dyDescent="0.35">
      <c r="BO279">
        <v>2.77</v>
      </c>
      <c r="BP279">
        <f t="shared" si="106"/>
        <v>13.053941551422158</v>
      </c>
      <c r="BQ279">
        <f t="shared" si="107"/>
        <v>13.044252874357518</v>
      </c>
      <c r="BR279">
        <f t="shared" si="108"/>
        <v>54.354415547143205</v>
      </c>
      <c r="BS279">
        <f t="shared" si="109"/>
        <v>50.347134218267584</v>
      </c>
      <c r="BT279">
        <v>10</v>
      </c>
    </row>
    <row r="280" spans="67:72" x14ac:dyDescent="0.35">
      <c r="BO280">
        <v>2.78</v>
      </c>
      <c r="BP280">
        <f t="shared" si="106"/>
        <v>13.05356637759102</v>
      </c>
      <c r="BQ280">
        <f t="shared" si="107"/>
        <v>13.043859661398562</v>
      </c>
      <c r="BR280">
        <f t="shared" si="108"/>
        <v>54.330503942364857</v>
      </c>
      <c r="BS280">
        <f t="shared" si="109"/>
        <v>50.325566184391349</v>
      </c>
      <c r="BT280">
        <v>10</v>
      </c>
    </row>
    <row r="281" spans="67:72" x14ac:dyDescent="0.35">
      <c r="BO281">
        <v>2.79</v>
      </c>
      <c r="BP281">
        <f t="shared" si="106"/>
        <v>13.053191252821254</v>
      </c>
      <c r="BQ281">
        <f t="shared" si="107"/>
        <v>13.043466497372728</v>
      </c>
      <c r="BR281">
        <f t="shared" si="108"/>
        <v>54.306635692651575</v>
      </c>
      <c r="BS281">
        <f t="shared" si="109"/>
        <v>50.304035349731571</v>
      </c>
      <c r="BT281">
        <v>10</v>
      </c>
    </row>
    <row r="282" spans="67:72" x14ac:dyDescent="0.35">
      <c r="BO282">
        <v>2.8</v>
      </c>
      <c r="BP282">
        <f t="shared" si="106"/>
        <v>13.052816177128385</v>
      </c>
      <c r="BQ282">
        <f t="shared" si="107"/>
        <v>13.043073382296527</v>
      </c>
      <c r="BR282">
        <f t="shared" si="108"/>
        <v>54.282810714794536</v>
      </c>
      <c r="BS282">
        <f t="shared" si="109"/>
        <v>50.282541646705496</v>
      </c>
      <c r="BT282">
        <v>10</v>
      </c>
    </row>
    <row r="283" spans="67:72" x14ac:dyDescent="0.35">
      <c r="BO283">
        <v>2.81</v>
      </c>
      <c r="BP283">
        <f t="shared" si="106"/>
        <v>13.05244115052794</v>
      </c>
      <c r="BQ283">
        <f t="shared" si="107"/>
        <v>13.04268031618647</v>
      </c>
      <c r="BR283">
        <f t="shared" si="108"/>
        <v>54.259028925744779</v>
      </c>
      <c r="BS283">
        <f t="shared" si="109"/>
        <v>50.261085007853254</v>
      </c>
      <c r="BT283">
        <v>10</v>
      </c>
    </row>
    <row r="284" spans="67:72" x14ac:dyDescent="0.35">
      <c r="BO284">
        <v>2.82</v>
      </c>
      <c r="BP284">
        <f t="shared" si="106"/>
        <v>13.052066173035467</v>
      </c>
      <c r="BQ284">
        <f t="shared" si="107"/>
        <v>13.04228729905908</v>
      </c>
      <c r="BR284">
        <f t="shared" si="108"/>
        <v>54.235290242612869</v>
      </c>
      <c r="BS284">
        <f t="shared" si="109"/>
        <v>50.239665365837631</v>
      </c>
      <c r="BT284">
        <v>10</v>
      </c>
    </row>
    <row r="285" spans="67:72" x14ac:dyDescent="0.35">
      <c r="BO285">
        <v>2.83</v>
      </c>
      <c r="BP285">
        <f t="shared" si="106"/>
        <v>13.051691244666504</v>
      </c>
      <c r="BQ285">
        <f t="shared" si="107"/>
        <v>13.041894330930893</v>
      </c>
      <c r="BR285">
        <f t="shared" si="108"/>
        <v>54.211594582668624</v>
      </c>
      <c r="BS285">
        <f t="shared" si="109"/>
        <v>50.218282653443865</v>
      </c>
      <c r="BT285">
        <v>10</v>
      </c>
    </row>
    <row r="286" spans="67:72" x14ac:dyDescent="0.35">
      <c r="BO286">
        <v>2.84</v>
      </c>
      <c r="BP286">
        <f t="shared" si="106"/>
        <v>13.051316365436609</v>
      </c>
      <c r="BQ286">
        <f t="shared" si="107"/>
        <v>13.041501411818446</v>
      </c>
      <c r="BR286">
        <f t="shared" si="108"/>
        <v>54.187941863340797</v>
      </c>
      <c r="BS286">
        <f t="shared" si="109"/>
        <v>50.196936803579412</v>
      </c>
      <c r="BT286">
        <v>10</v>
      </c>
    </row>
    <row r="287" spans="67:72" x14ac:dyDescent="0.35">
      <c r="BO287">
        <v>2.85</v>
      </c>
      <c r="BP287">
        <f t="shared" si="106"/>
        <v>13.050941535361343</v>
      </c>
      <c r="BQ287">
        <f t="shared" si="107"/>
        <v>13.041108541738295</v>
      </c>
      <c r="BR287">
        <f t="shared" si="108"/>
        <v>54.164332002216781</v>
      </c>
      <c r="BS287">
        <f t="shared" si="109"/>
        <v>50.175627749273708</v>
      </c>
      <c r="BT287">
        <v>10</v>
      </c>
    </row>
    <row r="288" spans="67:72" x14ac:dyDescent="0.35">
      <c r="BO288">
        <v>2.86</v>
      </c>
      <c r="BP288">
        <f t="shared" si="106"/>
        <v>13.050566754456277</v>
      </c>
      <c r="BQ288">
        <f t="shared" si="107"/>
        <v>13.040715720706995</v>
      </c>
      <c r="BR288">
        <f t="shared" si="108"/>
        <v>54.14076491704224</v>
      </c>
      <c r="BS288">
        <f t="shared" si="109"/>
        <v>50.154355423677991</v>
      </c>
      <c r="BT288">
        <v>10</v>
      </c>
    </row>
    <row r="289" spans="67:72" x14ac:dyDescent="0.35">
      <c r="BO289">
        <v>2.87</v>
      </c>
      <c r="BP289">
        <f t="shared" si="106"/>
        <v>13.050192022736988</v>
      </c>
      <c r="BQ289">
        <f t="shared" si="107"/>
        <v>13.040322948741116</v>
      </c>
      <c r="BR289">
        <f t="shared" si="108"/>
        <v>54.117240525720952</v>
      </c>
      <c r="BS289">
        <f t="shared" si="109"/>
        <v>50.133119760065028</v>
      </c>
      <c r="BT289">
        <v>10</v>
      </c>
    </row>
    <row r="290" spans="67:72" x14ac:dyDescent="0.35">
      <c r="BO290">
        <v>2.88</v>
      </c>
      <c r="BP290">
        <f t="shared" si="106"/>
        <v>13.049817340219059</v>
      </c>
      <c r="BQ290">
        <f t="shared" si="107"/>
        <v>13.039930225857237</v>
      </c>
      <c r="BR290">
        <f t="shared" si="108"/>
        <v>54.093758746314307</v>
      </c>
      <c r="BS290">
        <f t="shared" si="109"/>
        <v>50.111920691828914</v>
      </c>
      <c r="BT290">
        <v>10</v>
      </c>
    </row>
    <row r="291" spans="67:72" x14ac:dyDescent="0.35">
      <c r="BO291">
        <v>2.89</v>
      </c>
      <c r="BP291">
        <f t="shared" si="106"/>
        <v>13.049442706918082</v>
      </c>
      <c r="BQ291">
        <f t="shared" si="107"/>
        <v>13.039537552071941</v>
      </c>
      <c r="BR291">
        <f t="shared" si="108"/>
        <v>54.070319497041211</v>
      </c>
      <c r="BS291">
        <f t="shared" si="109"/>
        <v>50.090758152484874</v>
      </c>
      <c r="BT291">
        <v>10</v>
      </c>
    </row>
    <row r="292" spans="67:72" x14ac:dyDescent="0.35">
      <c r="BO292">
        <v>2.9</v>
      </c>
      <c r="BP292">
        <f t="shared" si="106"/>
        <v>13.049068122849661</v>
      </c>
      <c r="BQ292">
        <f t="shared" si="107"/>
        <v>13.039144927401827</v>
      </c>
      <c r="BR292">
        <f t="shared" si="108"/>
        <v>54.046922696277591</v>
      </c>
      <c r="BS292">
        <f t="shared" si="109"/>
        <v>50.069632075669027</v>
      </c>
      <c r="BT292">
        <v>10</v>
      </c>
    </row>
    <row r="293" spans="67:72" x14ac:dyDescent="0.35">
      <c r="BO293">
        <v>2.91</v>
      </c>
      <c r="BP293">
        <f t="shared" si="106"/>
        <v>13.048693588029403</v>
      </c>
      <c r="BQ293">
        <f t="shared" si="107"/>
        <v>13.038752351863497</v>
      </c>
      <c r="BR293">
        <f t="shared" si="108"/>
        <v>54.023568262556239</v>
      </c>
      <c r="BS293">
        <f t="shared" si="109"/>
        <v>50.048542395138128</v>
      </c>
      <c r="BT293">
        <v>10</v>
      </c>
    </row>
    <row r="294" spans="67:72" x14ac:dyDescent="0.35">
      <c r="BO294">
        <v>2.92</v>
      </c>
      <c r="BP294">
        <f t="shared" si="106"/>
        <v>13.048319102472922</v>
      </c>
      <c r="BQ294">
        <f t="shared" si="107"/>
        <v>13.038359825473561</v>
      </c>
      <c r="BR294">
        <f t="shared" si="108"/>
        <v>54.00025611456644</v>
      </c>
      <c r="BS294">
        <f t="shared" si="109"/>
        <v>50.027489044769403</v>
      </c>
      <c r="BT294">
        <v>10</v>
      </c>
    </row>
    <row r="295" spans="67:72" x14ac:dyDescent="0.35">
      <c r="BO295">
        <v>2.93</v>
      </c>
      <c r="BP295">
        <f t="shared" si="106"/>
        <v>13.047944666195843</v>
      </c>
      <c r="BQ295">
        <f t="shared" si="107"/>
        <v>13.037967348248646</v>
      </c>
      <c r="BR295">
        <f t="shared" si="108"/>
        <v>53.976986171153683</v>
      </c>
      <c r="BS295">
        <f t="shared" si="109"/>
        <v>50.006471958560347</v>
      </c>
      <c r="BT295">
        <v>10</v>
      </c>
    </row>
    <row r="296" spans="67:72" x14ac:dyDescent="0.35">
      <c r="BO296">
        <v>2.94</v>
      </c>
      <c r="BP296">
        <f t="shared" si="106"/>
        <v>13.047570279213797</v>
      </c>
      <c r="BQ296">
        <f t="shared" si="107"/>
        <v>13.037574920205381</v>
      </c>
      <c r="BR296">
        <f t="shared" si="108"/>
        <v>53.953758351319365</v>
      </c>
      <c r="BS296">
        <f t="shared" si="109"/>
        <v>49.985491070628399</v>
      </c>
      <c r="BT296">
        <v>10</v>
      </c>
    </row>
    <row r="297" spans="67:72" x14ac:dyDescent="0.35">
      <c r="BO297">
        <v>2.95</v>
      </c>
      <c r="BP297">
        <f t="shared" si="106"/>
        <v>13.047195941542425</v>
      </c>
      <c r="BQ297">
        <f t="shared" si="107"/>
        <v>13.037182541360405</v>
      </c>
      <c r="BR297">
        <f t="shared" si="108"/>
        <v>53.930572574220506</v>
      </c>
      <c r="BS297">
        <f t="shared" si="109"/>
        <v>49.964546315210853</v>
      </c>
      <c r="BT297">
        <v>10</v>
      </c>
    </row>
    <row r="298" spans="67:72" x14ac:dyDescent="0.35">
      <c r="BO298">
        <v>2.96</v>
      </c>
      <c r="BP298">
        <f t="shared" si="106"/>
        <v>13.046821653197371</v>
      </c>
      <c r="BQ298">
        <f t="shared" si="107"/>
        <v>13.03679021173037</v>
      </c>
      <c r="BR298">
        <f t="shared" si="108"/>
        <v>53.907428759169413</v>
      </c>
      <c r="BS298">
        <f t="shared" si="109"/>
        <v>49.943637626664547</v>
      </c>
      <c r="BT298">
        <v>10</v>
      </c>
    </row>
    <row r="299" spans="67:72" x14ac:dyDescent="0.35">
      <c r="BO299">
        <v>2.97</v>
      </c>
      <c r="BP299">
        <f t="shared" si="106"/>
        <v>13.04644741419429</v>
      </c>
      <c r="BQ299">
        <f t="shared" si="107"/>
        <v>13.03639793133193</v>
      </c>
      <c r="BR299">
        <f t="shared" si="108"/>
        <v>53.884326825633416</v>
      </c>
      <c r="BS299">
        <f t="shared" si="109"/>
        <v>49.922764939465686</v>
      </c>
      <c r="BT299">
        <v>10</v>
      </c>
    </row>
    <row r="300" spans="67:72" x14ac:dyDescent="0.35">
      <c r="BO300">
        <v>2.98</v>
      </c>
      <c r="BP300">
        <f t="shared" si="106"/>
        <v>13.046073224548845</v>
      </c>
      <c r="BQ300">
        <f t="shared" si="107"/>
        <v>13.036005700181754</v>
      </c>
      <c r="BR300">
        <f t="shared" si="108"/>
        <v>53.861266693234555</v>
      </c>
      <c r="BS300">
        <f t="shared" si="109"/>
        <v>49.901928188209631</v>
      </c>
      <c r="BT300">
        <v>10</v>
      </c>
    </row>
    <row r="301" spans="67:72" x14ac:dyDescent="0.35">
      <c r="BO301">
        <v>2.99</v>
      </c>
      <c r="BP301">
        <f t="shared" si="106"/>
        <v>13.045699084276706</v>
      </c>
      <c r="BQ301">
        <f t="shared" si="107"/>
        <v>13.035613518296518</v>
      </c>
      <c r="BR301">
        <f t="shared" si="108"/>
        <v>53.838248281749287</v>
      </c>
      <c r="BS301">
        <f t="shared" si="109"/>
        <v>49.881127307610647</v>
      </c>
      <c r="BT301">
        <v>10</v>
      </c>
    </row>
    <row r="302" spans="67:72" x14ac:dyDescent="0.35">
      <c r="BO302">
        <v>3</v>
      </c>
      <c r="BP302">
        <f t="shared" si="106"/>
        <v>13.04532499339355</v>
      </c>
      <c r="BQ302">
        <f t="shared" si="107"/>
        <v>13.035221385692907</v>
      </c>
      <c r="BR302">
        <f t="shared" si="108"/>
        <v>53.815271511108179</v>
      </c>
      <c r="BS302">
        <f t="shared" si="109"/>
        <v>49.860362232501728</v>
      </c>
      <c r="BT302">
        <v>10</v>
      </c>
    </row>
    <row r="303" spans="67:72" x14ac:dyDescent="0.35">
      <c r="BO303">
        <v>3.01</v>
      </c>
      <c r="BP303">
        <f t="shared" si="106"/>
        <v>13.044950951915062</v>
      </c>
      <c r="BQ303">
        <f t="shared" si="107"/>
        <v>13.034829302387616</v>
      </c>
      <c r="BR303">
        <f t="shared" si="108"/>
        <v>53.792336301395643</v>
      </c>
      <c r="BS303">
        <f t="shared" si="109"/>
        <v>49.839632897834363</v>
      </c>
      <c r="BT303">
        <v>10</v>
      </c>
    </row>
    <row r="304" spans="67:72" x14ac:dyDescent="0.35">
      <c r="BO304">
        <v>3.02</v>
      </c>
      <c r="BP304">
        <f t="shared" si="106"/>
        <v>13.044576959856938</v>
      </c>
      <c r="BQ304">
        <f t="shared" si="107"/>
        <v>13.034437268397342</v>
      </c>
      <c r="BR304">
        <f t="shared" si="108"/>
        <v>53.769442572849584</v>
      </c>
      <c r="BS304">
        <f t="shared" si="109"/>
        <v>49.818939238678297</v>
      </c>
      <c r="BT304">
        <v>10</v>
      </c>
    </row>
    <row r="305" spans="67:72" x14ac:dyDescent="0.35">
      <c r="BO305">
        <v>3.03</v>
      </c>
      <c r="BP305">
        <f t="shared" si="106"/>
        <v>13.044203017234874</v>
      </c>
      <c r="BQ305">
        <f t="shared" si="107"/>
        <v>13.034045283738806</v>
      </c>
      <c r="BR305">
        <f t="shared" si="108"/>
        <v>53.746590245861185</v>
      </c>
      <c r="BS305">
        <f t="shared" si="109"/>
        <v>49.798281190221374</v>
      </c>
      <c r="BT305">
        <v>10</v>
      </c>
    </row>
    <row r="306" spans="67:72" x14ac:dyDescent="0.35">
      <c r="BO306">
        <v>3.04</v>
      </c>
      <c r="BP306">
        <f t="shared" si="106"/>
        <v>13.043829124064585</v>
      </c>
      <c r="BQ306">
        <f t="shared" si="107"/>
        <v>13.03365334842872</v>
      </c>
      <c r="BR306">
        <f t="shared" si="108"/>
        <v>53.72377924097453</v>
      </c>
      <c r="BS306">
        <f t="shared" si="109"/>
        <v>49.777658687769268</v>
      </c>
      <c r="BT306">
        <v>10</v>
      </c>
    </row>
    <row r="307" spans="67:72" x14ac:dyDescent="0.35">
      <c r="BO307">
        <v>3.05</v>
      </c>
      <c r="BP307">
        <f t="shared" si="106"/>
        <v>13.043455280361782</v>
      </c>
      <c r="BQ307">
        <f t="shared" si="107"/>
        <v>13.033261462483821</v>
      </c>
      <c r="BR307">
        <f t="shared" si="108"/>
        <v>53.701009478886355</v>
      </c>
      <c r="BS307">
        <f t="shared" si="109"/>
        <v>49.757071666745276</v>
      </c>
      <c r="BT307">
        <v>10</v>
      </c>
    </row>
    <row r="308" spans="67:72" x14ac:dyDescent="0.35">
      <c r="BO308">
        <v>3.06</v>
      </c>
      <c r="BP308">
        <f t="shared" si="106"/>
        <v>13.043081486142192</v>
      </c>
      <c r="BQ308">
        <f t="shared" si="107"/>
        <v>13.032869625920844</v>
      </c>
      <c r="BR308">
        <f t="shared" si="108"/>
        <v>53.678280880445755</v>
      </c>
      <c r="BS308">
        <f t="shared" si="109"/>
        <v>49.736520062690133</v>
      </c>
      <c r="BT308">
        <v>10</v>
      </c>
    </row>
    <row r="309" spans="67:72" x14ac:dyDescent="0.35">
      <c r="BO309">
        <v>3.07</v>
      </c>
      <c r="BP309">
        <f t="shared" si="106"/>
        <v>13.042707741421548</v>
      </c>
      <c r="BQ309">
        <f t="shared" si="107"/>
        <v>13.032477838756538</v>
      </c>
      <c r="BR309">
        <f t="shared" si="108"/>
        <v>53.655593366653875</v>
      </c>
      <c r="BS309">
        <f t="shared" si="109"/>
        <v>49.716003811261771</v>
      </c>
      <c r="BT309">
        <v>10</v>
      </c>
    </row>
    <row r="310" spans="67:72" x14ac:dyDescent="0.35">
      <c r="BO310">
        <v>3.08</v>
      </c>
      <c r="BP310">
        <f t="shared" si="106"/>
        <v>13.042334046215588</v>
      </c>
      <c r="BQ310">
        <f t="shared" si="107"/>
        <v>13.032086101007659</v>
      </c>
      <c r="BR310">
        <f t="shared" si="108"/>
        <v>53.632946858663644</v>
      </c>
      <c r="BS310">
        <f t="shared" si="109"/>
        <v>49.695522848235136</v>
      </c>
      <c r="BT310">
        <v>10</v>
      </c>
    </row>
    <row r="311" spans="67:72" x14ac:dyDescent="0.35">
      <c r="BO311">
        <v>3.09</v>
      </c>
      <c r="BP311">
        <f t="shared" si="106"/>
        <v>13.041960400540058</v>
      </c>
      <c r="BQ311">
        <f t="shared" si="107"/>
        <v>13.031694412690973</v>
      </c>
      <c r="BR311">
        <f t="shared" si="108"/>
        <v>53.610341277779426</v>
      </c>
      <c r="BS311">
        <f t="shared" si="109"/>
        <v>49.675077109501935</v>
      </c>
      <c r="BT311">
        <v>10</v>
      </c>
    </row>
    <row r="312" spans="67:72" x14ac:dyDescent="0.35">
      <c r="BO312">
        <v>3.1</v>
      </c>
      <c r="BP312">
        <f t="shared" si="106"/>
        <v>13.041586804410716</v>
      </c>
      <c r="BQ312">
        <f t="shared" si="107"/>
        <v>13.031302773823258</v>
      </c>
      <c r="BR312">
        <f t="shared" si="108"/>
        <v>53.587776545456819</v>
      </c>
      <c r="BS312">
        <f t="shared" si="109"/>
        <v>49.654666531070447</v>
      </c>
      <c r="BT312">
        <v>10</v>
      </c>
    </row>
    <row r="313" spans="67:72" x14ac:dyDescent="0.35">
      <c r="BO313">
        <v>3.11</v>
      </c>
      <c r="BP313">
        <f t="shared" si="106"/>
        <v>13.041213257843324</v>
      </c>
      <c r="BQ313">
        <f t="shared" si="107"/>
        <v>13.030911184421296</v>
      </c>
      <c r="BR313">
        <f t="shared" si="108"/>
        <v>53.565252583302282</v>
      </c>
      <c r="BS313">
        <f t="shared" si="109"/>
        <v>49.634291049065318</v>
      </c>
      <c r="BT313">
        <v>10</v>
      </c>
    </row>
    <row r="314" spans="67:72" x14ac:dyDescent="0.35">
      <c r="BO314">
        <v>3.12</v>
      </c>
      <c r="BP314">
        <f t="shared" si="106"/>
        <v>13.040839760853654</v>
      </c>
      <c r="BQ314">
        <f t="shared" si="107"/>
        <v>13.030519644501878</v>
      </c>
      <c r="BR314">
        <f t="shared" si="108"/>
        <v>53.542769313072881</v>
      </c>
      <c r="BS314">
        <f t="shared" si="109"/>
        <v>49.613950599727332</v>
      </c>
      <c r="BT314">
        <v>10</v>
      </c>
    </row>
    <row r="315" spans="67:72" x14ac:dyDescent="0.35">
      <c r="BO315">
        <v>3.13</v>
      </c>
      <c r="BP315">
        <f t="shared" si="106"/>
        <v>13.040466313457484</v>
      </c>
      <c r="BQ315">
        <f t="shared" si="107"/>
        <v>13.03012815408181</v>
      </c>
      <c r="BR315">
        <f t="shared" si="108"/>
        <v>53.520326656675998</v>
      </c>
      <c r="BS315">
        <f t="shared" si="109"/>
        <v>49.59364511941321</v>
      </c>
      <c r="BT315">
        <v>10</v>
      </c>
    </row>
    <row r="316" spans="67:72" x14ac:dyDescent="0.35">
      <c r="BO316">
        <v>3.14</v>
      </c>
      <c r="BP316">
        <f t="shared" si="106"/>
        <v>13.040092915670602</v>
      </c>
      <c r="BQ316">
        <f t="shared" si="107"/>
        <v>13.0297367131779</v>
      </c>
      <c r="BR316">
        <f t="shared" si="108"/>
        <v>53.497924536169052</v>
      </c>
      <c r="BS316">
        <f t="shared" si="109"/>
        <v>49.573374544595403</v>
      </c>
      <c r="BT316">
        <v>10</v>
      </c>
    </row>
    <row r="317" spans="67:72" x14ac:dyDescent="0.35">
      <c r="BO317">
        <v>3.15</v>
      </c>
      <c r="BP317">
        <f t="shared" si="106"/>
        <v>13.039719567508797</v>
      </c>
      <c r="BQ317">
        <f t="shared" si="107"/>
        <v>13.029345321806971</v>
      </c>
      <c r="BR317">
        <f t="shared" si="108"/>
        <v>53.475562873759173</v>
      </c>
      <c r="BS317">
        <f t="shared" si="109"/>
        <v>49.553138811861864</v>
      </c>
      <c r="BT317">
        <v>10</v>
      </c>
    </row>
    <row r="318" spans="67:72" x14ac:dyDescent="0.35">
      <c r="BO318">
        <v>3.16</v>
      </c>
      <c r="BP318">
        <f t="shared" si="106"/>
        <v>13.039346268987881</v>
      </c>
      <c r="BQ318">
        <f t="shared" si="107"/>
        <v>13.028953979985852</v>
      </c>
      <c r="BR318">
        <f t="shared" si="108"/>
        <v>53.453241591802978</v>
      </c>
      <c r="BS318">
        <f t="shared" si="109"/>
        <v>49.53293785791584</v>
      </c>
      <c r="BT318">
        <v>10</v>
      </c>
    </row>
    <row r="319" spans="67:72" x14ac:dyDescent="0.35">
      <c r="BO319">
        <v>3.17</v>
      </c>
      <c r="BP319">
        <f t="shared" si="106"/>
        <v>13.038973020123652</v>
      </c>
      <c r="BQ319">
        <f t="shared" si="107"/>
        <v>13.028562687731378</v>
      </c>
      <c r="BR319">
        <f t="shared" si="108"/>
        <v>53.43096061280621</v>
      </c>
      <c r="BS319">
        <f t="shared" si="109"/>
        <v>49.512771619575716</v>
      </c>
      <c r="BT319">
        <v>10</v>
      </c>
    </row>
    <row r="320" spans="67:72" x14ac:dyDescent="0.35">
      <c r="BO320">
        <v>3.18</v>
      </c>
      <c r="BP320">
        <f t="shared" si="106"/>
        <v>13.038599820931937</v>
      </c>
      <c r="BQ320">
        <f t="shared" si="107"/>
        <v>13.028171445060403</v>
      </c>
      <c r="BR320">
        <f t="shared" si="108"/>
        <v>53.408719859423506</v>
      </c>
      <c r="BS320">
        <f t="shared" si="109"/>
        <v>49.492640033774705</v>
      </c>
      <c r="BT320">
        <v>10</v>
      </c>
    </row>
    <row r="321" spans="67:72" x14ac:dyDescent="0.35">
      <c r="BO321">
        <v>3.19</v>
      </c>
      <c r="BP321">
        <f t="shared" si="106"/>
        <v>13.038226671428557</v>
      </c>
      <c r="BQ321">
        <f t="shared" si="107"/>
        <v>13.027780251989777</v>
      </c>
      <c r="BR321">
        <f t="shared" si="108"/>
        <v>53.386519254458086</v>
      </c>
      <c r="BS321">
        <f t="shared" si="109"/>
        <v>49.472543037560733</v>
      </c>
      <c r="BT321">
        <v>10</v>
      </c>
    </row>
    <row r="322" spans="67:72" x14ac:dyDescent="0.35">
      <c r="BO322">
        <v>3.2</v>
      </c>
      <c r="BP322">
        <f t="shared" si="106"/>
        <v>13.037853571629347</v>
      </c>
      <c r="BQ322">
        <f t="shared" si="107"/>
        <v>13.027389108536369</v>
      </c>
      <c r="BR322">
        <f t="shared" si="108"/>
        <v>53.364358720861482</v>
      </c>
      <c r="BS322">
        <f t="shared" si="109"/>
        <v>49.452480568096178</v>
      </c>
      <c r="BT322">
        <v>10</v>
      </c>
    </row>
    <row r="323" spans="67:72" x14ac:dyDescent="0.35">
      <c r="BO323">
        <v>3.21</v>
      </c>
      <c r="BP323">
        <f t="shared" ref="BP323:BP386" si="110">13.03*EXP(-0.003454*BO323)+0.1297*EXP(0.04768*BO323)</f>
        <v>13.037480521550147</v>
      </c>
      <c r="BQ323">
        <f t="shared" ref="BQ323:BQ386" si="111">13.05*EXP(-0.003531*BO323)+0.105*EXP(0.05201*BO323)</f>
        <v>13.026998014717055</v>
      </c>
      <c r="BR323">
        <f t="shared" ref="BR323:BR386" si="112">19.99*EXP(-0.1923*BO323)+43*EXP(-0.003208*BO323)</f>
        <v>53.342238181733222</v>
      </c>
      <c r="BS323">
        <f t="shared" ref="BS323:BS386" si="113">18.61*EXP(-0.182*BO323)+39.42*EXP(-0.002885*BO323)</f>
        <v>49.432452562657694</v>
      </c>
      <c r="BT323">
        <v>10</v>
      </c>
    </row>
    <row r="324" spans="67:72" x14ac:dyDescent="0.35">
      <c r="BO324">
        <v>3.22</v>
      </c>
      <c r="BP324">
        <f t="shared" si="110"/>
        <v>13.037107521206808</v>
      </c>
      <c r="BQ324">
        <f t="shared" si="111"/>
        <v>13.026606970548718</v>
      </c>
      <c r="BR324">
        <f t="shared" si="112"/>
        <v>53.320157560320617</v>
      </c>
      <c r="BS324">
        <f t="shared" si="113"/>
        <v>49.412458958635952</v>
      </c>
      <c r="BT324">
        <v>10</v>
      </c>
    </row>
    <row r="325" spans="67:72" x14ac:dyDescent="0.35">
      <c r="BO325">
        <v>3.23</v>
      </c>
      <c r="BP325">
        <f t="shared" si="110"/>
        <v>13.03673457061519</v>
      </c>
      <c r="BQ325">
        <f t="shared" si="111"/>
        <v>13.026215976048247</v>
      </c>
      <c r="BR325">
        <f t="shared" si="112"/>
        <v>53.298116780018375</v>
      </c>
      <c r="BS325">
        <f t="shared" si="113"/>
        <v>49.392499693535491</v>
      </c>
      <c r="BT325">
        <v>10</v>
      </c>
    </row>
    <row r="326" spans="67:72" x14ac:dyDescent="0.35">
      <c r="BO326">
        <v>3.24</v>
      </c>
      <c r="BP326">
        <f t="shared" si="110"/>
        <v>13.03636166979115</v>
      </c>
      <c r="BQ326">
        <f t="shared" si="111"/>
        <v>13.025825031232548</v>
      </c>
      <c r="BR326">
        <f t="shared" si="112"/>
        <v>53.276115764368399</v>
      </c>
      <c r="BS326">
        <f t="shared" si="113"/>
        <v>49.37257470497449</v>
      </c>
      <c r="BT326">
        <v>10</v>
      </c>
    </row>
    <row r="327" spans="67:72" x14ac:dyDescent="0.35">
      <c r="BO327">
        <v>3.25</v>
      </c>
      <c r="BP327">
        <f t="shared" si="110"/>
        <v>13.035988818750562</v>
      </c>
      <c r="BQ327">
        <f t="shared" si="111"/>
        <v>13.02543413611853</v>
      </c>
      <c r="BR327">
        <f t="shared" si="112"/>
        <v>53.254154437059491</v>
      </c>
      <c r="BS327">
        <f t="shared" si="113"/>
        <v>49.352683930684556</v>
      </c>
      <c r="BT327">
        <v>10</v>
      </c>
    </row>
    <row r="328" spans="67:72" x14ac:dyDescent="0.35">
      <c r="BO328">
        <v>3.26</v>
      </c>
      <c r="BP328">
        <f t="shared" si="110"/>
        <v>13.035616017509311</v>
      </c>
      <c r="BQ328">
        <f t="shared" si="111"/>
        <v>13.025043290723117</v>
      </c>
      <c r="BR328">
        <f t="shared" si="112"/>
        <v>53.232232721927012</v>
      </c>
      <c r="BS328">
        <f t="shared" si="113"/>
        <v>49.332827308510495</v>
      </c>
      <c r="BT328">
        <v>10</v>
      </c>
    </row>
    <row r="329" spans="67:72" x14ac:dyDescent="0.35">
      <c r="BO329">
        <v>3.27</v>
      </c>
      <c r="BP329">
        <f t="shared" si="110"/>
        <v>13.035243266083281</v>
      </c>
      <c r="BQ329">
        <f t="shared" si="111"/>
        <v>13.024652495063235</v>
      </c>
      <c r="BR329">
        <f t="shared" si="112"/>
        <v>53.210350542952682</v>
      </c>
      <c r="BS329">
        <f t="shared" si="113"/>
        <v>49.313004776410168</v>
      </c>
      <c r="BT329">
        <v>10</v>
      </c>
    </row>
    <row r="330" spans="67:72" x14ac:dyDescent="0.35">
      <c r="BO330">
        <v>3.28</v>
      </c>
      <c r="BP330">
        <f t="shared" si="110"/>
        <v>13.03487056448837</v>
      </c>
      <c r="BQ330">
        <f t="shared" si="111"/>
        <v>13.024261749155823</v>
      </c>
      <c r="BR330">
        <f t="shared" si="112"/>
        <v>53.188507824264249</v>
      </c>
      <c r="BS330">
        <f t="shared" si="113"/>
        <v>49.293216272454217</v>
      </c>
      <c r="BT330">
        <v>10</v>
      </c>
    </row>
    <row r="331" spans="67:72" x14ac:dyDescent="0.35">
      <c r="BO331">
        <v>3.29</v>
      </c>
      <c r="BP331">
        <f t="shared" si="110"/>
        <v>13.034497912740484</v>
      </c>
      <c r="BQ331">
        <f t="shared" si="111"/>
        <v>13.023871053017832</v>
      </c>
      <c r="BR331">
        <f t="shared" si="112"/>
        <v>53.166704490135231</v>
      </c>
      <c r="BS331">
        <f t="shared" si="113"/>
        <v>49.273461734825915</v>
      </c>
      <c r="BT331">
        <v>10</v>
      </c>
    </row>
    <row r="332" spans="67:72" x14ac:dyDescent="0.35">
      <c r="BO332">
        <v>3.3</v>
      </c>
      <c r="BP332">
        <f t="shared" si="110"/>
        <v>13.034125310855529</v>
      </c>
      <c r="BQ332">
        <f t="shared" si="111"/>
        <v>13.023480406666215</v>
      </c>
      <c r="BR332">
        <f t="shared" si="112"/>
        <v>53.144940464984593</v>
      </c>
      <c r="BS332">
        <f t="shared" si="113"/>
        <v>49.253741101820921</v>
      </c>
      <c r="BT332">
        <v>10</v>
      </c>
    </row>
    <row r="333" spans="67:72" x14ac:dyDescent="0.35">
      <c r="BO333">
        <v>3.31</v>
      </c>
      <c r="BP333">
        <f t="shared" si="110"/>
        <v>13.033752758849429</v>
      </c>
      <c r="BQ333">
        <f t="shared" si="111"/>
        <v>13.023089810117938</v>
      </c>
      <c r="BR333">
        <f t="shared" si="112"/>
        <v>53.123215673376542</v>
      </c>
      <c r="BS333">
        <f t="shared" si="113"/>
        <v>49.234054311847117</v>
      </c>
      <c r="BT333">
        <v>10</v>
      </c>
    </row>
    <row r="334" spans="67:72" x14ac:dyDescent="0.35">
      <c r="BO334">
        <v>3.32</v>
      </c>
      <c r="BP334">
        <f t="shared" si="110"/>
        <v>13.033380256738111</v>
      </c>
      <c r="BQ334">
        <f t="shared" si="111"/>
        <v>13.022699263389978</v>
      </c>
      <c r="BR334">
        <f t="shared" si="112"/>
        <v>53.101530040020187</v>
      </c>
      <c r="BS334">
        <f t="shared" si="113"/>
        <v>49.214401303424324</v>
      </c>
      <c r="BT334">
        <v>10</v>
      </c>
    </row>
    <row r="335" spans="67:72" x14ac:dyDescent="0.35">
      <c r="BO335">
        <v>3.33</v>
      </c>
      <c r="BP335">
        <f t="shared" si="110"/>
        <v>13.033007804537512</v>
      </c>
      <c r="BQ335">
        <f t="shared" si="111"/>
        <v>13.022308766499318</v>
      </c>
      <c r="BR335">
        <f t="shared" si="112"/>
        <v>53.079883489769259</v>
      </c>
      <c r="BS335">
        <f t="shared" si="113"/>
        <v>49.194782015184224</v>
      </c>
      <c r="BT335">
        <v>10</v>
      </c>
    </row>
    <row r="336" spans="67:72" x14ac:dyDescent="0.35">
      <c r="BO336">
        <v>3.34</v>
      </c>
      <c r="BP336">
        <f t="shared" si="110"/>
        <v>13.032635402263573</v>
      </c>
      <c r="BQ336">
        <f t="shared" si="111"/>
        <v>13.02191831946295</v>
      </c>
      <c r="BR336">
        <f t="shared" si="112"/>
        <v>53.058275947621887</v>
      </c>
      <c r="BS336">
        <f t="shared" si="113"/>
        <v>49.175196385870038</v>
      </c>
      <c r="BT336">
        <v>10</v>
      </c>
    </row>
    <row r="337" spans="67:72" x14ac:dyDescent="0.35">
      <c r="BO337">
        <v>3.35</v>
      </c>
      <c r="BP337">
        <f t="shared" si="110"/>
        <v>13.032263049932242</v>
      </c>
      <c r="BQ337">
        <f t="shared" si="111"/>
        <v>13.021527922297881</v>
      </c>
      <c r="BR337">
        <f t="shared" si="112"/>
        <v>53.036707338720284</v>
      </c>
      <c r="BS337">
        <f t="shared" si="113"/>
        <v>49.155644354336374</v>
      </c>
      <c r="BT337">
        <v>10</v>
      </c>
    </row>
    <row r="338" spans="67:72" x14ac:dyDescent="0.35">
      <c r="BO338">
        <v>3.36</v>
      </c>
      <c r="BP338">
        <f t="shared" si="110"/>
        <v>13.031890747559483</v>
      </c>
      <c r="BQ338">
        <f t="shared" si="111"/>
        <v>13.021137575021118</v>
      </c>
      <c r="BR338">
        <f t="shared" si="112"/>
        <v>53.01517758835044</v>
      </c>
      <c r="BS338">
        <f t="shared" si="113"/>
        <v>49.136125859549054</v>
      </c>
      <c r="BT338">
        <v>10</v>
      </c>
    </row>
    <row r="339" spans="67:72" x14ac:dyDescent="0.35">
      <c r="BO339">
        <v>3.37</v>
      </c>
      <c r="BP339">
        <f t="shared" si="110"/>
        <v>13.031518495161263</v>
      </c>
      <c r="BQ339">
        <f t="shared" si="111"/>
        <v>13.020747277649683</v>
      </c>
      <c r="BR339">
        <f t="shared" si="112"/>
        <v>52.993686621941912</v>
      </c>
      <c r="BS339">
        <f t="shared" si="113"/>
        <v>49.116640840584843</v>
      </c>
      <c r="BT339">
        <v>10</v>
      </c>
    </row>
    <row r="340" spans="67:72" x14ac:dyDescent="0.35">
      <c r="BO340">
        <v>3.38</v>
      </c>
      <c r="BP340">
        <f t="shared" si="110"/>
        <v>13.031146292753553</v>
      </c>
      <c r="BQ340">
        <f t="shared" si="111"/>
        <v>13.020357030200611</v>
      </c>
      <c r="BR340">
        <f t="shared" si="112"/>
        <v>52.972234365067521</v>
      </c>
      <c r="BS340">
        <f t="shared" si="113"/>
        <v>49.097189236631309</v>
      </c>
      <c r="BT340">
        <v>10</v>
      </c>
    </row>
    <row r="341" spans="67:72" x14ac:dyDescent="0.35">
      <c r="BO341">
        <v>3.39</v>
      </c>
      <c r="BP341">
        <f t="shared" si="110"/>
        <v>13.030774140352339</v>
      </c>
      <c r="BQ341">
        <f t="shared" si="111"/>
        <v>13.019966832690933</v>
      </c>
      <c r="BR341">
        <f t="shared" si="112"/>
        <v>52.950820743443046</v>
      </c>
      <c r="BS341">
        <f t="shared" si="113"/>
        <v>49.077770986986579</v>
      </c>
      <c r="BT341">
        <v>10</v>
      </c>
    </row>
    <row r="342" spans="67:72" x14ac:dyDescent="0.35">
      <c r="BO342">
        <v>3.4</v>
      </c>
      <c r="BP342">
        <f t="shared" si="110"/>
        <v>13.030402037973607</v>
      </c>
      <c r="BQ342">
        <f t="shared" si="111"/>
        <v>13.019576685137704</v>
      </c>
      <c r="BR342">
        <f t="shared" si="112"/>
        <v>52.929445682926982</v>
      </c>
      <c r="BS342">
        <f t="shared" si="113"/>
        <v>49.058386031059172</v>
      </c>
      <c r="BT342">
        <v>10</v>
      </c>
    </row>
    <row r="343" spans="67:72" x14ac:dyDescent="0.35">
      <c r="BO343">
        <v>3.41</v>
      </c>
      <c r="BP343">
        <f t="shared" si="110"/>
        <v>13.030029985633364</v>
      </c>
      <c r="BQ343">
        <f t="shared" si="111"/>
        <v>13.019186587557977</v>
      </c>
      <c r="BR343">
        <f t="shared" si="112"/>
        <v>52.908109109520261</v>
      </c>
      <c r="BS343">
        <f t="shared" si="113"/>
        <v>49.039034308367761</v>
      </c>
      <c r="BT343">
        <v>10</v>
      </c>
    </row>
    <row r="344" spans="67:72" x14ac:dyDescent="0.35">
      <c r="BO344">
        <v>3.42</v>
      </c>
      <c r="BP344">
        <f t="shared" si="110"/>
        <v>13.029657983347606</v>
      </c>
      <c r="BQ344">
        <f t="shared" si="111"/>
        <v>13.01879653996882</v>
      </c>
      <c r="BR344">
        <f t="shared" si="112"/>
        <v>52.886810949365987</v>
      </c>
      <c r="BS344">
        <f t="shared" si="113"/>
        <v>49.019715758541011</v>
      </c>
      <c r="BT344">
        <v>10</v>
      </c>
    </row>
    <row r="345" spans="67:72" x14ac:dyDescent="0.35">
      <c r="BO345">
        <v>3.43</v>
      </c>
      <c r="BP345">
        <f t="shared" si="110"/>
        <v>13.029286031132356</v>
      </c>
      <c r="BQ345">
        <f t="shared" si="111"/>
        <v>13.018406542387313</v>
      </c>
      <c r="BR345">
        <f t="shared" si="112"/>
        <v>52.865551128749132</v>
      </c>
      <c r="BS345">
        <f t="shared" si="113"/>
        <v>49.000430321317353</v>
      </c>
      <c r="BT345">
        <v>10</v>
      </c>
    </row>
    <row r="346" spans="67:72" x14ac:dyDescent="0.35">
      <c r="BO346">
        <v>3.44</v>
      </c>
      <c r="BP346">
        <f t="shared" si="110"/>
        <v>13.028914129003629</v>
      </c>
      <c r="BQ346">
        <f t="shared" si="111"/>
        <v>13.018016594830534</v>
      </c>
      <c r="BR346">
        <f t="shared" si="112"/>
        <v>52.844329574096299</v>
      </c>
      <c r="BS346">
        <f t="shared" si="113"/>
        <v>48.981177936544796</v>
      </c>
      <c r="BT346">
        <v>10</v>
      </c>
    </row>
    <row r="347" spans="67:72" x14ac:dyDescent="0.35">
      <c r="BO347">
        <v>3.45</v>
      </c>
      <c r="BP347">
        <f t="shared" si="110"/>
        <v>13.028542276977461</v>
      </c>
      <c r="BQ347">
        <f t="shared" si="111"/>
        <v>13.017626697315585</v>
      </c>
      <c r="BR347">
        <f t="shared" si="112"/>
        <v>52.82314621197542</v>
      </c>
      <c r="BS347">
        <f t="shared" si="113"/>
        <v>48.961958544180725</v>
      </c>
      <c r="BT347">
        <v>10</v>
      </c>
    </row>
    <row r="348" spans="67:72" x14ac:dyDescent="0.35">
      <c r="BO348">
        <v>3.46</v>
      </c>
      <c r="BP348">
        <f t="shared" si="110"/>
        <v>13.028170475069889</v>
      </c>
      <c r="BQ348">
        <f t="shared" si="111"/>
        <v>13.017236849859563</v>
      </c>
      <c r="BR348">
        <f t="shared" si="112"/>
        <v>52.802000969095509</v>
      </c>
      <c r="BS348">
        <f t="shared" si="113"/>
        <v>48.942772084291697</v>
      </c>
      <c r="BT348">
        <v>10</v>
      </c>
    </row>
    <row r="349" spans="67:72" x14ac:dyDescent="0.35">
      <c r="BO349">
        <v>3.47</v>
      </c>
      <c r="BP349">
        <f t="shared" si="110"/>
        <v>13.027798723296954</v>
      </c>
      <c r="BQ349">
        <f t="shared" si="111"/>
        <v>13.016847052479582</v>
      </c>
      <c r="BR349">
        <f t="shared" si="112"/>
        <v>52.780893772306378</v>
      </c>
      <c r="BS349">
        <f t="shared" si="113"/>
        <v>48.923618497053241</v>
      </c>
      <c r="BT349">
        <v>10</v>
      </c>
    </row>
    <row r="350" spans="67:72" x14ac:dyDescent="0.35">
      <c r="BO350">
        <v>3.48</v>
      </c>
      <c r="BP350">
        <f t="shared" si="110"/>
        <v>13.027427021674713</v>
      </c>
      <c r="BQ350">
        <f t="shared" si="111"/>
        <v>13.016457305192768</v>
      </c>
      <c r="BR350">
        <f t="shared" si="112"/>
        <v>52.759824548598374</v>
      </c>
      <c r="BS350">
        <f t="shared" si="113"/>
        <v>48.904497722749689</v>
      </c>
      <c r="BT350">
        <v>10</v>
      </c>
    </row>
    <row r="351" spans="67:72" x14ac:dyDescent="0.35">
      <c r="BO351">
        <v>3.49</v>
      </c>
      <c r="BP351">
        <f t="shared" si="110"/>
        <v>13.027055370219232</v>
      </c>
      <c r="BQ351">
        <f t="shared" si="111"/>
        <v>13.01606760801625</v>
      </c>
      <c r="BR351">
        <f t="shared" si="112"/>
        <v>52.738793225102093</v>
      </c>
      <c r="BS351">
        <f t="shared" si="113"/>
        <v>48.885409701773931</v>
      </c>
      <c r="BT351">
        <v>10</v>
      </c>
    </row>
    <row r="352" spans="67:72" x14ac:dyDescent="0.35">
      <c r="BO352">
        <v>3.5</v>
      </c>
      <c r="BP352">
        <f t="shared" si="110"/>
        <v>13.026683768946572</v>
      </c>
      <c r="BQ352">
        <f t="shared" si="111"/>
        <v>13.015677960967167</v>
      </c>
      <c r="BR352">
        <f t="shared" si="112"/>
        <v>52.717799729088121</v>
      </c>
      <c r="BS352">
        <f t="shared" si="113"/>
        <v>48.86635437462725</v>
      </c>
      <c r="BT352">
        <v>10</v>
      </c>
    </row>
    <row r="353" spans="67:72" x14ac:dyDescent="0.35">
      <c r="BO353">
        <v>3.51</v>
      </c>
      <c r="BP353">
        <f t="shared" si="110"/>
        <v>13.026312217872819</v>
      </c>
      <c r="BQ353">
        <f t="shared" si="111"/>
        <v>13.01528836406267</v>
      </c>
      <c r="BR353">
        <f t="shared" si="112"/>
        <v>52.696843987966787</v>
      </c>
      <c r="BS353">
        <f t="shared" si="113"/>
        <v>48.847331681919115</v>
      </c>
      <c r="BT353">
        <v>10</v>
      </c>
    </row>
    <row r="354" spans="67:72" x14ac:dyDescent="0.35">
      <c r="BO354">
        <v>3.52</v>
      </c>
      <c r="BP354">
        <f t="shared" si="110"/>
        <v>13.025940717014054</v>
      </c>
      <c r="BQ354">
        <f t="shared" si="111"/>
        <v>13.014898817319917</v>
      </c>
      <c r="BR354">
        <f t="shared" si="112"/>
        <v>52.675925929287843</v>
      </c>
      <c r="BS354">
        <f t="shared" si="113"/>
        <v>48.828341564367001</v>
      </c>
      <c r="BT354">
        <v>10</v>
      </c>
    </row>
    <row r="355" spans="67:72" x14ac:dyDescent="0.35">
      <c r="BO355">
        <v>3.53</v>
      </c>
      <c r="BP355">
        <f t="shared" si="110"/>
        <v>13.025569266386372</v>
      </c>
      <c r="BQ355">
        <f t="shared" si="111"/>
        <v>13.014509320756078</v>
      </c>
      <c r="BR355">
        <f t="shared" si="112"/>
        <v>52.655045480740256</v>
      </c>
      <c r="BS355">
        <f t="shared" si="113"/>
        <v>48.809383962796154</v>
      </c>
      <c r="BT355">
        <v>10</v>
      </c>
    </row>
    <row r="356" spans="67:72" x14ac:dyDescent="0.35">
      <c r="BO356">
        <v>3.54</v>
      </c>
      <c r="BP356">
        <f t="shared" si="110"/>
        <v>13.025197866005872</v>
      </c>
      <c r="BQ356">
        <f t="shared" si="111"/>
        <v>13.014119874388328</v>
      </c>
      <c r="BR356">
        <f t="shared" si="112"/>
        <v>52.634202570151885</v>
      </c>
      <c r="BS356">
        <f t="shared" si="113"/>
        <v>48.790458818139427</v>
      </c>
      <c r="BT356">
        <v>10</v>
      </c>
    </row>
    <row r="357" spans="67:72" x14ac:dyDescent="0.35">
      <c r="BO357">
        <v>3.55</v>
      </c>
      <c r="BP357">
        <f t="shared" si="110"/>
        <v>13.024826515888666</v>
      </c>
      <c r="BQ357">
        <f t="shared" si="111"/>
        <v>13.013730478233857</v>
      </c>
      <c r="BR357">
        <f t="shared" si="112"/>
        <v>52.61339712548925</v>
      </c>
      <c r="BS357">
        <f t="shared" si="113"/>
        <v>48.771566071437078</v>
      </c>
      <c r="BT357">
        <v>10</v>
      </c>
    </row>
    <row r="358" spans="67:72" x14ac:dyDescent="0.35">
      <c r="BO358">
        <v>3.56</v>
      </c>
      <c r="BP358">
        <f t="shared" si="110"/>
        <v>13.024455216050871</v>
      </c>
      <c r="BQ358">
        <f t="shared" si="111"/>
        <v>13.013341132309856</v>
      </c>
      <c r="BR358">
        <f t="shared" si="112"/>
        <v>52.592629074857257</v>
      </c>
      <c r="BS358">
        <f t="shared" si="113"/>
        <v>48.752705663836579</v>
      </c>
      <c r="BT358">
        <v>10</v>
      </c>
    </row>
    <row r="359" spans="67:72" x14ac:dyDescent="0.35">
      <c r="BO359">
        <v>3.57</v>
      </c>
      <c r="BP359">
        <f t="shared" si="110"/>
        <v>13.024083966508613</v>
      </c>
      <c r="BQ359">
        <f t="shared" si="111"/>
        <v>13.012951836633535</v>
      </c>
      <c r="BR359">
        <f t="shared" si="112"/>
        <v>52.571898346498941</v>
      </c>
      <c r="BS359">
        <f t="shared" si="113"/>
        <v>48.733877536592402</v>
      </c>
      <c r="BT359">
        <v>10</v>
      </c>
    </row>
    <row r="360" spans="67:72" x14ac:dyDescent="0.35">
      <c r="BO360">
        <v>3.58</v>
      </c>
      <c r="BP360">
        <f t="shared" si="110"/>
        <v>13.02371276727802</v>
      </c>
      <c r="BQ360">
        <f t="shared" si="111"/>
        <v>13.012562591222105</v>
      </c>
      <c r="BR360">
        <f t="shared" si="112"/>
        <v>52.551204868795168</v>
      </c>
      <c r="BS360">
        <f t="shared" si="113"/>
        <v>48.71508163106585</v>
      </c>
      <c r="BT360">
        <v>10</v>
      </c>
    </row>
    <row r="361" spans="67:72" x14ac:dyDescent="0.35">
      <c r="BO361">
        <v>3.59</v>
      </c>
      <c r="BP361">
        <f t="shared" si="110"/>
        <v>13.023341618375243</v>
      </c>
      <c r="BQ361">
        <f t="shared" si="111"/>
        <v>13.012173396092793</v>
      </c>
      <c r="BR361">
        <f t="shared" si="112"/>
        <v>52.530548570264408</v>
      </c>
      <c r="BS361">
        <f t="shared" si="113"/>
        <v>48.696317888724828</v>
      </c>
      <c r="BT361">
        <v>10</v>
      </c>
    </row>
    <row r="362" spans="67:72" x14ac:dyDescent="0.35">
      <c r="BO362">
        <v>3.6</v>
      </c>
      <c r="BP362">
        <f t="shared" si="110"/>
        <v>13.022970519816424</v>
      </c>
      <c r="BQ362">
        <f t="shared" si="111"/>
        <v>13.01178425126283</v>
      </c>
      <c r="BR362">
        <f t="shared" si="112"/>
        <v>52.509929379562465</v>
      </c>
      <c r="BS362">
        <f t="shared" si="113"/>
        <v>48.677586251143694</v>
      </c>
      <c r="BT362">
        <v>10</v>
      </c>
    </row>
    <row r="363" spans="67:72" x14ac:dyDescent="0.35">
      <c r="BO363">
        <v>3.61</v>
      </c>
      <c r="BP363">
        <f t="shared" si="110"/>
        <v>13.02259947161772</v>
      </c>
      <c r="BQ363">
        <f t="shared" si="111"/>
        <v>13.011395156749456</v>
      </c>
      <c r="BR363">
        <f t="shared" si="112"/>
        <v>52.489347225482163</v>
      </c>
      <c r="BS363">
        <f t="shared" si="113"/>
        <v>48.658886660003041</v>
      </c>
      <c r="BT363">
        <v>10</v>
      </c>
    </row>
    <row r="364" spans="67:72" x14ac:dyDescent="0.35">
      <c r="BO364">
        <v>3.62</v>
      </c>
      <c r="BP364">
        <f t="shared" si="110"/>
        <v>13.0222284737953</v>
      </c>
      <c r="BQ364">
        <f t="shared" si="111"/>
        <v>13.011006112569929</v>
      </c>
      <c r="BR364">
        <f t="shared" si="112"/>
        <v>52.468802036953164</v>
      </c>
      <c r="BS364">
        <f t="shared" si="113"/>
        <v>48.640219057089482</v>
      </c>
      <c r="BT364">
        <v>10</v>
      </c>
    </row>
    <row r="365" spans="67:72" x14ac:dyDescent="0.35">
      <c r="BO365">
        <v>3.63</v>
      </c>
      <c r="BP365">
        <f t="shared" si="110"/>
        <v>13.021857526365334</v>
      </c>
      <c r="BQ365">
        <f t="shared" si="111"/>
        <v>13.010617118741504</v>
      </c>
      <c r="BR365">
        <f t="shared" si="112"/>
        <v>52.448293743041674</v>
      </c>
      <c r="BS365">
        <f t="shared" si="113"/>
        <v>48.621583384295505</v>
      </c>
      <c r="BT365">
        <v>10</v>
      </c>
    </row>
    <row r="366" spans="67:72" x14ac:dyDescent="0.35">
      <c r="BO366">
        <v>3.64</v>
      </c>
      <c r="BP366">
        <f t="shared" si="110"/>
        <v>13.021486629344006</v>
      </c>
      <c r="BQ366">
        <f t="shared" si="111"/>
        <v>13.010228175281449</v>
      </c>
      <c r="BR366">
        <f t="shared" si="112"/>
        <v>52.427822272950102</v>
      </c>
      <c r="BS366">
        <f t="shared" si="113"/>
        <v>48.602979583619245</v>
      </c>
      <c r="BT366">
        <v>10</v>
      </c>
    </row>
    <row r="367" spans="67:72" x14ac:dyDescent="0.35">
      <c r="BO367">
        <v>3.65</v>
      </c>
      <c r="BP367">
        <f t="shared" si="110"/>
        <v>13.021115782747502</v>
      </c>
      <c r="BQ367">
        <f t="shared" si="111"/>
        <v>13.00983928220705</v>
      </c>
      <c r="BR367">
        <f t="shared" si="112"/>
        <v>52.40738755601695</v>
      </c>
      <c r="BS367">
        <f t="shared" si="113"/>
        <v>48.584407597164301</v>
      </c>
      <c r="BT367">
        <v>10</v>
      </c>
    </row>
    <row r="368" spans="67:72" x14ac:dyDescent="0.35">
      <c r="BO368">
        <v>3.66</v>
      </c>
      <c r="BP368">
        <f t="shared" si="110"/>
        <v>13.020744986592021</v>
      </c>
      <c r="BQ368">
        <f t="shared" si="111"/>
        <v>13.009450439535595</v>
      </c>
      <c r="BR368">
        <f t="shared" si="112"/>
        <v>52.386989521716409</v>
      </c>
      <c r="BS368">
        <f t="shared" si="113"/>
        <v>48.565867367139546</v>
      </c>
      <c r="BT368">
        <v>10</v>
      </c>
    </row>
    <row r="369" spans="67:72" x14ac:dyDescent="0.35">
      <c r="BO369">
        <v>3.67</v>
      </c>
      <c r="BP369">
        <f t="shared" si="110"/>
        <v>13.020374240893767</v>
      </c>
      <c r="BQ369">
        <f t="shared" si="111"/>
        <v>13.009061647284378</v>
      </c>
      <c r="BR369">
        <f t="shared" si="112"/>
        <v>52.3666280996582</v>
      </c>
      <c r="BS369">
        <f t="shared" si="113"/>
        <v>48.547358835858951</v>
      </c>
      <c r="BT369">
        <v>10</v>
      </c>
    </row>
    <row r="370" spans="67:72" x14ac:dyDescent="0.35">
      <c r="BO370">
        <v>3.68</v>
      </c>
      <c r="BP370">
        <f t="shared" si="110"/>
        <v>13.020003545668958</v>
      </c>
      <c r="BQ370">
        <f t="shared" si="111"/>
        <v>13.008672905470711</v>
      </c>
      <c r="BR370">
        <f t="shared" si="112"/>
        <v>52.346303219587234</v>
      </c>
      <c r="BS370">
        <f t="shared" si="113"/>
        <v>48.528881945741361</v>
      </c>
      <c r="BT370">
        <v>10</v>
      </c>
    </row>
    <row r="371" spans="67:72" x14ac:dyDescent="0.35">
      <c r="BO371">
        <v>3.69</v>
      </c>
      <c r="BP371">
        <f t="shared" si="110"/>
        <v>13.019632900933807</v>
      </c>
      <c r="BQ371">
        <f t="shared" si="111"/>
        <v>13.008284214111905</v>
      </c>
      <c r="BR371">
        <f t="shared" si="112"/>
        <v>52.326014811383416</v>
      </c>
      <c r="BS371">
        <f t="shared" si="113"/>
        <v>48.510436639310328</v>
      </c>
      <c r="BT371">
        <v>10</v>
      </c>
    </row>
    <row r="372" spans="67:72" x14ac:dyDescent="0.35">
      <c r="BO372">
        <v>3.7</v>
      </c>
      <c r="BP372">
        <f t="shared" si="110"/>
        <v>13.019262306704546</v>
      </c>
      <c r="BQ372">
        <f t="shared" si="111"/>
        <v>13.007895573225289</v>
      </c>
      <c r="BR372">
        <f t="shared" si="112"/>
        <v>52.305762805061363</v>
      </c>
      <c r="BS372">
        <f t="shared" si="113"/>
        <v>48.492022859193902</v>
      </c>
      <c r="BT372">
        <v>10</v>
      </c>
    </row>
    <row r="373" spans="67:72" x14ac:dyDescent="0.35">
      <c r="BO373">
        <v>3.71</v>
      </c>
      <c r="BP373">
        <f t="shared" si="110"/>
        <v>13.018891762997416</v>
      </c>
      <c r="BQ373">
        <f t="shared" si="111"/>
        <v>13.0075069828282</v>
      </c>
      <c r="BR373">
        <f t="shared" si="112"/>
        <v>52.285547130770112</v>
      </c>
      <c r="BS373">
        <f t="shared" si="113"/>
        <v>48.473640548124479</v>
      </c>
      <c r="BT373">
        <v>10</v>
      </c>
    </row>
    <row r="374" spans="67:72" x14ac:dyDescent="0.35">
      <c r="BO374">
        <v>3.72</v>
      </c>
      <c r="BP374">
        <f t="shared" si="110"/>
        <v>13.018521269828659</v>
      </c>
      <c r="BQ374">
        <f t="shared" si="111"/>
        <v>13.007118442937982</v>
      </c>
      <c r="BR374">
        <f t="shared" si="112"/>
        <v>52.26536771879293</v>
      </c>
      <c r="BS374">
        <f t="shared" si="113"/>
        <v>48.455289648938567</v>
      </c>
      <c r="BT374">
        <v>10</v>
      </c>
    </row>
    <row r="375" spans="67:72" x14ac:dyDescent="0.35">
      <c r="BO375">
        <v>3.73</v>
      </c>
      <c r="BP375">
        <f t="shared" si="110"/>
        <v>13.018150827214528</v>
      </c>
      <c r="BQ375">
        <f t="shared" si="111"/>
        <v>13.006729953571986</v>
      </c>
      <c r="BR375">
        <f t="shared" si="112"/>
        <v>52.245224499546978</v>
      </c>
      <c r="BS375">
        <f t="shared" si="113"/>
        <v>48.436970104576616</v>
      </c>
      <c r="BT375">
        <v>10</v>
      </c>
    </row>
    <row r="376" spans="67:72" x14ac:dyDescent="0.35">
      <c r="BO376">
        <v>3.74</v>
      </c>
      <c r="BP376">
        <f t="shared" si="110"/>
        <v>13.017780435171284</v>
      </c>
      <c r="BQ376">
        <f t="shared" si="111"/>
        <v>13.006341514747579</v>
      </c>
      <c r="BR376">
        <f t="shared" si="112"/>
        <v>52.225117403583134</v>
      </c>
      <c r="BS376">
        <f t="shared" si="113"/>
        <v>48.418681858082827</v>
      </c>
      <c r="BT376">
        <v>10</v>
      </c>
    </row>
    <row r="377" spans="67:72" x14ac:dyDescent="0.35">
      <c r="BO377">
        <v>3.75</v>
      </c>
      <c r="BP377">
        <f t="shared" si="110"/>
        <v>13.017410093715197</v>
      </c>
      <c r="BQ377">
        <f t="shared" si="111"/>
        <v>13.00595312648213</v>
      </c>
      <c r="BR377">
        <f t="shared" si="112"/>
        <v>52.205046361585673</v>
      </c>
      <c r="BS377">
        <f t="shared" si="113"/>
        <v>48.400424852604985</v>
      </c>
      <c r="BT377">
        <v>10</v>
      </c>
    </row>
    <row r="378" spans="67:72" x14ac:dyDescent="0.35">
      <c r="BO378">
        <v>3.76</v>
      </c>
      <c r="BP378">
        <f t="shared" si="110"/>
        <v>13.017039802862545</v>
      </c>
      <c r="BQ378">
        <f t="shared" si="111"/>
        <v>13.005564788793025</v>
      </c>
      <c r="BR378">
        <f t="shared" si="112"/>
        <v>52.185011304372026</v>
      </c>
      <c r="BS378">
        <f t="shared" si="113"/>
        <v>48.382199031394222</v>
      </c>
      <c r="BT378">
        <v>10</v>
      </c>
    </row>
    <row r="379" spans="67:72" x14ac:dyDescent="0.35">
      <c r="BO379">
        <v>3.77</v>
      </c>
      <c r="BP379">
        <f t="shared" si="110"/>
        <v>13.016669562629612</v>
      </c>
      <c r="BQ379">
        <f t="shared" si="111"/>
        <v>13.005176501697653</v>
      </c>
      <c r="BR379">
        <f t="shared" si="112"/>
        <v>52.165012162892552</v>
      </c>
      <c r="BS379">
        <f t="shared" si="113"/>
        <v>48.364004337804872</v>
      </c>
      <c r="BT379">
        <v>10</v>
      </c>
    </row>
    <row r="380" spans="67:72" x14ac:dyDescent="0.35">
      <c r="BO380">
        <v>3.78</v>
      </c>
      <c r="BP380">
        <f t="shared" si="110"/>
        <v>13.016299373032693</v>
      </c>
      <c r="BQ380">
        <f t="shared" si="111"/>
        <v>13.004788265213415</v>
      </c>
      <c r="BR380">
        <f t="shared" si="112"/>
        <v>52.145048868230248</v>
      </c>
      <c r="BS380">
        <f t="shared" si="113"/>
        <v>48.345840715294266</v>
      </c>
      <c r="BT380">
        <v>10</v>
      </c>
    </row>
    <row r="381" spans="67:72" x14ac:dyDescent="0.35">
      <c r="BO381">
        <v>3.79</v>
      </c>
      <c r="BP381">
        <f t="shared" si="110"/>
        <v>13.015929234088086</v>
      </c>
      <c r="BQ381">
        <f t="shared" si="111"/>
        <v>13.004400079357723</v>
      </c>
      <c r="BR381">
        <f t="shared" si="112"/>
        <v>52.125121351600505</v>
      </c>
      <c r="BS381">
        <f t="shared" si="113"/>
        <v>48.327708107422552</v>
      </c>
      <c r="BT381">
        <v>10</v>
      </c>
    </row>
    <row r="382" spans="67:72" x14ac:dyDescent="0.35">
      <c r="BO382">
        <v>3.8</v>
      </c>
      <c r="BP382">
        <f t="shared" si="110"/>
        <v>13.015559145812103</v>
      </c>
      <c r="BQ382">
        <f t="shared" si="111"/>
        <v>13.004011944147992</v>
      </c>
      <c r="BR382">
        <f t="shared" si="112"/>
        <v>52.105229544350884</v>
      </c>
      <c r="BS382">
        <f t="shared" si="113"/>
        <v>48.309606457852489</v>
      </c>
      <c r="BT382">
        <v>10</v>
      </c>
    </row>
    <row r="383" spans="67:72" x14ac:dyDescent="0.35">
      <c r="BO383">
        <v>3.81</v>
      </c>
      <c r="BP383">
        <f t="shared" si="110"/>
        <v>13.015189108221064</v>
      </c>
      <c r="BQ383">
        <f t="shared" si="111"/>
        <v>13.003623859601657</v>
      </c>
      <c r="BR383">
        <f t="shared" si="112"/>
        <v>52.085373377960799</v>
      </c>
      <c r="BS383">
        <f t="shared" si="113"/>
        <v>48.291535710349308</v>
      </c>
      <c r="BT383">
        <v>10</v>
      </c>
    </row>
    <row r="384" spans="67:72" x14ac:dyDescent="0.35">
      <c r="BO384">
        <v>3.82</v>
      </c>
      <c r="BP384">
        <f t="shared" si="110"/>
        <v>13.014819121331287</v>
      </c>
      <c r="BQ384">
        <f t="shared" si="111"/>
        <v>13.003235825736152</v>
      </c>
      <c r="BR384">
        <f t="shared" si="112"/>
        <v>52.065552784041323</v>
      </c>
      <c r="BS384">
        <f t="shared" si="113"/>
        <v>48.273495808780439</v>
      </c>
      <c r="BT384">
        <v>10</v>
      </c>
    </row>
    <row r="385" spans="67:72" x14ac:dyDescent="0.35">
      <c r="BO385">
        <v>3.83</v>
      </c>
      <c r="BP385">
        <f t="shared" si="110"/>
        <v>13.014449185159112</v>
      </c>
      <c r="BQ385">
        <f t="shared" si="111"/>
        <v>13.002847842568926</v>
      </c>
      <c r="BR385">
        <f t="shared" si="112"/>
        <v>52.045767694334906</v>
      </c>
      <c r="BS385">
        <f t="shared" si="113"/>
        <v>48.25548669711543</v>
      </c>
      <c r="BT385">
        <v>10</v>
      </c>
    </row>
    <row r="386" spans="67:72" x14ac:dyDescent="0.35">
      <c r="BO386">
        <v>3.84</v>
      </c>
      <c r="BP386">
        <f t="shared" si="110"/>
        <v>13.01407929972088</v>
      </c>
      <c r="BQ386">
        <f t="shared" si="111"/>
        <v>13.002459910117436</v>
      </c>
      <c r="BR386">
        <f t="shared" si="112"/>
        <v>52.02601804071513</v>
      </c>
      <c r="BS386">
        <f t="shared" si="113"/>
        <v>48.237508319425686</v>
      </c>
      <c r="BT386">
        <v>10</v>
      </c>
    </row>
    <row r="387" spans="67:72" x14ac:dyDescent="0.35">
      <c r="BO387">
        <v>3.85</v>
      </c>
      <c r="BP387">
        <f t="shared" ref="BP387:BP450" si="114">13.03*EXP(-0.003454*BO387)+0.1297*EXP(0.04768*BO387)</f>
        <v>13.013709465032937</v>
      </c>
      <c r="BQ387">
        <f t="shared" ref="BQ387:BQ450" si="115">13.05*EXP(-0.003531*BO387)+0.105*EXP(0.05201*BO387)</f>
        <v>13.002072028399146</v>
      </c>
      <c r="BR387">
        <f t="shared" ref="BR387:BR450" si="116">19.99*EXP(-0.1923*BO387)+43*EXP(-0.003208*BO387)</f>
        <v>52.006303755186444</v>
      </c>
      <c r="BS387">
        <f t="shared" ref="BS387:BS450" si="117">18.61*EXP(-0.182*BO387)+39.42*EXP(-0.002885*BO387)</f>
        <v>48.219560619884305</v>
      </c>
      <c r="BT387">
        <v>10</v>
      </c>
    </row>
    <row r="388" spans="67:72" x14ac:dyDescent="0.35">
      <c r="BO388">
        <v>3.86</v>
      </c>
      <c r="BP388">
        <f t="shared" si="114"/>
        <v>13.013339681111644</v>
      </c>
      <c r="BQ388">
        <f t="shared" si="115"/>
        <v>13.001684197431537</v>
      </c>
      <c r="BR388">
        <f t="shared" si="116"/>
        <v>51.986624769883946</v>
      </c>
      <c r="BS388">
        <f t="shared" si="117"/>
        <v>48.201643542765908</v>
      </c>
      <c r="BT388">
        <v>10</v>
      </c>
    </row>
    <row r="389" spans="67:72" x14ac:dyDescent="0.35">
      <c r="BO389">
        <v>3.87</v>
      </c>
      <c r="BP389">
        <f t="shared" si="114"/>
        <v>13.012969947973367</v>
      </c>
      <c r="BQ389">
        <f t="shared" si="115"/>
        <v>13.001296417232091</v>
      </c>
      <c r="BR389">
        <f t="shared" si="116"/>
        <v>51.966981017073095</v>
      </c>
      <c r="BS389">
        <f t="shared" si="117"/>
        <v>48.183757032446437</v>
      </c>
      <c r="BT389">
        <v>10</v>
      </c>
    </row>
    <row r="390" spans="67:72" x14ac:dyDescent="0.35">
      <c r="BO390">
        <v>3.88</v>
      </c>
      <c r="BP390">
        <f t="shared" si="114"/>
        <v>13.012600265634477</v>
      </c>
      <c r="BQ390">
        <f t="shared" si="115"/>
        <v>13.000908687818301</v>
      </c>
      <c r="BR390">
        <f t="shared" si="116"/>
        <v>51.947372429149468</v>
      </c>
      <c r="BS390">
        <f t="shared" si="117"/>
        <v>48.165901033402982</v>
      </c>
      <c r="BT390">
        <v>10</v>
      </c>
    </row>
    <row r="391" spans="67:72" x14ac:dyDescent="0.35">
      <c r="BO391">
        <v>3.89</v>
      </c>
      <c r="BP391">
        <f t="shared" si="114"/>
        <v>13.01223063411136</v>
      </c>
      <c r="BQ391">
        <f t="shared" si="115"/>
        <v>13.000521009207676</v>
      </c>
      <c r="BR391">
        <f t="shared" si="116"/>
        <v>51.927798938638546</v>
      </c>
      <c r="BS391">
        <f t="shared" si="117"/>
        <v>48.148075490213557</v>
      </c>
      <c r="BT391">
        <v>10</v>
      </c>
    </row>
    <row r="392" spans="67:72" x14ac:dyDescent="0.35">
      <c r="BO392">
        <v>3.9</v>
      </c>
      <c r="BP392">
        <f t="shared" si="114"/>
        <v>13.011861053420402</v>
      </c>
      <c r="BQ392">
        <f t="shared" si="115"/>
        <v>13.000133381417726</v>
      </c>
      <c r="BR392">
        <f t="shared" si="116"/>
        <v>51.908260478195409</v>
      </c>
      <c r="BS392">
        <f t="shared" si="117"/>
        <v>48.130280347557019</v>
      </c>
      <c r="BT392">
        <v>10</v>
      </c>
    </row>
    <row r="393" spans="67:72" x14ac:dyDescent="0.35">
      <c r="BO393">
        <v>3.91</v>
      </c>
      <c r="BP393">
        <f t="shared" si="114"/>
        <v>13.011491523578005</v>
      </c>
      <c r="BQ393">
        <f t="shared" si="115"/>
        <v>12.999745804465972</v>
      </c>
      <c r="BR393">
        <f t="shared" si="116"/>
        <v>51.888756980604526</v>
      </c>
      <c r="BS393">
        <f t="shared" si="117"/>
        <v>48.112515550212734</v>
      </c>
      <c r="BT393">
        <v>10</v>
      </c>
    </row>
    <row r="394" spans="67:72" x14ac:dyDescent="0.35">
      <c r="BO394">
        <v>3.92</v>
      </c>
      <c r="BP394">
        <f t="shared" si="114"/>
        <v>13.011122044600571</v>
      </c>
      <c r="BQ394">
        <f t="shared" si="115"/>
        <v>12.999358278369952</v>
      </c>
      <c r="BR394">
        <f t="shared" si="116"/>
        <v>51.869288378779487</v>
      </c>
      <c r="BS394">
        <f t="shared" si="117"/>
        <v>48.09478104306055</v>
      </c>
      <c r="BT394">
        <v>10</v>
      </c>
    </row>
    <row r="395" spans="67:72" x14ac:dyDescent="0.35">
      <c r="BO395">
        <v>3.93</v>
      </c>
      <c r="BP395">
        <f t="shared" si="114"/>
        <v>13.010752616504517</v>
      </c>
      <c r="BQ395">
        <f t="shared" si="115"/>
        <v>12.998970803147202</v>
      </c>
      <c r="BR395">
        <f t="shared" si="116"/>
        <v>51.849854605762772</v>
      </c>
      <c r="BS395">
        <f t="shared" si="117"/>
        <v>48.077076771080478</v>
      </c>
      <c r="BT395">
        <v>10</v>
      </c>
    </row>
    <row r="396" spans="67:72" x14ac:dyDescent="0.35">
      <c r="BO396">
        <v>3.94</v>
      </c>
      <c r="BP396">
        <f t="shared" si="114"/>
        <v>13.010383239306265</v>
      </c>
      <c r="BQ396">
        <f t="shared" si="115"/>
        <v>12.998583378815278</v>
      </c>
      <c r="BR396">
        <f t="shared" si="116"/>
        <v>51.830455594725493</v>
      </c>
      <c r="BS396">
        <f t="shared" si="117"/>
        <v>48.05940267935263</v>
      </c>
      <c r="BT396">
        <v>10</v>
      </c>
    </row>
    <row r="397" spans="67:72" x14ac:dyDescent="0.35">
      <c r="BO397">
        <v>3.95</v>
      </c>
      <c r="BP397">
        <f t="shared" si="114"/>
        <v>13.010013913022247</v>
      </c>
      <c r="BQ397">
        <f t="shared" si="115"/>
        <v>12.998196005391737</v>
      </c>
      <c r="BR397">
        <f t="shared" si="116"/>
        <v>51.81109127896714</v>
      </c>
      <c r="BS397">
        <f t="shared" si="117"/>
        <v>48.04175871305695</v>
      </c>
      <c r="BT397">
        <v>10</v>
      </c>
    </row>
    <row r="398" spans="67:72" x14ac:dyDescent="0.35">
      <c r="BO398">
        <v>3.96</v>
      </c>
      <c r="BP398">
        <f t="shared" si="114"/>
        <v>13.009644637668897</v>
      </c>
      <c r="BQ398">
        <f t="shared" si="115"/>
        <v>12.997808682894151</v>
      </c>
      <c r="BR398">
        <f t="shared" si="116"/>
        <v>51.791761591915353</v>
      </c>
      <c r="BS398">
        <f t="shared" si="117"/>
        <v>48.024144817473058</v>
      </c>
      <c r="BT398">
        <v>10</v>
      </c>
    </row>
    <row r="399" spans="67:72" x14ac:dyDescent="0.35">
      <c r="BO399">
        <v>3.97</v>
      </c>
      <c r="BP399">
        <f t="shared" si="114"/>
        <v>13.009275413262667</v>
      </c>
      <c r="BQ399">
        <f t="shared" si="115"/>
        <v>12.997421411340099</v>
      </c>
      <c r="BR399">
        <f t="shared" si="116"/>
        <v>51.772466467125646</v>
      </c>
      <c r="BS399">
        <f t="shared" si="117"/>
        <v>48.006560937980076</v>
      </c>
      <c r="BT399">
        <v>10</v>
      </c>
    </row>
    <row r="400" spans="67:72" x14ac:dyDescent="0.35">
      <c r="BO400">
        <v>3.98</v>
      </c>
      <c r="BP400">
        <f t="shared" si="114"/>
        <v>13.008906239820011</v>
      </c>
      <c r="BQ400">
        <f t="shared" si="115"/>
        <v>12.99703419074717</v>
      </c>
      <c r="BR400">
        <f t="shared" si="116"/>
        <v>51.753205838281218</v>
      </c>
      <c r="BS400">
        <f t="shared" si="117"/>
        <v>47.989007020056448</v>
      </c>
      <c r="BT400">
        <v>10</v>
      </c>
    </row>
    <row r="401" spans="67:72" x14ac:dyDescent="0.35">
      <c r="BO401">
        <v>3.99</v>
      </c>
      <c r="BP401">
        <f t="shared" si="114"/>
        <v>13.00853711735739</v>
      </c>
      <c r="BQ401">
        <f t="shared" si="115"/>
        <v>12.996647021132965</v>
      </c>
      <c r="BR401">
        <f t="shared" si="116"/>
        <v>51.733979639192611</v>
      </c>
      <c r="BS401">
        <f t="shared" si="117"/>
        <v>47.971483009279758</v>
      </c>
      <c r="BT401">
        <v>10</v>
      </c>
    </row>
    <row r="402" spans="67:72" x14ac:dyDescent="0.35">
      <c r="BO402">
        <v>4</v>
      </c>
      <c r="BP402">
        <f t="shared" si="114"/>
        <v>13.008168045891276</v>
      </c>
      <c r="BQ402">
        <f t="shared" si="115"/>
        <v>12.996259902515089</v>
      </c>
      <c r="BR402">
        <f t="shared" si="116"/>
        <v>51.714787803797591</v>
      </c>
      <c r="BS402">
        <f t="shared" si="117"/>
        <v>47.953988851326557</v>
      </c>
      <c r="BT402">
        <v>10</v>
      </c>
    </row>
    <row r="403" spans="67:72" x14ac:dyDescent="0.35">
      <c r="BO403">
        <v>4.01</v>
      </c>
      <c r="BP403">
        <f t="shared" si="114"/>
        <v>13.00779902543815</v>
      </c>
      <c r="BQ403">
        <f t="shared" si="115"/>
        <v>12.995872834911159</v>
      </c>
      <c r="BR403">
        <f t="shared" si="116"/>
        <v>51.695630266160791</v>
      </c>
      <c r="BS403">
        <f t="shared" si="117"/>
        <v>47.936524491972136</v>
      </c>
      <c r="BT403">
        <v>10</v>
      </c>
    </row>
    <row r="404" spans="67:72" x14ac:dyDescent="0.35">
      <c r="BO404">
        <v>4.0199999999999996</v>
      </c>
      <c r="BP404">
        <f t="shared" si="114"/>
        <v>13.007430056014496</v>
      </c>
      <c r="BQ404">
        <f t="shared" si="115"/>
        <v>12.995485818338805</v>
      </c>
      <c r="BR404">
        <f t="shared" si="116"/>
        <v>51.676506960473517</v>
      </c>
      <c r="BS404">
        <f t="shared" si="117"/>
        <v>47.919089877090428</v>
      </c>
      <c r="BT404">
        <v>10</v>
      </c>
    </row>
    <row r="405" spans="67:72" x14ac:dyDescent="0.35">
      <c r="BO405">
        <v>4.03</v>
      </c>
      <c r="BP405">
        <f t="shared" si="114"/>
        <v>13.007061137636811</v>
      </c>
      <c r="BQ405">
        <f t="shared" si="115"/>
        <v>12.99509885281566</v>
      </c>
      <c r="BR405">
        <f t="shared" si="116"/>
        <v>51.657417821053528</v>
      </c>
      <c r="BS405">
        <f t="shared" si="117"/>
        <v>47.901684952653753</v>
      </c>
      <c r="BT405">
        <v>10</v>
      </c>
    </row>
    <row r="406" spans="67:72" x14ac:dyDescent="0.35">
      <c r="BO406">
        <v>4.04</v>
      </c>
      <c r="BP406">
        <f t="shared" si="114"/>
        <v>13.006692270321597</v>
      </c>
      <c r="BQ406">
        <f t="shared" si="115"/>
        <v>12.994711938359371</v>
      </c>
      <c r="BR406">
        <f t="shared" si="116"/>
        <v>51.638362782344736</v>
      </c>
      <c r="BS406">
        <f t="shared" si="117"/>
        <v>47.884309664732683</v>
      </c>
      <c r="BT406">
        <v>10</v>
      </c>
    </row>
    <row r="407" spans="67:72" x14ac:dyDescent="0.35">
      <c r="BO407">
        <v>4.05</v>
      </c>
      <c r="BP407">
        <f t="shared" si="114"/>
        <v>13.00632345408537</v>
      </c>
      <c r="BQ407">
        <f t="shared" si="115"/>
        <v>12.994325074987595</v>
      </c>
      <c r="BR407">
        <f t="shared" si="116"/>
        <v>51.619341778917018</v>
      </c>
      <c r="BS407">
        <f t="shared" si="117"/>
        <v>47.866963959495855</v>
      </c>
      <c r="BT407">
        <v>10</v>
      </c>
    </row>
    <row r="408" spans="67:72" x14ac:dyDescent="0.35">
      <c r="BO408">
        <v>4.0599999999999996</v>
      </c>
      <c r="BP408">
        <f t="shared" si="114"/>
        <v>13.005954688944646</v>
      </c>
      <c r="BQ408">
        <f t="shared" si="115"/>
        <v>12.993938262717997</v>
      </c>
      <c r="BR408">
        <f t="shared" si="116"/>
        <v>51.600354745465928</v>
      </c>
      <c r="BS408">
        <f t="shared" si="117"/>
        <v>47.849647783209775</v>
      </c>
      <c r="BT408">
        <v>10</v>
      </c>
    </row>
    <row r="409" spans="67:72" x14ac:dyDescent="0.35">
      <c r="BO409">
        <v>4.07</v>
      </c>
      <c r="BP409">
        <f t="shared" si="114"/>
        <v>13.005585974915956</v>
      </c>
      <c r="BQ409">
        <f t="shared" si="115"/>
        <v>12.993551501568248</v>
      </c>
      <c r="BR409">
        <f t="shared" si="116"/>
        <v>51.581401616812485</v>
      </c>
      <c r="BS409">
        <f t="shared" si="117"/>
        <v>47.832361082238648</v>
      </c>
      <c r="BT409">
        <v>10</v>
      </c>
    </row>
    <row r="410" spans="67:72" x14ac:dyDescent="0.35">
      <c r="BO410">
        <v>4.08</v>
      </c>
      <c r="BP410">
        <f t="shared" si="114"/>
        <v>13.005217312015834</v>
      </c>
      <c r="BQ410">
        <f t="shared" si="115"/>
        <v>12.993164791556035</v>
      </c>
      <c r="BR410">
        <f t="shared" si="116"/>
        <v>51.562482327902941</v>
      </c>
      <c r="BS410">
        <f t="shared" si="117"/>
        <v>47.815103803044252</v>
      </c>
      <c r="BT410">
        <v>10</v>
      </c>
    </row>
    <row r="411" spans="67:72" x14ac:dyDescent="0.35">
      <c r="BO411">
        <v>4.09</v>
      </c>
      <c r="BP411">
        <f t="shared" si="114"/>
        <v>13.004848700260824</v>
      </c>
      <c r="BQ411">
        <f t="shared" si="115"/>
        <v>12.992778132699051</v>
      </c>
      <c r="BR411">
        <f t="shared" si="116"/>
        <v>51.543596813808492</v>
      </c>
      <c r="BS411">
        <f t="shared" si="117"/>
        <v>47.797875892185651</v>
      </c>
      <c r="BT411">
        <v>10</v>
      </c>
    </row>
    <row r="412" spans="67:72" x14ac:dyDescent="0.35">
      <c r="BO412">
        <v>4.0999999999999996</v>
      </c>
      <c r="BP412">
        <f t="shared" si="114"/>
        <v>13.004480139667482</v>
      </c>
      <c r="BQ412">
        <f t="shared" si="115"/>
        <v>12.992391525014998</v>
      </c>
      <c r="BR412">
        <f t="shared" si="116"/>
        <v>51.524745009725095</v>
      </c>
      <c r="BS412">
        <f t="shared" si="117"/>
        <v>47.780677296319119</v>
      </c>
      <c r="BT412">
        <v>10</v>
      </c>
    </row>
    <row r="413" spans="67:72" x14ac:dyDescent="0.35">
      <c r="BO413">
        <v>4.1100000000000003</v>
      </c>
      <c r="BP413">
        <f t="shared" si="114"/>
        <v>13.004111630252366</v>
      </c>
      <c r="BQ413">
        <f t="shared" si="115"/>
        <v>12.99200496852159</v>
      </c>
      <c r="BR413">
        <f t="shared" si="116"/>
        <v>51.505926850973182</v>
      </c>
      <c r="BS413">
        <f t="shared" si="117"/>
        <v>47.76350796219792</v>
      </c>
      <c r="BT413">
        <v>10</v>
      </c>
    </row>
    <row r="414" spans="67:72" x14ac:dyDescent="0.35">
      <c r="BO414">
        <v>4.12</v>
      </c>
      <c r="BP414">
        <f t="shared" si="114"/>
        <v>13.003743172032044</v>
      </c>
      <c r="BQ414">
        <f t="shared" si="115"/>
        <v>12.991618463236545</v>
      </c>
      <c r="BR414">
        <f t="shared" si="116"/>
        <v>51.487142272997481</v>
      </c>
      <c r="BS414">
        <f t="shared" si="117"/>
        <v>47.746367836672142</v>
      </c>
      <c r="BT414">
        <v>10</v>
      </c>
    </row>
    <row r="415" spans="67:72" x14ac:dyDescent="0.35">
      <c r="BO415">
        <v>4.13</v>
      </c>
      <c r="BP415">
        <f t="shared" si="114"/>
        <v>13.003374765023095</v>
      </c>
      <c r="BQ415">
        <f t="shared" si="115"/>
        <v>12.991232009177599</v>
      </c>
      <c r="BR415">
        <f t="shared" si="116"/>
        <v>51.468391211366679</v>
      </c>
      <c r="BS415">
        <f t="shared" si="117"/>
        <v>47.729256866688488</v>
      </c>
      <c r="BT415">
        <v>10</v>
      </c>
    </row>
    <row r="416" spans="67:72" x14ac:dyDescent="0.35">
      <c r="BO416">
        <v>4.1399999999999997</v>
      </c>
      <c r="BP416">
        <f t="shared" si="114"/>
        <v>13.003006409242104</v>
      </c>
      <c r="BQ416">
        <f t="shared" si="115"/>
        <v>12.990845606362495</v>
      </c>
      <c r="BR416">
        <f t="shared" si="116"/>
        <v>51.449673601773291</v>
      </c>
      <c r="BS416">
        <f t="shared" si="117"/>
        <v>47.712174999290177</v>
      </c>
      <c r="BT416">
        <v>10</v>
      </c>
    </row>
    <row r="417" spans="67:72" x14ac:dyDescent="0.35">
      <c r="BO417">
        <v>4.1500000000000004</v>
      </c>
      <c r="BP417">
        <f t="shared" si="114"/>
        <v>13.002638104705664</v>
      </c>
      <c r="BQ417">
        <f t="shared" si="115"/>
        <v>12.990459254808977</v>
      </c>
      <c r="BR417">
        <f t="shared" si="116"/>
        <v>51.430989380033353</v>
      </c>
      <c r="BS417">
        <f t="shared" si="117"/>
        <v>47.695122181616661</v>
      </c>
      <c r="BT417">
        <v>10</v>
      </c>
    </row>
    <row r="418" spans="67:72" x14ac:dyDescent="0.35">
      <c r="BO418">
        <v>4.16</v>
      </c>
      <c r="BP418">
        <f t="shared" si="114"/>
        <v>13.002269851430375</v>
      </c>
      <c r="BQ418">
        <f t="shared" si="115"/>
        <v>12.990072954534806</v>
      </c>
      <c r="BR418">
        <f t="shared" si="116"/>
        <v>51.41233848208622</v>
      </c>
      <c r="BS418">
        <f t="shared" si="117"/>
        <v>47.678098360903562</v>
      </c>
      <c r="BT418">
        <v>10</v>
      </c>
    </row>
    <row r="419" spans="67:72" x14ac:dyDescent="0.35">
      <c r="BO419">
        <v>4.17</v>
      </c>
      <c r="BP419">
        <f t="shared" si="114"/>
        <v>13.001901649432851</v>
      </c>
      <c r="BQ419">
        <f t="shared" si="115"/>
        <v>12.989686705557759</v>
      </c>
      <c r="BR419">
        <f t="shared" si="116"/>
        <v>51.393720843994288</v>
      </c>
      <c r="BS419">
        <f t="shared" si="117"/>
        <v>47.661103484482418</v>
      </c>
      <c r="BT419">
        <v>10</v>
      </c>
    </row>
    <row r="420" spans="67:72" x14ac:dyDescent="0.35">
      <c r="BO420">
        <v>4.18</v>
      </c>
      <c r="BP420">
        <f t="shared" si="114"/>
        <v>13.001533498729705</v>
      </c>
      <c r="BQ420">
        <f t="shared" si="115"/>
        <v>12.989300507895608</v>
      </c>
      <c r="BR420">
        <f t="shared" si="116"/>
        <v>51.375136401942797</v>
      </c>
      <c r="BS420">
        <f t="shared" si="117"/>
        <v>47.644137499780534</v>
      </c>
      <c r="BT420">
        <v>10</v>
      </c>
    </row>
    <row r="421" spans="67:72" x14ac:dyDescent="0.35">
      <c r="BO421">
        <v>4.1900000000000004</v>
      </c>
      <c r="BP421">
        <f t="shared" si="114"/>
        <v>13.001165399337568</v>
      </c>
      <c r="BQ421">
        <f t="shared" si="115"/>
        <v>12.988914361566144</v>
      </c>
      <c r="BR421">
        <f t="shared" si="116"/>
        <v>51.356585092239598</v>
      </c>
      <c r="BS421">
        <f t="shared" si="117"/>
        <v>47.62720035432082</v>
      </c>
      <c r="BT421">
        <v>10</v>
      </c>
    </row>
    <row r="422" spans="67:72" x14ac:dyDescent="0.35">
      <c r="BO422">
        <v>4.2</v>
      </c>
      <c r="BP422">
        <f t="shared" si="114"/>
        <v>13.000797351273071</v>
      </c>
      <c r="BQ422">
        <f t="shared" si="115"/>
        <v>12.988528266587167</v>
      </c>
      <c r="BR422">
        <f t="shared" si="116"/>
        <v>51.338066851314892</v>
      </c>
      <c r="BS422">
        <f t="shared" si="117"/>
        <v>47.610291995721596</v>
      </c>
      <c r="BT422">
        <v>10</v>
      </c>
    </row>
    <row r="423" spans="67:72" x14ac:dyDescent="0.35">
      <c r="BO423">
        <v>4.21</v>
      </c>
      <c r="BP423">
        <f t="shared" si="114"/>
        <v>13.000429354552857</v>
      </c>
      <c r="BQ423">
        <f t="shared" si="115"/>
        <v>12.988142222976482</v>
      </c>
      <c r="BR423">
        <f t="shared" si="116"/>
        <v>51.319581615720992</v>
      </c>
      <c r="BS423">
        <f t="shared" si="117"/>
        <v>47.593412371696431</v>
      </c>
      <c r="BT423">
        <v>10</v>
      </c>
    </row>
    <row r="424" spans="67:72" x14ac:dyDescent="0.35">
      <c r="BO424">
        <v>4.22</v>
      </c>
      <c r="BP424">
        <f t="shared" si="114"/>
        <v>13.000061409193576</v>
      </c>
      <c r="BQ424">
        <f t="shared" si="115"/>
        <v>12.987756230751909</v>
      </c>
      <c r="BR424">
        <f t="shared" si="116"/>
        <v>51.301129322132113</v>
      </c>
      <c r="BS424">
        <f t="shared" si="117"/>
        <v>47.576561430053985</v>
      </c>
      <c r="BT424">
        <v>10</v>
      </c>
    </row>
    <row r="425" spans="67:72" x14ac:dyDescent="0.35">
      <c r="BO425">
        <v>4.2300000000000004</v>
      </c>
      <c r="BP425">
        <f t="shared" si="114"/>
        <v>12.999693515211892</v>
      </c>
      <c r="BQ425">
        <f t="shared" si="115"/>
        <v>12.987370289931272</v>
      </c>
      <c r="BR425">
        <f t="shared" si="116"/>
        <v>51.28270990734412</v>
      </c>
      <c r="BS425">
        <f t="shared" si="117"/>
        <v>47.559739118697777</v>
      </c>
      <c r="BT425">
        <v>10</v>
      </c>
    </row>
    <row r="426" spans="67:72" x14ac:dyDescent="0.35">
      <c r="BO426">
        <v>4.24</v>
      </c>
      <c r="BP426">
        <f t="shared" si="114"/>
        <v>12.999325672624465</v>
      </c>
      <c r="BQ426">
        <f t="shared" si="115"/>
        <v>12.986984400532414</v>
      </c>
      <c r="BR426">
        <f t="shared" si="116"/>
        <v>51.264323308274314</v>
      </c>
      <c r="BS426">
        <f t="shared" si="117"/>
        <v>47.542945385626091</v>
      </c>
      <c r="BT426">
        <v>10</v>
      </c>
    </row>
    <row r="427" spans="67:72" x14ac:dyDescent="0.35">
      <c r="BO427">
        <v>4.25</v>
      </c>
      <c r="BP427">
        <f t="shared" si="114"/>
        <v>12.998957881447975</v>
      </c>
      <c r="BQ427">
        <f t="shared" si="115"/>
        <v>12.986598562573175</v>
      </c>
      <c r="BR427">
        <f t="shared" si="116"/>
        <v>51.245969461961167</v>
      </c>
      <c r="BS427">
        <f t="shared" si="117"/>
        <v>47.526180178931746</v>
      </c>
      <c r="BT427">
        <v>10</v>
      </c>
    </row>
    <row r="428" spans="67:72" x14ac:dyDescent="0.35">
      <c r="BO428">
        <v>4.26</v>
      </c>
      <c r="BP428">
        <f t="shared" si="114"/>
        <v>12.998590141699106</v>
      </c>
      <c r="BQ428">
        <f t="shared" si="115"/>
        <v>12.986212776071415</v>
      </c>
      <c r="BR428">
        <f t="shared" si="116"/>
        <v>51.227648305564124</v>
      </c>
      <c r="BS428">
        <f t="shared" si="117"/>
        <v>47.50944344680196</v>
      </c>
      <c r="BT428">
        <v>10</v>
      </c>
    </row>
    <row r="429" spans="67:72" x14ac:dyDescent="0.35">
      <c r="BO429">
        <v>4.2699999999999996</v>
      </c>
      <c r="BP429">
        <f t="shared" si="114"/>
        <v>12.998222453394547</v>
      </c>
      <c r="BQ429">
        <f t="shared" si="115"/>
        <v>12.985827041044997</v>
      </c>
      <c r="BR429">
        <f t="shared" si="116"/>
        <v>51.209359776363328</v>
      </c>
      <c r="BS429">
        <f t="shared" si="117"/>
        <v>47.492735137518139</v>
      </c>
      <c r="BT429">
        <v>10</v>
      </c>
    </row>
    <row r="430" spans="67:72" x14ac:dyDescent="0.35">
      <c r="BO430">
        <v>4.28</v>
      </c>
      <c r="BP430">
        <f t="shared" si="114"/>
        <v>12.997854816551001</v>
      </c>
      <c r="BQ430">
        <f t="shared" si="115"/>
        <v>12.985441357511798</v>
      </c>
      <c r="BR430">
        <f t="shared" si="116"/>
        <v>51.191103811759433</v>
      </c>
      <c r="BS430">
        <f t="shared" si="117"/>
        <v>47.476055199455764</v>
      </c>
      <c r="BT430">
        <v>10</v>
      </c>
    </row>
    <row r="431" spans="67:72" x14ac:dyDescent="0.35">
      <c r="BO431">
        <v>4.29</v>
      </c>
      <c r="BP431">
        <f t="shared" si="114"/>
        <v>12.997487231185174</v>
      </c>
      <c r="BQ431">
        <f t="shared" si="115"/>
        <v>12.985055725489699</v>
      </c>
      <c r="BR431">
        <f t="shared" si="116"/>
        <v>51.17288034927337</v>
      </c>
      <c r="BS431">
        <f t="shared" si="117"/>
        <v>47.45940358108416</v>
      </c>
      <c r="BT431">
        <v>10</v>
      </c>
    </row>
    <row r="432" spans="67:72" x14ac:dyDescent="0.35">
      <c r="BO432">
        <v>4.3</v>
      </c>
      <c r="BP432">
        <f t="shared" si="114"/>
        <v>12.997119697313783</v>
      </c>
      <c r="BQ432">
        <f t="shared" si="115"/>
        <v>12.984670144996599</v>
      </c>
      <c r="BR432">
        <f t="shared" si="116"/>
        <v>51.154689326546048</v>
      </c>
      <c r="BS432">
        <f t="shared" si="117"/>
        <v>47.442780230966363</v>
      </c>
      <c r="BT432">
        <v>10</v>
      </c>
    </row>
    <row r="433" spans="67:72" x14ac:dyDescent="0.35">
      <c r="BO433">
        <v>4.3099999999999996</v>
      </c>
      <c r="BP433">
        <f t="shared" si="114"/>
        <v>12.996752214953554</v>
      </c>
      <c r="BQ433">
        <f t="shared" si="115"/>
        <v>12.984284616050401</v>
      </c>
      <c r="BR433">
        <f t="shared" si="116"/>
        <v>51.136530681338229</v>
      </c>
      <c r="BS433">
        <f t="shared" si="117"/>
        <v>47.426185097758911</v>
      </c>
      <c r="BT433">
        <v>10</v>
      </c>
    </row>
    <row r="434" spans="67:72" x14ac:dyDescent="0.35">
      <c r="BO434">
        <v>4.32</v>
      </c>
      <c r="BP434">
        <f t="shared" si="114"/>
        <v>12.99638478412122</v>
      </c>
      <c r="BQ434">
        <f t="shared" si="115"/>
        <v>12.983899138669017</v>
      </c>
      <c r="BR434">
        <f t="shared" si="116"/>
        <v>51.118404351530216</v>
      </c>
      <c r="BS434">
        <f t="shared" si="117"/>
        <v>47.40961813021174</v>
      </c>
      <c r="BT434">
        <v>10</v>
      </c>
    </row>
    <row r="435" spans="67:72" x14ac:dyDescent="0.35">
      <c r="BO435">
        <v>4.33</v>
      </c>
      <c r="BP435">
        <f t="shared" si="114"/>
        <v>12.996017404833522</v>
      </c>
      <c r="BQ435">
        <f t="shared" si="115"/>
        <v>12.983513712870369</v>
      </c>
      <c r="BR435">
        <f t="shared" si="116"/>
        <v>51.10031027512165</v>
      </c>
      <c r="BS435">
        <f t="shared" si="117"/>
        <v>47.393079277167956</v>
      </c>
      <c r="BT435">
        <v>10</v>
      </c>
    </row>
    <row r="436" spans="67:72" x14ac:dyDescent="0.35">
      <c r="BO436">
        <v>4.34</v>
      </c>
      <c r="BP436">
        <f t="shared" si="114"/>
        <v>12.995650077107207</v>
      </c>
      <c r="BQ436">
        <f t="shared" si="115"/>
        <v>12.983128338672394</v>
      </c>
      <c r="BR436">
        <f t="shared" si="116"/>
        <v>51.0822483902313</v>
      </c>
      <c r="BS436">
        <f t="shared" si="117"/>
        <v>47.376568487563688</v>
      </c>
      <c r="BT436">
        <v>10</v>
      </c>
    </row>
    <row r="437" spans="67:72" x14ac:dyDescent="0.35">
      <c r="BO437">
        <v>4.3499999999999996</v>
      </c>
      <c r="BP437">
        <f t="shared" si="114"/>
        <v>12.995282800959039</v>
      </c>
      <c r="BQ437">
        <f t="shared" si="115"/>
        <v>12.982743016093034</v>
      </c>
      <c r="BR437">
        <f t="shared" si="116"/>
        <v>51.064218635096779</v>
      </c>
      <c r="BS437">
        <f t="shared" si="117"/>
        <v>47.360085710427889</v>
      </c>
      <c r="BT437">
        <v>10</v>
      </c>
    </row>
    <row r="438" spans="67:72" x14ac:dyDescent="0.35">
      <c r="BO438">
        <v>4.3600000000000003</v>
      </c>
      <c r="BP438">
        <f t="shared" si="114"/>
        <v>12.994915576405777</v>
      </c>
      <c r="BQ438">
        <f t="shared" si="115"/>
        <v>12.982357745150237</v>
      </c>
      <c r="BR438">
        <f t="shared" si="116"/>
        <v>51.046220948074392</v>
      </c>
      <c r="BS438">
        <f t="shared" si="117"/>
        <v>47.343630894882239</v>
      </c>
      <c r="BT438">
        <v>10</v>
      </c>
    </row>
    <row r="439" spans="67:72" x14ac:dyDescent="0.35">
      <c r="BO439">
        <v>4.37</v>
      </c>
      <c r="BP439">
        <f t="shared" si="114"/>
        <v>12.994548403464201</v>
      </c>
      <c r="BQ439">
        <f t="shared" si="115"/>
        <v>12.981972525861968</v>
      </c>
      <c r="BR439">
        <f t="shared" si="116"/>
        <v>51.028255267638848</v>
      </c>
      <c r="BS439">
        <f t="shared" si="117"/>
        <v>47.327203990140887</v>
      </c>
      <c r="BT439">
        <v>10</v>
      </c>
    </row>
    <row r="440" spans="67:72" x14ac:dyDescent="0.35">
      <c r="BO440">
        <v>4.38</v>
      </c>
      <c r="BP440">
        <f t="shared" si="114"/>
        <v>12.994181282151089</v>
      </c>
      <c r="BQ440">
        <f t="shared" si="115"/>
        <v>12.981587358246198</v>
      </c>
      <c r="BR440">
        <f t="shared" si="116"/>
        <v>51.01032153238306</v>
      </c>
      <c r="BS440">
        <f t="shared" si="117"/>
        <v>47.31080494551037</v>
      </c>
      <c r="BT440">
        <v>10</v>
      </c>
    </row>
    <row r="441" spans="67:72" x14ac:dyDescent="0.35">
      <c r="BO441">
        <v>4.3899999999999997</v>
      </c>
      <c r="BP441">
        <f t="shared" si="114"/>
        <v>12.993814212483237</v>
      </c>
      <c r="BQ441">
        <f t="shared" si="115"/>
        <v>12.98120224232091</v>
      </c>
      <c r="BR441">
        <f t="shared" si="116"/>
        <v>50.992419681017907</v>
      </c>
      <c r="BS441">
        <f t="shared" si="117"/>
        <v>47.294433710389363</v>
      </c>
      <c r="BT441">
        <v>10</v>
      </c>
    </row>
    <row r="442" spans="67:72" x14ac:dyDescent="0.35">
      <c r="BO442">
        <v>4.4000000000000004</v>
      </c>
      <c r="BP442">
        <f t="shared" si="114"/>
        <v>12.993447194477438</v>
      </c>
      <c r="BQ442">
        <f t="shared" si="115"/>
        <v>12.980817178104092</v>
      </c>
      <c r="BR442">
        <f t="shared" si="116"/>
        <v>50.974549652372005</v>
      </c>
      <c r="BS442">
        <f t="shared" si="117"/>
        <v>47.278090234268561</v>
      </c>
      <c r="BT442">
        <v>10</v>
      </c>
    </row>
    <row r="443" spans="67:72" x14ac:dyDescent="0.35">
      <c r="BO443">
        <v>4.41</v>
      </c>
      <c r="BP443">
        <f t="shared" si="114"/>
        <v>12.993080228150506</v>
      </c>
      <c r="BQ443">
        <f t="shared" si="115"/>
        <v>12.980432165613744</v>
      </c>
      <c r="BR443">
        <f t="shared" si="116"/>
        <v>50.9567113853915</v>
      </c>
      <c r="BS443">
        <f t="shared" si="117"/>
        <v>47.261774466730522</v>
      </c>
      <c r="BT443">
        <v>10</v>
      </c>
    </row>
    <row r="444" spans="67:72" x14ac:dyDescent="0.35">
      <c r="BO444">
        <v>4.42</v>
      </c>
      <c r="BP444">
        <f t="shared" si="114"/>
        <v>12.992713313519252</v>
      </c>
      <c r="BQ444">
        <f t="shared" si="115"/>
        <v>12.980047204867878</v>
      </c>
      <c r="BR444">
        <f t="shared" si="116"/>
        <v>50.938904819139808</v>
      </c>
      <c r="BS444">
        <f t="shared" si="117"/>
        <v>47.245486357449451</v>
      </c>
      <c r="BT444">
        <v>10</v>
      </c>
    </row>
    <row r="445" spans="67:72" x14ac:dyDescent="0.35">
      <c r="BO445">
        <v>4.43</v>
      </c>
      <c r="BP445">
        <f t="shared" si="114"/>
        <v>12.992346450600502</v>
      </c>
      <c r="BQ445">
        <f t="shared" si="115"/>
        <v>12.979662295884516</v>
      </c>
      <c r="BR445">
        <f t="shared" si="116"/>
        <v>50.921129892797445</v>
      </c>
      <c r="BS445">
        <f t="shared" si="117"/>
        <v>47.229225856191071</v>
      </c>
      <c r="BT445">
        <v>10</v>
      </c>
    </row>
    <row r="446" spans="67:72" x14ac:dyDescent="0.35">
      <c r="BO446">
        <v>4.4400000000000004</v>
      </c>
      <c r="BP446">
        <f t="shared" si="114"/>
        <v>12.991979639411088</v>
      </c>
      <c r="BQ446">
        <f t="shared" si="115"/>
        <v>12.979277438681683</v>
      </c>
      <c r="BR446">
        <f t="shared" si="116"/>
        <v>50.903386545661732</v>
      </c>
      <c r="BS446">
        <f t="shared" si="117"/>
        <v>47.212992912812453</v>
      </c>
      <c r="BT446">
        <v>10</v>
      </c>
    </row>
    <row r="447" spans="67:72" x14ac:dyDescent="0.35">
      <c r="BO447">
        <v>4.45</v>
      </c>
      <c r="BP447">
        <f t="shared" si="114"/>
        <v>12.991612879967853</v>
      </c>
      <c r="BQ447">
        <f t="shared" si="115"/>
        <v>12.978892633277422</v>
      </c>
      <c r="BR447">
        <f t="shared" si="116"/>
        <v>50.885674717146635</v>
      </c>
      <c r="BS447">
        <f t="shared" si="117"/>
        <v>47.196787477261822</v>
      </c>
      <c r="BT447">
        <v>10</v>
      </c>
    </row>
    <row r="448" spans="67:72" x14ac:dyDescent="0.35">
      <c r="BO448">
        <v>4.46</v>
      </c>
      <c r="BP448">
        <f t="shared" si="114"/>
        <v>12.991246172287642</v>
      </c>
      <c r="BQ448">
        <f t="shared" si="115"/>
        <v>12.978507879689779</v>
      </c>
      <c r="BR448">
        <f t="shared" si="116"/>
        <v>50.867994346782496</v>
      </c>
      <c r="BS448">
        <f t="shared" si="117"/>
        <v>47.180609499578445</v>
      </c>
      <c r="BT448">
        <v>10</v>
      </c>
    </row>
    <row r="449" spans="67:72" x14ac:dyDescent="0.35">
      <c r="BO449">
        <v>4.47</v>
      </c>
      <c r="BP449">
        <f t="shared" si="114"/>
        <v>12.990879516387315</v>
      </c>
      <c r="BQ449">
        <f t="shared" si="115"/>
        <v>12.978123177936816</v>
      </c>
      <c r="BR449">
        <f t="shared" si="116"/>
        <v>50.850345374215827</v>
      </c>
      <c r="BS449">
        <f t="shared" si="117"/>
        <v>47.164458929892405</v>
      </c>
      <c r="BT449">
        <v>10</v>
      </c>
    </row>
    <row r="450" spans="67:72" x14ac:dyDescent="0.35">
      <c r="BO450">
        <v>4.4800000000000004</v>
      </c>
      <c r="BP450">
        <f t="shared" si="114"/>
        <v>12.990512912283736</v>
      </c>
      <c r="BQ450">
        <f t="shared" si="115"/>
        <v>12.977738528036596</v>
      </c>
      <c r="BR450">
        <f t="shared" si="116"/>
        <v>50.832727739209091</v>
      </c>
      <c r="BS450">
        <f t="shared" si="117"/>
        <v>47.148335718424498</v>
      </c>
      <c r="BT450">
        <v>10</v>
      </c>
    </row>
    <row r="451" spans="67:72" x14ac:dyDescent="0.35">
      <c r="BO451">
        <v>4.49</v>
      </c>
      <c r="BP451">
        <f t="shared" ref="BP451:BP514" si="118">13.03*EXP(-0.003454*BO451)+0.1297*EXP(0.04768*BO451)</f>
        <v>12.990146359993776</v>
      </c>
      <c r="BQ451">
        <f t="shared" ref="BQ451:BQ514" si="119">13.05*EXP(-0.003531*BO451)+0.105*EXP(0.05201*BO451)</f>
        <v>12.977353930007203</v>
      </c>
      <c r="BR451">
        <f t="shared" ref="BR451:BR514" si="120">19.99*EXP(-0.1923*BO451)+43*EXP(-0.003208*BO451)</f>
        <v>50.815141381640473</v>
      </c>
      <c r="BS451">
        <f t="shared" ref="BS451:BS514" si="121">18.61*EXP(-0.182*BO451)+39.42*EXP(-0.002885*BO451)</f>
        <v>47.132239815485974</v>
      </c>
      <c r="BT451">
        <v>10</v>
      </c>
    </row>
    <row r="452" spans="67:72" x14ac:dyDescent="0.35">
      <c r="BO452">
        <v>4.5</v>
      </c>
      <c r="BP452">
        <f t="shared" si="118"/>
        <v>12.989779859534325</v>
      </c>
      <c r="BQ452">
        <f t="shared" si="119"/>
        <v>12.976969383866722</v>
      </c>
      <c r="BR452">
        <f t="shared" si="120"/>
        <v>50.797586241503637</v>
      </c>
      <c r="BS452">
        <f t="shared" si="121"/>
        <v>47.116171171478506</v>
      </c>
      <c r="BT452">
        <v>10</v>
      </c>
    </row>
    <row r="453" spans="67:72" x14ac:dyDescent="0.35">
      <c r="BO453">
        <v>4.51</v>
      </c>
      <c r="BP453">
        <f t="shared" si="118"/>
        <v>12.989413410922269</v>
      </c>
      <c r="BQ453">
        <f t="shared" si="119"/>
        <v>12.976584889633251</v>
      </c>
      <c r="BR453">
        <f t="shared" si="120"/>
        <v>50.780062258907577</v>
      </c>
      <c r="BS453">
        <f t="shared" si="121"/>
        <v>47.100129736893891</v>
      </c>
      <c r="BT453">
        <v>10</v>
      </c>
    </row>
    <row r="454" spans="67:72" x14ac:dyDescent="0.35">
      <c r="BO454">
        <v>4.5199999999999996</v>
      </c>
      <c r="BP454">
        <f t="shared" si="118"/>
        <v>12.989047014174504</v>
      </c>
      <c r="BQ454">
        <f t="shared" si="119"/>
        <v>12.976200447324898</v>
      </c>
      <c r="BR454">
        <f t="shared" si="120"/>
        <v>50.762569374076293</v>
      </c>
      <c r="BS454">
        <f t="shared" si="121"/>
        <v>47.084115462313989</v>
      </c>
      <c r="BT454">
        <v>10</v>
      </c>
    </row>
    <row r="455" spans="67:72" x14ac:dyDescent="0.35">
      <c r="BO455">
        <v>4.53</v>
      </c>
      <c r="BP455">
        <f t="shared" si="118"/>
        <v>12.988680669307943</v>
      </c>
      <c r="BQ455">
        <f t="shared" si="119"/>
        <v>12.975816056959777</v>
      </c>
      <c r="BR455">
        <f t="shared" si="120"/>
        <v>50.745107527348644</v>
      </c>
      <c r="BS455">
        <f t="shared" si="121"/>
        <v>47.068128298410493</v>
      </c>
      <c r="BT455">
        <v>10</v>
      </c>
    </row>
    <row r="456" spans="67:72" x14ac:dyDescent="0.35">
      <c r="BO456">
        <v>4.54</v>
      </c>
      <c r="BP456">
        <f t="shared" si="118"/>
        <v>12.988314376339497</v>
      </c>
      <c r="BQ456">
        <f t="shared" si="119"/>
        <v>12.975431718556017</v>
      </c>
      <c r="BR456">
        <f t="shared" si="120"/>
        <v>50.727676659178101</v>
      </c>
      <c r="BS456">
        <f t="shared" si="121"/>
        <v>47.052168195944795</v>
      </c>
      <c r="BT456">
        <v>10</v>
      </c>
    </row>
    <row r="457" spans="67:72" x14ac:dyDescent="0.35">
      <c r="BO457">
        <v>4.55</v>
      </c>
      <c r="BP457">
        <f t="shared" si="118"/>
        <v>12.987948135286093</v>
      </c>
      <c r="BQ457">
        <f t="shared" si="119"/>
        <v>12.975047432131756</v>
      </c>
      <c r="BR457">
        <f t="shared" si="120"/>
        <v>50.710276710132526</v>
      </c>
      <c r="BS457">
        <f t="shared" si="121"/>
        <v>47.03623510576783</v>
      </c>
      <c r="BT457">
        <v>10</v>
      </c>
    </row>
    <row r="458" spans="67:72" x14ac:dyDescent="0.35">
      <c r="BO458">
        <v>4.5599999999999996</v>
      </c>
      <c r="BP458">
        <f t="shared" si="118"/>
        <v>12.98758194616466</v>
      </c>
      <c r="BQ458">
        <f t="shared" si="119"/>
        <v>12.974663197705137</v>
      </c>
      <c r="BR458">
        <f t="shared" si="120"/>
        <v>50.692907620893969</v>
      </c>
      <c r="BS458">
        <f t="shared" si="121"/>
        <v>47.02032897881989</v>
      </c>
      <c r="BT458">
        <v>10</v>
      </c>
    </row>
    <row r="459" spans="67:72" x14ac:dyDescent="0.35">
      <c r="BO459">
        <v>4.57</v>
      </c>
      <c r="BP459">
        <f t="shared" si="118"/>
        <v>12.987215808992142</v>
      </c>
      <c r="BQ459">
        <f t="shared" si="119"/>
        <v>12.97427901529432</v>
      </c>
      <c r="BR459">
        <f t="shared" si="120"/>
        <v>50.675569332258419</v>
      </c>
      <c r="BS459">
        <f t="shared" si="121"/>
        <v>47.004449766130477</v>
      </c>
      <c r="BT459">
        <v>10</v>
      </c>
    </row>
    <row r="460" spans="67:72" x14ac:dyDescent="0.35">
      <c r="BO460">
        <v>4.58</v>
      </c>
      <c r="BP460">
        <f t="shared" si="118"/>
        <v>12.986849723785486</v>
      </c>
      <c r="BQ460">
        <f t="shared" si="119"/>
        <v>12.973894884917465</v>
      </c>
      <c r="BR460">
        <f t="shared" si="120"/>
        <v>50.658261785135622</v>
      </c>
      <c r="BS460">
        <f t="shared" si="121"/>
        <v>46.988597418818124</v>
      </c>
      <c r="BT460">
        <v>10</v>
      </c>
    </row>
    <row r="461" spans="67:72" x14ac:dyDescent="0.35">
      <c r="BO461">
        <v>4.59</v>
      </c>
      <c r="BP461">
        <f t="shared" si="118"/>
        <v>12.986483690561647</v>
      </c>
      <c r="BQ461">
        <f t="shared" si="119"/>
        <v>12.973510806592753</v>
      </c>
      <c r="BR461">
        <f t="shared" si="120"/>
        <v>50.640984920548831</v>
      </c>
      <c r="BS461">
        <f t="shared" si="121"/>
        <v>46.972771888090278</v>
      </c>
      <c r="BT461">
        <v>10</v>
      </c>
    </row>
    <row r="462" spans="67:72" x14ac:dyDescent="0.35">
      <c r="BO462">
        <v>4.5999999999999996</v>
      </c>
      <c r="BP462">
        <f t="shared" si="118"/>
        <v>12.986117709337595</v>
      </c>
      <c r="BQ462">
        <f t="shared" si="119"/>
        <v>12.973126780338365</v>
      </c>
      <c r="BR462">
        <f t="shared" si="120"/>
        <v>50.623738679634585</v>
      </c>
      <c r="BS462">
        <f t="shared" si="121"/>
        <v>46.95697312524306</v>
      </c>
      <c r="BT462">
        <v>10</v>
      </c>
    </row>
    <row r="463" spans="67:72" x14ac:dyDescent="0.35">
      <c r="BO463">
        <v>4.6100000000000003</v>
      </c>
      <c r="BP463">
        <f t="shared" si="118"/>
        <v>12.9857517801303</v>
      </c>
      <c r="BQ463">
        <f t="shared" si="119"/>
        <v>12.9727428061725</v>
      </c>
      <c r="BR463">
        <f t="shared" si="120"/>
        <v>50.606523003642529</v>
      </c>
      <c r="BS463">
        <f t="shared" si="121"/>
        <v>46.941201081661198</v>
      </c>
      <c r="BT463">
        <v>10</v>
      </c>
    </row>
    <row r="464" spans="67:72" x14ac:dyDescent="0.35">
      <c r="BO464">
        <v>4.62</v>
      </c>
      <c r="BP464">
        <f t="shared" si="118"/>
        <v>12.985385902956748</v>
      </c>
      <c r="BQ464">
        <f t="shared" si="119"/>
        <v>12.97235888411336</v>
      </c>
      <c r="BR464">
        <f t="shared" si="120"/>
        <v>50.589337833935183</v>
      </c>
      <c r="BS464">
        <f t="shared" si="121"/>
        <v>46.925455708817772</v>
      </c>
      <c r="BT464">
        <v>10</v>
      </c>
    </row>
    <row r="465" spans="67:72" x14ac:dyDescent="0.35">
      <c r="BO465">
        <v>4.63</v>
      </c>
      <c r="BP465">
        <f t="shared" si="118"/>
        <v>12.985020077833926</v>
      </c>
      <c r="BQ465">
        <f t="shared" si="119"/>
        <v>12.971975014179158</v>
      </c>
      <c r="BR465">
        <f t="shared" si="120"/>
        <v>50.572183111987677</v>
      </c>
      <c r="BS465">
        <f t="shared" si="121"/>
        <v>46.909736958274138</v>
      </c>
      <c r="BT465">
        <v>10</v>
      </c>
    </row>
    <row r="466" spans="67:72" x14ac:dyDescent="0.35">
      <c r="BO466">
        <v>4.6399999999999997</v>
      </c>
      <c r="BP466">
        <f t="shared" si="118"/>
        <v>12.984654304778836</v>
      </c>
      <c r="BQ466">
        <f t="shared" si="119"/>
        <v>12.971591196388124</v>
      </c>
      <c r="BR466">
        <f t="shared" si="120"/>
        <v>50.555058779387615</v>
      </c>
      <c r="BS466">
        <f t="shared" si="121"/>
        <v>46.894044781679717</v>
      </c>
      <c r="BT466">
        <v>10</v>
      </c>
    </row>
    <row r="467" spans="67:72" x14ac:dyDescent="0.35">
      <c r="BO467">
        <v>4.6500000000000004</v>
      </c>
      <c r="BP467">
        <f t="shared" si="118"/>
        <v>12.984288583808485</v>
      </c>
      <c r="BQ467">
        <f t="shared" si="119"/>
        <v>12.971207430758488</v>
      </c>
      <c r="BR467">
        <f t="shared" si="120"/>
        <v>50.537964777834773</v>
      </c>
      <c r="BS467">
        <f t="shared" si="121"/>
        <v>46.878379130771812</v>
      </c>
      <c r="BT467">
        <v>10</v>
      </c>
    </row>
    <row r="468" spans="67:72" x14ac:dyDescent="0.35">
      <c r="BO468">
        <v>4.66</v>
      </c>
      <c r="BP468">
        <f t="shared" si="118"/>
        <v>12.983922914939889</v>
      </c>
      <c r="BQ468">
        <f t="shared" si="119"/>
        <v>12.970823717308496</v>
      </c>
      <c r="BR468">
        <f t="shared" si="120"/>
        <v>50.520901049140988</v>
      </c>
      <c r="BS468">
        <f t="shared" si="121"/>
        <v>46.862739957375538</v>
      </c>
      <c r="BT468">
        <v>10</v>
      </c>
    </row>
    <row r="469" spans="67:72" x14ac:dyDescent="0.35">
      <c r="BO469">
        <v>4.67</v>
      </c>
      <c r="BP469">
        <f t="shared" si="118"/>
        <v>12.983557298190069</v>
      </c>
      <c r="BQ469">
        <f t="shared" si="119"/>
        <v>12.9704400560564</v>
      </c>
      <c r="BR469">
        <f t="shared" si="120"/>
        <v>50.503867535229809</v>
      </c>
      <c r="BS469">
        <f t="shared" si="121"/>
        <v>46.847127213403574</v>
      </c>
      <c r="BT469">
        <v>10</v>
      </c>
    </row>
    <row r="470" spans="67:72" x14ac:dyDescent="0.35">
      <c r="BO470">
        <v>4.68</v>
      </c>
      <c r="BP470">
        <f t="shared" si="118"/>
        <v>12.983191733576062</v>
      </c>
      <c r="BQ470">
        <f t="shared" si="119"/>
        <v>12.970056447020465</v>
      </c>
      <c r="BR470">
        <f t="shared" si="120"/>
        <v>50.486864178136429</v>
      </c>
      <c r="BS470">
        <f t="shared" si="121"/>
        <v>46.831540850856044</v>
      </c>
      <c r="BT470">
        <v>10</v>
      </c>
    </row>
    <row r="471" spans="67:72" x14ac:dyDescent="0.35">
      <c r="BO471">
        <v>4.6900000000000004</v>
      </c>
      <c r="BP471">
        <f t="shared" si="118"/>
        <v>12.982826221114905</v>
      </c>
      <c r="BQ471">
        <f t="shared" si="119"/>
        <v>12.969672890218963</v>
      </c>
      <c r="BR471">
        <f t="shared" si="120"/>
        <v>50.469890920007344</v>
      </c>
      <c r="BS471">
        <f t="shared" si="121"/>
        <v>46.815980821820339</v>
      </c>
      <c r="BT471">
        <v>10</v>
      </c>
    </row>
    <row r="472" spans="67:72" x14ac:dyDescent="0.35">
      <c r="BO472">
        <v>4.7</v>
      </c>
      <c r="BP472">
        <f t="shared" si="118"/>
        <v>12.982460760823653</v>
      </c>
      <c r="BQ472">
        <f t="shared" si="119"/>
        <v>12.969289385670177</v>
      </c>
      <c r="BR472">
        <f t="shared" si="120"/>
        <v>50.452947703100207</v>
      </c>
      <c r="BS472">
        <f t="shared" si="121"/>
        <v>46.800447078470995</v>
      </c>
      <c r="BT472">
        <v>10</v>
      </c>
    </row>
    <row r="473" spans="67:72" x14ac:dyDescent="0.35">
      <c r="BO473">
        <v>4.71</v>
      </c>
      <c r="BP473">
        <f t="shared" si="118"/>
        <v>12.982095352719355</v>
      </c>
      <c r="BQ473">
        <f t="shared" si="119"/>
        <v>12.968905933392403</v>
      </c>
      <c r="BR473">
        <f t="shared" si="120"/>
        <v>50.436034469783628</v>
      </c>
      <c r="BS473">
        <f t="shared" si="121"/>
        <v>46.784939573069494</v>
      </c>
      <c r="BT473">
        <v>10</v>
      </c>
    </row>
    <row r="474" spans="67:72" x14ac:dyDescent="0.35">
      <c r="BO474">
        <v>4.72</v>
      </c>
      <c r="BP474">
        <f t="shared" si="118"/>
        <v>12.981729996819086</v>
      </c>
      <c r="BQ474">
        <f t="shared" si="119"/>
        <v>12.968522533403942</v>
      </c>
      <c r="BR474">
        <f t="shared" si="120"/>
        <v>50.419151162536899</v>
      </c>
      <c r="BS474">
        <f t="shared" si="121"/>
        <v>46.769458257964111</v>
      </c>
      <c r="BT474">
        <v>10</v>
      </c>
    </row>
    <row r="475" spans="67:72" x14ac:dyDescent="0.35">
      <c r="BO475">
        <v>4.7300000000000004</v>
      </c>
      <c r="BP475">
        <f t="shared" si="118"/>
        <v>12.981364693139916</v>
      </c>
      <c r="BQ475">
        <f t="shared" si="119"/>
        <v>12.968139185723107</v>
      </c>
      <c r="BR475">
        <f t="shared" si="120"/>
        <v>50.402297723949829</v>
      </c>
      <c r="BS475">
        <f t="shared" si="121"/>
        <v>46.75400308558978</v>
      </c>
      <c r="BT475">
        <v>10</v>
      </c>
    </row>
    <row r="476" spans="67:72" x14ac:dyDescent="0.35">
      <c r="BO476">
        <v>4.74</v>
      </c>
      <c r="BP476">
        <f t="shared" si="118"/>
        <v>12.980999441698929</v>
      </c>
      <c r="BQ476">
        <f t="shared" si="119"/>
        <v>12.96775589036822</v>
      </c>
      <c r="BR476">
        <f t="shared" si="120"/>
        <v>50.385474096722504</v>
      </c>
      <c r="BS476">
        <f t="shared" si="121"/>
        <v>46.738574008467943</v>
      </c>
      <c r="BT476">
        <v>10</v>
      </c>
    </row>
    <row r="477" spans="67:72" x14ac:dyDescent="0.35">
      <c r="BO477">
        <v>4.75</v>
      </c>
      <c r="BP477">
        <f t="shared" si="118"/>
        <v>12.980634242513217</v>
      </c>
      <c r="BQ477">
        <f t="shared" si="119"/>
        <v>12.967372647357612</v>
      </c>
      <c r="BR477">
        <f t="shared" si="120"/>
        <v>50.368680223665116</v>
      </c>
      <c r="BS477">
        <f t="shared" si="121"/>
        <v>46.723170979206323</v>
      </c>
      <c r="BT477">
        <v>10</v>
      </c>
    </row>
    <row r="478" spans="67:72" x14ac:dyDescent="0.35">
      <c r="BO478">
        <v>4.76</v>
      </c>
      <c r="BP478">
        <f t="shared" si="118"/>
        <v>12.980269095599878</v>
      </c>
      <c r="BQ478">
        <f t="shared" si="119"/>
        <v>12.96698945670963</v>
      </c>
      <c r="BR478">
        <f t="shared" si="120"/>
        <v>50.351916047697699</v>
      </c>
      <c r="BS478">
        <f t="shared" si="121"/>
        <v>46.707793950498854</v>
      </c>
      <c r="BT478">
        <v>10</v>
      </c>
    </row>
    <row r="479" spans="67:72" x14ac:dyDescent="0.35">
      <c r="BO479">
        <v>4.7699999999999996</v>
      </c>
      <c r="BP479">
        <f t="shared" si="118"/>
        <v>12.97990400097602</v>
      </c>
      <c r="BQ479">
        <f t="shared" si="119"/>
        <v>12.966606318442624</v>
      </c>
      <c r="BR479">
        <f t="shared" si="120"/>
        <v>50.33518151184996</v>
      </c>
      <c r="BS479">
        <f t="shared" si="121"/>
        <v>46.692442875125494</v>
      </c>
      <c r="BT479">
        <v>10</v>
      </c>
    </row>
    <row r="480" spans="67:72" x14ac:dyDescent="0.35">
      <c r="BO480">
        <v>4.78</v>
      </c>
      <c r="BP480">
        <f t="shared" si="118"/>
        <v>12.979538958658766</v>
      </c>
      <c r="BQ480">
        <f t="shared" si="119"/>
        <v>12.966223232574952</v>
      </c>
      <c r="BR480">
        <f t="shared" si="120"/>
        <v>50.31847655926105</v>
      </c>
      <c r="BS480">
        <f t="shared" si="121"/>
        <v>46.677117705952021</v>
      </c>
      <c r="BT480">
        <v>10</v>
      </c>
    </row>
    <row r="481" spans="67:72" x14ac:dyDescent="0.35">
      <c r="BO481">
        <v>4.79</v>
      </c>
      <c r="BP481">
        <f t="shared" si="118"/>
        <v>12.979173968665233</v>
      </c>
      <c r="BQ481">
        <f t="shared" si="119"/>
        <v>12.96584019912499</v>
      </c>
      <c r="BR481">
        <f t="shared" si="120"/>
        <v>50.301801133179353</v>
      </c>
      <c r="BS481">
        <f t="shared" si="121"/>
        <v>46.661818395929963</v>
      </c>
      <c r="BT481">
        <v>10</v>
      </c>
    </row>
    <row r="482" spans="67:72" x14ac:dyDescent="0.35">
      <c r="BO482">
        <v>4.8</v>
      </c>
      <c r="BP482">
        <f t="shared" si="118"/>
        <v>12.978809031012558</v>
      </c>
      <c r="BQ482">
        <f t="shared" si="119"/>
        <v>12.965457218111121</v>
      </c>
      <c r="BR482">
        <f t="shared" si="120"/>
        <v>50.285155176962263</v>
      </c>
      <c r="BS482">
        <f t="shared" si="121"/>
        <v>46.646544898096366</v>
      </c>
      <c r="BT482">
        <v>10</v>
      </c>
    </row>
    <row r="483" spans="67:72" x14ac:dyDescent="0.35">
      <c r="BO483">
        <v>4.8099999999999996</v>
      </c>
      <c r="BP483">
        <f t="shared" si="118"/>
        <v>12.978444145717885</v>
      </c>
      <c r="BQ483">
        <f t="shared" si="119"/>
        <v>12.965074289551733</v>
      </c>
      <c r="BR483">
        <f t="shared" si="120"/>
        <v>50.268538634076023</v>
      </c>
      <c r="BS483">
        <f t="shared" si="121"/>
        <v>46.63129716557367</v>
      </c>
      <c r="BT483">
        <v>10</v>
      </c>
    </row>
    <row r="484" spans="67:72" x14ac:dyDescent="0.35">
      <c r="BO484">
        <v>4.82</v>
      </c>
      <c r="BP484">
        <f t="shared" si="118"/>
        <v>12.978079312798359</v>
      </c>
      <c r="BQ484">
        <f t="shared" si="119"/>
        <v>12.964691413465228</v>
      </c>
      <c r="BR484">
        <f t="shared" si="120"/>
        <v>50.251951448095461</v>
      </c>
      <c r="BS484">
        <f t="shared" si="121"/>
        <v>46.616075151569575</v>
      </c>
      <c r="BT484">
        <v>10</v>
      </c>
    </row>
    <row r="485" spans="67:72" x14ac:dyDescent="0.35">
      <c r="BO485">
        <v>4.83</v>
      </c>
      <c r="BP485">
        <f t="shared" si="118"/>
        <v>12.977714532271147</v>
      </c>
      <c r="BQ485">
        <f t="shared" si="119"/>
        <v>12.964308589870019</v>
      </c>
      <c r="BR485">
        <f t="shared" si="120"/>
        <v>50.235393562703798</v>
      </c>
      <c r="BS485">
        <f t="shared" si="121"/>
        <v>46.600878809376852</v>
      </c>
      <c r="BT485">
        <v>10</v>
      </c>
    </row>
    <row r="486" spans="67:72" x14ac:dyDescent="0.35">
      <c r="BO486">
        <v>4.84</v>
      </c>
      <c r="BP486">
        <f t="shared" si="118"/>
        <v>12.977349804153405</v>
      </c>
      <c r="BQ486">
        <f t="shared" si="119"/>
        <v>12.963925818784526</v>
      </c>
      <c r="BR486">
        <f t="shared" si="120"/>
        <v>50.218864921692472</v>
      </c>
      <c r="BS486">
        <f t="shared" si="121"/>
        <v>46.585708092373181</v>
      </c>
      <c r="BT486">
        <v>10</v>
      </c>
    </row>
    <row r="487" spans="67:72" x14ac:dyDescent="0.35">
      <c r="BO487">
        <v>4.8499999999999996</v>
      </c>
      <c r="BP487">
        <f t="shared" si="118"/>
        <v>12.976985128462323</v>
      </c>
      <c r="BQ487">
        <f t="shared" si="119"/>
        <v>12.963543100227183</v>
      </c>
      <c r="BR487">
        <f t="shared" si="120"/>
        <v>50.202365468960878</v>
      </c>
      <c r="BS487">
        <f t="shared" si="121"/>
        <v>46.570562954021064</v>
      </c>
      <c r="BT487">
        <v>10</v>
      </c>
    </row>
    <row r="488" spans="67:72" x14ac:dyDescent="0.35">
      <c r="BO488">
        <v>4.8600000000000003</v>
      </c>
      <c r="BP488">
        <f t="shared" si="118"/>
        <v>12.976620505215074</v>
      </c>
      <c r="BQ488">
        <f t="shared" si="119"/>
        <v>12.963160434216427</v>
      </c>
      <c r="BR488">
        <f t="shared" si="120"/>
        <v>50.185895148516188</v>
      </c>
      <c r="BS488">
        <f t="shared" si="121"/>
        <v>46.555443347867566</v>
      </c>
      <c r="BT488">
        <v>10</v>
      </c>
    </row>
    <row r="489" spans="67:72" x14ac:dyDescent="0.35">
      <c r="BO489">
        <v>4.87</v>
      </c>
      <c r="BP489">
        <f t="shared" si="118"/>
        <v>12.976255934428854</v>
      </c>
      <c r="BQ489">
        <f t="shared" si="119"/>
        <v>12.962777820770709</v>
      </c>
      <c r="BR489">
        <f t="shared" si="120"/>
        <v>50.16945390447318</v>
      </c>
      <c r="BS489">
        <f t="shared" si="121"/>
        <v>46.540349227544255</v>
      </c>
      <c r="BT489">
        <v>10</v>
      </c>
    </row>
    <row r="490" spans="67:72" x14ac:dyDescent="0.35">
      <c r="BO490">
        <v>4.88</v>
      </c>
      <c r="BP490">
        <f t="shared" si="118"/>
        <v>12.975891416120866</v>
      </c>
      <c r="BQ490">
        <f t="shared" si="119"/>
        <v>12.962395259908496</v>
      </c>
      <c r="BR490">
        <f t="shared" si="120"/>
        <v>50.153041681053928</v>
      </c>
      <c r="BS490">
        <f t="shared" si="121"/>
        <v>46.525280546767</v>
      </c>
      <c r="BT490">
        <v>10</v>
      </c>
    </row>
    <row r="491" spans="67:72" x14ac:dyDescent="0.35">
      <c r="BO491">
        <v>4.8899999999999997</v>
      </c>
      <c r="BP491">
        <f t="shared" si="118"/>
        <v>12.975526950308319</v>
      </c>
      <c r="BQ491">
        <f t="shared" si="119"/>
        <v>12.962012751648251</v>
      </c>
      <c r="BR491">
        <f t="shared" si="120"/>
        <v>50.136658422587715</v>
      </c>
      <c r="BS491">
        <f t="shared" si="121"/>
        <v>46.510237259335831</v>
      </c>
      <c r="BT491">
        <v>10</v>
      </c>
    </row>
    <row r="492" spans="67:72" x14ac:dyDescent="0.35">
      <c r="BO492">
        <v>4.9000000000000004</v>
      </c>
      <c r="BP492">
        <f t="shared" si="118"/>
        <v>12.97516253700843</v>
      </c>
      <c r="BQ492">
        <f t="shared" si="119"/>
        <v>12.961630296008458</v>
      </c>
      <c r="BR492">
        <f t="shared" si="120"/>
        <v>50.120304073510752</v>
      </c>
      <c r="BS492">
        <f t="shared" si="121"/>
        <v>46.495219319134769</v>
      </c>
      <c r="BT492">
        <v>10</v>
      </c>
    </row>
    <row r="493" spans="67:72" x14ac:dyDescent="0.35">
      <c r="BO493">
        <v>4.91</v>
      </c>
      <c r="BP493">
        <f t="shared" si="118"/>
        <v>12.974798176238426</v>
      </c>
      <c r="BQ493">
        <f t="shared" si="119"/>
        <v>12.961247893007609</v>
      </c>
      <c r="BR493">
        <f t="shared" si="120"/>
        <v>50.103978578365989</v>
      </c>
      <c r="BS493">
        <f t="shared" si="121"/>
        <v>46.480226680131722</v>
      </c>
      <c r="BT493">
        <v>10</v>
      </c>
    </row>
    <row r="494" spans="67:72" x14ac:dyDescent="0.35">
      <c r="BO494">
        <v>4.92</v>
      </c>
      <c r="BP494">
        <f t="shared" si="118"/>
        <v>12.974433868015542</v>
      </c>
      <c r="BQ494">
        <f t="shared" si="119"/>
        <v>12.960865542664205</v>
      </c>
      <c r="BR494">
        <f t="shared" si="120"/>
        <v>50.087681881802943</v>
      </c>
      <c r="BS494">
        <f t="shared" si="121"/>
        <v>46.465259296378257</v>
      </c>
      <c r="BT494">
        <v>10</v>
      </c>
    </row>
    <row r="495" spans="67:72" x14ac:dyDescent="0.35">
      <c r="BO495">
        <v>4.93</v>
      </c>
      <c r="BP495">
        <f t="shared" si="118"/>
        <v>12.974069612357024</v>
      </c>
      <c r="BQ495">
        <f t="shared" si="119"/>
        <v>12.960483244996752</v>
      </c>
      <c r="BR495">
        <f t="shared" si="120"/>
        <v>50.071413928577421</v>
      </c>
      <c r="BS495">
        <f t="shared" si="121"/>
        <v>46.450317122009523</v>
      </c>
      <c r="BT495">
        <v>10</v>
      </c>
    </row>
    <row r="496" spans="67:72" x14ac:dyDescent="0.35">
      <c r="BO496">
        <v>4.9400000000000004</v>
      </c>
      <c r="BP496">
        <f t="shared" si="118"/>
        <v>12.973705409280122</v>
      </c>
      <c r="BQ496">
        <f t="shared" si="119"/>
        <v>12.960101000023775</v>
      </c>
      <c r="BR496">
        <f t="shared" si="120"/>
        <v>50.055174663551391</v>
      </c>
      <c r="BS496">
        <f t="shared" si="121"/>
        <v>46.43540011124405</v>
      </c>
      <c r="BT496">
        <v>10</v>
      </c>
    </row>
    <row r="497" spans="67:72" x14ac:dyDescent="0.35">
      <c r="BO497">
        <v>4.95</v>
      </c>
      <c r="BP497">
        <f t="shared" si="118"/>
        <v>12.973341258802096</v>
      </c>
      <c r="BQ497">
        <f t="shared" si="119"/>
        <v>12.959718807763803</v>
      </c>
      <c r="BR497">
        <f t="shared" si="120"/>
        <v>50.03896403169275</v>
      </c>
      <c r="BS497">
        <f t="shared" si="121"/>
        <v>46.42050821838361</v>
      </c>
      <c r="BT497">
        <v>10</v>
      </c>
    </row>
    <row r="498" spans="67:72" x14ac:dyDescent="0.35">
      <c r="BO498">
        <v>4.96</v>
      </c>
      <c r="BP498">
        <f t="shared" si="118"/>
        <v>12.972977160940214</v>
      </c>
      <c r="BQ498">
        <f t="shared" si="119"/>
        <v>12.959336668235375</v>
      </c>
      <c r="BR498">
        <f t="shared" si="120"/>
        <v>50.022781978075088</v>
      </c>
      <c r="BS498">
        <f t="shared" si="121"/>
        <v>46.405641397813071</v>
      </c>
      <c r="BT498">
        <v>10</v>
      </c>
    </row>
    <row r="499" spans="67:72" x14ac:dyDescent="0.35">
      <c r="BO499">
        <v>4.97</v>
      </c>
      <c r="BP499">
        <f t="shared" si="118"/>
        <v>12.972613115711757</v>
      </c>
      <c r="BQ499">
        <f t="shared" si="119"/>
        <v>12.958954581457045</v>
      </c>
      <c r="BR499">
        <f t="shared" si="120"/>
        <v>50.006628447877546</v>
      </c>
      <c r="BS499">
        <f t="shared" si="121"/>
        <v>46.390799604000264</v>
      </c>
      <c r="BT499">
        <v>10</v>
      </c>
    </row>
    <row r="500" spans="67:72" x14ac:dyDescent="0.35">
      <c r="BO500">
        <v>4.9800000000000004</v>
      </c>
      <c r="BP500">
        <f t="shared" si="118"/>
        <v>12.972249123134011</v>
      </c>
      <c r="BQ500">
        <f t="shared" si="119"/>
        <v>12.958572547447368</v>
      </c>
      <c r="BR500">
        <f t="shared" si="120"/>
        <v>49.99050338638456</v>
      </c>
      <c r="BS500">
        <f t="shared" si="121"/>
        <v>46.375982791495773</v>
      </c>
      <c r="BT500">
        <v>10</v>
      </c>
    </row>
    <row r="501" spans="67:72" x14ac:dyDescent="0.35">
      <c r="BO501">
        <v>4.99</v>
      </c>
      <c r="BP501">
        <f t="shared" si="118"/>
        <v>12.971885183224272</v>
      </c>
      <c r="BQ501">
        <f t="shared" si="119"/>
        <v>12.958190566224919</v>
      </c>
      <c r="BR501">
        <f t="shared" si="120"/>
        <v>49.974406738985699</v>
      </c>
      <c r="BS501">
        <f t="shared" si="121"/>
        <v>46.361190914932855</v>
      </c>
      <c r="BT501">
        <v>10</v>
      </c>
    </row>
    <row r="502" spans="67:72" x14ac:dyDescent="0.35">
      <c r="BO502">
        <v>5</v>
      </c>
      <c r="BP502">
        <f t="shared" si="118"/>
        <v>12.971521295999835</v>
      </c>
      <c r="BQ502">
        <f t="shared" si="119"/>
        <v>12.957808637808277</v>
      </c>
      <c r="BR502">
        <f t="shared" si="120"/>
        <v>49.958338451175429</v>
      </c>
      <c r="BS502">
        <f t="shared" si="121"/>
        <v>46.346423929027246</v>
      </c>
      <c r="BT502">
        <v>10</v>
      </c>
    </row>
    <row r="503" spans="67:72" x14ac:dyDescent="0.35">
      <c r="BO503">
        <v>5.01</v>
      </c>
      <c r="BP503">
        <f t="shared" si="118"/>
        <v>12.97115746147802</v>
      </c>
      <c r="BQ503">
        <f t="shared" si="119"/>
        <v>12.957426762216031</v>
      </c>
      <c r="BR503">
        <f t="shared" si="120"/>
        <v>49.942298468552934</v>
      </c>
      <c r="BS503">
        <f t="shared" si="121"/>
        <v>46.331681788577015</v>
      </c>
      <c r="BT503">
        <v>10</v>
      </c>
    </row>
    <row r="504" spans="67:72" x14ac:dyDescent="0.35">
      <c r="BO504">
        <v>5.0199999999999996</v>
      </c>
      <c r="BP504">
        <f t="shared" si="118"/>
        <v>12.970793679676143</v>
      </c>
      <c r="BQ504">
        <f t="shared" si="119"/>
        <v>12.95704493946678</v>
      </c>
      <c r="BR504">
        <f t="shared" si="120"/>
        <v>49.926286736821901</v>
      </c>
      <c r="BS504">
        <f t="shared" si="121"/>
        <v>46.316964448462443</v>
      </c>
      <c r="BT504">
        <v>10</v>
      </c>
    </row>
    <row r="505" spans="67:72" x14ac:dyDescent="0.35">
      <c r="BO505">
        <v>5.03</v>
      </c>
      <c r="BP505">
        <f t="shared" si="118"/>
        <v>12.970429950611537</v>
      </c>
      <c r="BQ505">
        <f t="shared" si="119"/>
        <v>12.956663169579137</v>
      </c>
      <c r="BR505">
        <f t="shared" si="120"/>
        <v>49.910303201790327</v>
      </c>
      <c r="BS505">
        <f t="shared" si="121"/>
        <v>46.302271863645828</v>
      </c>
      <c r="BT505">
        <v>10</v>
      </c>
    </row>
    <row r="506" spans="67:72" x14ac:dyDescent="0.35">
      <c r="BO506">
        <v>5.04</v>
      </c>
      <c r="BP506">
        <f t="shared" si="118"/>
        <v>12.970066274301534</v>
      </c>
      <c r="BQ506">
        <f t="shared" si="119"/>
        <v>12.956281452571721</v>
      </c>
      <c r="BR506">
        <f t="shared" si="120"/>
        <v>49.894347809370338</v>
      </c>
      <c r="BS506">
        <f t="shared" si="121"/>
        <v>46.28760398917138</v>
      </c>
      <c r="BT506">
        <v>10</v>
      </c>
    </row>
    <row r="507" spans="67:72" x14ac:dyDescent="0.35">
      <c r="BO507">
        <v>5.05</v>
      </c>
      <c r="BP507">
        <f t="shared" si="118"/>
        <v>12.969702650763484</v>
      </c>
      <c r="BQ507">
        <f t="shared" si="119"/>
        <v>12.955899788463164</v>
      </c>
      <c r="BR507">
        <f t="shared" si="120"/>
        <v>49.878420505577935</v>
      </c>
      <c r="BS507">
        <f t="shared" si="121"/>
        <v>46.272960780165036</v>
      </c>
      <c r="BT507">
        <v>10</v>
      </c>
    </row>
    <row r="508" spans="67:72" x14ac:dyDescent="0.35">
      <c r="BO508">
        <v>5.0599999999999996</v>
      </c>
      <c r="BP508">
        <f t="shared" si="118"/>
        <v>12.969339080014736</v>
      </c>
      <c r="BQ508">
        <f t="shared" si="119"/>
        <v>12.955518177272102</v>
      </c>
      <c r="BR508">
        <f t="shared" si="120"/>
        <v>49.862521236532849</v>
      </c>
      <c r="BS508">
        <f t="shared" si="121"/>
        <v>46.258342191834345</v>
      </c>
      <c r="BT508">
        <v>10</v>
      </c>
    </row>
    <row r="509" spans="67:72" x14ac:dyDescent="0.35">
      <c r="BO509">
        <v>5.07</v>
      </c>
      <c r="BP509">
        <f t="shared" si="118"/>
        <v>12.968975562072663</v>
      </c>
      <c r="BQ509">
        <f t="shared" si="119"/>
        <v>12.955136619017189</v>
      </c>
      <c r="BR509">
        <f t="shared" si="120"/>
        <v>49.846649948458314</v>
      </c>
      <c r="BS509">
        <f t="shared" si="121"/>
        <v>46.243748179468284</v>
      </c>
      <c r="BT509">
        <v>10</v>
      </c>
    </row>
    <row r="510" spans="67:72" x14ac:dyDescent="0.35">
      <c r="BO510">
        <v>5.08</v>
      </c>
      <c r="BP510">
        <f t="shared" si="118"/>
        <v>12.968612096954626</v>
      </c>
      <c r="BQ510">
        <f t="shared" si="119"/>
        <v>12.954755113717084</v>
      </c>
      <c r="BR510">
        <f t="shared" si="120"/>
        <v>49.830806587680883</v>
      </c>
      <c r="BS510">
        <f t="shared" si="121"/>
        <v>46.229178698437153</v>
      </c>
      <c r="BT510">
        <v>10</v>
      </c>
    </row>
    <row r="511" spans="67:72" x14ac:dyDescent="0.35">
      <c r="BO511">
        <v>5.09</v>
      </c>
      <c r="BP511">
        <f t="shared" si="118"/>
        <v>12.968248684678008</v>
      </c>
      <c r="BQ511">
        <f t="shared" si="119"/>
        <v>12.954373661390457</v>
      </c>
      <c r="BR511">
        <f t="shared" si="120"/>
        <v>49.814991100630202</v>
      </c>
      <c r="BS511">
        <f t="shared" si="121"/>
        <v>46.214633704192373</v>
      </c>
      <c r="BT511">
        <v>10</v>
      </c>
    </row>
    <row r="512" spans="67:72" x14ac:dyDescent="0.35">
      <c r="BO512">
        <v>5.0999999999999996</v>
      </c>
      <c r="BP512">
        <f t="shared" si="118"/>
        <v>12.9678853252602</v>
      </c>
      <c r="BQ512">
        <f t="shared" si="119"/>
        <v>12.953992262055989</v>
      </c>
      <c r="BR512">
        <f t="shared" si="120"/>
        <v>49.799203433838855</v>
      </c>
      <c r="BS512">
        <f t="shared" si="121"/>
        <v>46.20011315226639</v>
      </c>
      <c r="BT512">
        <v>10</v>
      </c>
    </row>
    <row r="513" spans="67:72" x14ac:dyDescent="0.35">
      <c r="BO513">
        <v>5.1100000000000003</v>
      </c>
      <c r="BP513">
        <f t="shared" si="118"/>
        <v>12.967522018718597</v>
      </c>
      <c r="BQ513">
        <f t="shared" si="119"/>
        <v>12.953610915732369</v>
      </c>
      <c r="BR513">
        <f t="shared" si="120"/>
        <v>49.783443533942133</v>
      </c>
      <c r="BS513">
        <f t="shared" si="121"/>
        <v>46.185616998272486</v>
      </c>
      <c r="BT513">
        <v>10</v>
      </c>
    </row>
    <row r="514" spans="67:72" x14ac:dyDescent="0.35">
      <c r="BO514">
        <v>5.12</v>
      </c>
      <c r="BP514">
        <f t="shared" si="118"/>
        <v>12.967158765070609</v>
      </c>
      <c r="BQ514">
        <f t="shared" si="119"/>
        <v>12.9532296224383</v>
      </c>
      <c r="BR514">
        <f t="shared" si="120"/>
        <v>49.767711347677832</v>
      </c>
      <c r="BS514">
        <f t="shared" si="121"/>
        <v>46.171145197904686</v>
      </c>
      <c r="BT514">
        <v>10</v>
      </c>
    </row>
    <row r="515" spans="67:72" x14ac:dyDescent="0.35">
      <c r="BO515">
        <v>5.13</v>
      </c>
      <c r="BP515">
        <f t="shared" ref="BP515:BP578" si="122">13.03*EXP(-0.003454*BO515)+0.1297*EXP(0.04768*BO515)</f>
        <v>12.966795564333642</v>
      </c>
      <c r="BQ515">
        <f t="shared" ref="BQ515:BQ578" si="123">13.05*EXP(-0.003531*BO515)+0.105*EXP(0.05201*BO515)</f>
        <v>12.95284838219249</v>
      </c>
      <c r="BR515">
        <f t="shared" ref="BR515:BR578" si="124">19.99*EXP(-0.1923*BO515)+43*EXP(-0.003208*BO515)</f>
        <v>49.752006821886084</v>
      </c>
      <c r="BS515">
        <f t="shared" ref="BS515:BS578" si="125">18.61*EXP(-0.182*BO515)+39.42*EXP(-0.002885*BO515)</f>
        <v>46.156697706937543</v>
      </c>
      <c r="BT515">
        <v>10</v>
      </c>
    </row>
    <row r="516" spans="67:72" x14ac:dyDescent="0.35">
      <c r="BO516">
        <v>5.14</v>
      </c>
      <c r="BP516">
        <f t="shared" si="122"/>
        <v>12.966432416525128</v>
      </c>
      <c r="BQ516">
        <f t="shared" si="123"/>
        <v>12.952467195013657</v>
      </c>
      <c r="BR516">
        <f t="shared" si="124"/>
        <v>49.736329903509166</v>
      </c>
      <c r="BS516">
        <f t="shared" si="125"/>
        <v>46.142274481226032</v>
      </c>
      <c r="BT516">
        <v>10</v>
      </c>
    </row>
    <row r="517" spans="67:72" x14ac:dyDescent="0.35">
      <c r="BO517">
        <v>5.15</v>
      </c>
      <c r="BP517">
        <f t="shared" si="122"/>
        <v>12.966069321662491</v>
      </c>
      <c r="BQ517">
        <f t="shared" si="123"/>
        <v>12.952086060920537</v>
      </c>
      <c r="BR517">
        <f t="shared" si="124"/>
        <v>49.720680539591243</v>
      </c>
      <c r="BS517">
        <f t="shared" si="125"/>
        <v>46.127875476705412</v>
      </c>
      <c r="BT517">
        <v>10</v>
      </c>
    </row>
    <row r="518" spans="67:72" x14ac:dyDescent="0.35">
      <c r="BO518">
        <v>5.16</v>
      </c>
      <c r="BP518">
        <f t="shared" si="122"/>
        <v>12.965706279763173</v>
      </c>
      <c r="BQ518">
        <f t="shared" si="123"/>
        <v>12.951704979931868</v>
      </c>
      <c r="BR518">
        <f t="shared" si="124"/>
        <v>49.705058677278231</v>
      </c>
      <c r="BS518">
        <f t="shared" si="125"/>
        <v>46.113500649391042</v>
      </c>
      <c r="BT518">
        <v>10</v>
      </c>
    </row>
    <row r="519" spans="67:72" x14ac:dyDescent="0.35">
      <c r="BO519">
        <v>5.17</v>
      </c>
      <c r="BP519">
        <f t="shared" si="122"/>
        <v>12.965343290844627</v>
      </c>
      <c r="BQ519">
        <f t="shared" si="123"/>
        <v>12.951323952066399</v>
      </c>
      <c r="BR519">
        <f t="shared" si="124"/>
        <v>49.689464263817598</v>
      </c>
      <c r="BS519">
        <f t="shared" si="125"/>
        <v>46.099149955378302</v>
      </c>
      <c r="BT519">
        <v>10</v>
      </c>
    </row>
    <row r="520" spans="67:72" x14ac:dyDescent="0.35">
      <c r="BO520">
        <v>5.18</v>
      </c>
      <c r="BP520">
        <f t="shared" si="122"/>
        <v>12.964980354924304</v>
      </c>
      <c r="BQ520">
        <f t="shared" si="123"/>
        <v>12.950942977342894</v>
      </c>
      <c r="BR520">
        <f t="shared" si="124"/>
        <v>49.673897246558141</v>
      </c>
      <c r="BS520">
        <f t="shared" si="125"/>
        <v>46.084823350842342</v>
      </c>
      <c r="BT520">
        <v>10</v>
      </c>
    </row>
    <row r="521" spans="67:72" x14ac:dyDescent="0.35">
      <c r="BO521">
        <v>5.19</v>
      </c>
      <c r="BP521">
        <f t="shared" si="122"/>
        <v>12.964617472019674</v>
      </c>
      <c r="BQ521">
        <f t="shared" si="123"/>
        <v>12.950562055780122</v>
      </c>
      <c r="BR521">
        <f t="shared" si="124"/>
        <v>49.658357572949804</v>
      </c>
      <c r="BS521">
        <f t="shared" si="125"/>
        <v>46.070520792038039</v>
      </c>
      <c r="BT521">
        <v>10</v>
      </c>
    </row>
    <row r="522" spans="67:72" x14ac:dyDescent="0.35">
      <c r="BO522">
        <v>5.2</v>
      </c>
      <c r="BP522">
        <f t="shared" si="122"/>
        <v>12.964254642148211</v>
      </c>
      <c r="BQ522">
        <f t="shared" si="123"/>
        <v>12.950181187396863</v>
      </c>
      <c r="BR522">
        <f t="shared" si="124"/>
        <v>49.642845190543497</v>
      </c>
      <c r="BS522">
        <f t="shared" si="125"/>
        <v>46.05624223529982</v>
      </c>
      <c r="BT522">
        <v>10</v>
      </c>
    </row>
    <row r="523" spans="67:72" x14ac:dyDescent="0.35">
      <c r="BO523">
        <v>5.21</v>
      </c>
      <c r="BP523">
        <f t="shared" si="122"/>
        <v>12.963891865327396</v>
      </c>
      <c r="BQ523">
        <f t="shared" si="123"/>
        <v>12.949800372211907</v>
      </c>
      <c r="BR523">
        <f t="shared" si="124"/>
        <v>49.627360046990873</v>
      </c>
      <c r="BS523">
        <f t="shared" si="125"/>
        <v>46.041987637041487</v>
      </c>
      <c r="BT523">
        <v>10</v>
      </c>
    </row>
    <row r="524" spans="67:72" x14ac:dyDescent="0.35">
      <c r="BO524">
        <v>5.22</v>
      </c>
      <c r="BP524">
        <f t="shared" si="122"/>
        <v>12.963529141574721</v>
      </c>
      <c r="BQ524">
        <f t="shared" si="123"/>
        <v>12.94941961024406</v>
      </c>
      <c r="BR524">
        <f t="shared" si="124"/>
        <v>49.611902090044168</v>
      </c>
      <c r="BS524">
        <f t="shared" si="125"/>
        <v>46.027756953756089</v>
      </c>
      <c r="BT524">
        <v>10</v>
      </c>
    </row>
    <row r="525" spans="67:72" x14ac:dyDescent="0.35">
      <c r="BO525">
        <v>5.23</v>
      </c>
      <c r="BP525">
        <f t="shared" si="122"/>
        <v>12.963166470907687</v>
      </c>
      <c r="BQ525">
        <f t="shared" si="123"/>
        <v>12.949038901512127</v>
      </c>
      <c r="BR525">
        <f t="shared" si="124"/>
        <v>49.596471267555991</v>
      </c>
      <c r="BS525">
        <f t="shared" si="125"/>
        <v>46.013550142015809</v>
      </c>
      <c r="BT525">
        <v>10</v>
      </c>
    </row>
    <row r="526" spans="67:72" x14ac:dyDescent="0.35">
      <c r="BO526">
        <v>5.24</v>
      </c>
      <c r="BP526">
        <f t="shared" si="122"/>
        <v>12.962803853343804</v>
      </c>
      <c r="BQ526">
        <f t="shared" si="123"/>
        <v>12.948658246034936</v>
      </c>
      <c r="BR526">
        <f t="shared" si="124"/>
        <v>49.581067527479107</v>
      </c>
      <c r="BS526">
        <f t="shared" si="125"/>
        <v>45.999367158471784</v>
      </c>
      <c r="BT526">
        <v>10</v>
      </c>
    </row>
    <row r="527" spans="67:72" x14ac:dyDescent="0.35">
      <c r="BO527">
        <v>5.25</v>
      </c>
      <c r="BP527">
        <f t="shared" si="122"/>
        <v>12.962441288900585</v>
      </c>
      <c r="BQ527">
        <f t="shared" si="123"/>
        <v>12.948277643831309</v>
      </c>
      <c r="BR527">
        <f t="shared" si="124"/>
        <v>49.565690817866297</v>
      </c>
      <c r="BS527">
        <f t="shared" si="125"/>
        <v>45.985207959853959</v>
      </c>
      <c r="BT527">
        <v>10</v>
      </c>
    </row>
    <row r="528" spans="67:72" x14ac:dyDescent="0.35">
      <c r="BO528">
        <v>5.26</v>
      </c>
      <c r="BP528">
        <f t="shared" si="122"/>
        <v>12.962078777595563</v>
      </c>
      <c r="BQ528">
        <f t="shared" si="123"/>
        <v>12.947897094920096</v>
      </c>
      <c r="BR528">
        <f t="shared" si="124"/>
        <v>49.550341086870127</v>
      </c>
      <c r="BS528">
        <f t="shared" si="125"/>
        <v>45.971072502970991</v>
      </c>
      <c r="BT528">
        <v>10</v>
      </c>
    </row>
    <row r="529" spans="67:72" x14ac:dyDescent="0.35">
      <c r="BO529">
        <v>5.27</v>
      </c>
      <c r="BP529">
        <f t="shared" si="122"/>
        <v>12.961716319446266</v>
      </c>
      <c r="BQ529">
        <f t="shared" si="123"/>
        <v>12.947516599320146</v>
      </c>
      <c r="BR529">
        <f t="shared" si="124"/>
        <v>49.535018282742769</v>
      </c>
      <c r="BS529">
        <f t="shared" si="125"/>
        <v>45.956960744710031</v>
      </c>
      <c r="BT529">
        <v>10</v>
      </c>
    </row>
    <row r="530" spans="67:72" x14ac:dyDescent="0.35">
      <c r="BO530">
        <v>5.28</v>
      </c>
      <c r="BP530">
        <f t="shared" si="122"/>
        <v>12.961353914470241</v>
      </c>
      <c r="BQ530">
        <f t="shared" si="123"/>
        <v>12.947136157050318</v>
      </c>
      <c r="BR530">
        <f t="shared" si="124"/>
        <v>49.519722353835803</v>
      </c>
      <c r="BS530">
        <f t="shared" si="125"/>
        <v>45.942872642036647</v>
      </c>
      <c r="BT530">
        <v>10</v>
      </c>
    </row>
    <row r="531" spans="67:72" x14ac:dyDescent="0.35">
      <c r="BO531">
        <v>5.29</v>
      </c>
      <c r="BP531">
        <f t="shared" si="122"/>
        <v>12.96099156268504</v>
      </c>
      <c r="BQ531">
        <f t="shared" si="123"/>
        <v>12.946755768129485</v>
      </c>
      <c r="BR531">
        <f t="shared" si="124"/>
        <v>49.504453248600029</v>
      </c>
      <c r="BS531">
        <f t="shared" si="125"/>
        <v>45.928808151994666</v>
      </c>
      <c r="BT531">
        <v>10</v>
      </c>
    </row>
    <row r="532" spans="67:72" x14ac:dyDescent="0.35">
      <c r="BO532">
        <v>5.3</v>
      </c>
      <c r="BP532">
        <f t="shared" si="122"/>
        <v>12.960629264108222</v>
      </c>
      <c r="BQ532">
        <f t="shared" si="123"/>
        <v>12.946375432576531</v>
      </c>
      <c r="BR532">
        <f t="shared" si="124"/>
        <v>49.489210915585296</v>
      </c>
      <c r="BS532">
        <f t="shared" si="125"/>
        <v>45.91476723170598</v>
      </c>
      <c r="BT532">
        <v>10</v>
      </c>
    </row>
    <row r="533" spans="67:72" x14ac:dyDescent="0.35">
      <c r="BO533">
        <v>5.31</v>
      </c>
      <c r="BP533">
        <f t="shared" si="122"/>
        <v>12.960267018757358</v>
      </c>
      <c r="BQ533">
        <f t="shared" si="123"/>
        <v>12.945995150410345</v>
      </c>
      <c r="BR533">
        <f t="shared" si="124"/>
        <v>49.473995303440283</v>
      </c>
      <c r="BS533">
        <f t="shared" si="125"/>
        <v>45.900749838370508</v>
      </c>
      <c r="BT533">
        <v>10</v>
      </c>
    </row>
    <row r="534" spans="67:72" x14ac:dyDescent="0.35">
      <c r="BO534">
        <v>5.32</v>
      </c>
      <c r="BP534">
        <f t="shared" si="122"/>
        <v>12.959904826650023</v>
      </c>
      <c r="BQ534">
        <f t="shared" si="123"/>
        <v>12.945614921649833</v>
      </c>
      <c r="BR534">
        <f t="shared" si="124"/>
        <v>49.458806360912298</v>
      </c>
      <c r="BS534">
        <f t="shared" si="125"/>
        <v>45.886755929265938</v>
      </c>
      <c r="BT534">
        <v>10</v>
      </c>
    </row>
    <row r="535" spans="67:72" x14ac:dyDescent="0.35">
      <c r="BO535">
        <v>5.33</v>
      </c>
      <c r="BP535">
        <f t="shared" si="122"/>
        <v>12.959542687803806</v>
      </c>
      <c r="BQ535">
        <f t="shared" si="123"/>
        <v>12.945234746313904</v>
      </c>
      <c r="BR535">
        <f t="shared" si="124"/>
        <v>49.443644036847161</v>
      </c>
      <c r="BS535">
        <f t="shared" si="125"/>
        <v>45.872785461747661</v>
      </c>
      <c r="BT535">
        <v>10</v>
      </c>
    </row>
    <row r="536" spans="67:72" x14ac:dyDescent="0.35">
      <c r="BO536">
        <v>5.34</v>
      </c>
      <c r="BP536">
        <f t="shared" si="122"/>
        <v>12.959180602236302</v>
      </c>
      <c r="BQ536">
        <f t="shared" si="123"/>
        <v>12.944854624421481</v>
      </c>
      <c r="BR536">
        <f t="shared" si="124"/>
        <v>49.4285082801889</v>
      </c>
      <c r="BS536">
        <f t="shared" si="125"/>
        <v>45.858838393248618</v>
      </c>
      <c r="BT536">
        <v>10</v>
      </c>
    </row>
    <row r="537" spans="67:72" x14ac:dyDescent="0.35">
      <c r="BO537">
        <v>5.35</v>
      </c>
      <c r="BP537">
        <f t="shared" si="122"/>
        <v>12.958818569965114</v>
      </c>
      <c r="BQ537">
        <f t="shared" si="123"/>
        <v>12.944474555991498</v>
      </c>
      <c r="BR537">
        <f t="shared" si="124"/>
        <v>49.41339903997968</v>
      </c>
      <c r="BS537">
        <f t="shared" si="125"/>
        <v>45.844914681279143</v>
      </c>
      <c r="BT537">
        <v>10</v>
      </c>
    </row>
    <row r="538" spans="67:72" x14ac:dyDescent="0.35">
      <c r="BO538">
        <v>5.36</v>
      </c>
      <c r="BP538">
        <f t="shared" si="122"/>
        <v>12.958456591007854</v>
      </c>
      <c r="BQ538">
        <f t="shared" si="123"/>
        <v>12.944094541042896</v>
      </c>
      <c r="BR538">
        <f t="shared" si="124"/>
        <v>49.398316265359554</v>
      </c>
      <c r="BS538">
        <f t="shared" si="125"/>
        <v>45.831014283426825</v>
      </c>
      <c r="BT538">
        <v>10</v>
      </c>
    </row>
    <row r="539" spans="67:72" x14ac:dyDescent="0.35">
      <c r="BO539">
        <v>5.37</v>
      </c>
      <c r="BP539">
        <f t="shared" si="122"/>
        <v>12.958094665382147</v>
      </c>
      <c r="BQ539">
        <f t="shared" si="123"/>
        <v>12.943714579594626</v>
      </c>
      <c r="BR539">
        <f t="shared" si="124"/>
        <v>49.383259905566248</v>
      </c>
      <c r="BS539">
        <f t="shared" si="125"/>
        <v>45.81713715735637</v>
      </c>
      <c r="BT539">
        <v>10</v>
      </c>
    </row>
    <row r="540" spans="67:72" x14ac:dyDescent="0.35">
      <c r="BO540">
        <v>5.38</v>
      </c>
      <c r="BP540">
        <f t="shared" si="122"/>
        <v>12.957732793105617</v>
      </c>
      <c r="BQ540">
        <f t="shared" si="123"/>
        <v>12.94333467166566</v>
      </c>
      <c r="BR540">
        <f t="shared" si="124"/>
        <v>49.368229909935039</v>
      </c>
      <c r="BS540">
        <f t="shared" si="125"/>
        <v>45.803283260809472</v>
      </c>
      <c r="BT540">
        <v>10</v>
      </c>
    </row>
    <row r="541" spans="67:72" x14ac:dyDescent="0.35">
      <c r="BO541">
        <v>5.39</v>
      </c>
      <c r="BP541">
        <f t="shared" si="122"/>
        <v>12.957370974195909</v>
      </c>
      <c r="BQ541">
        <f t="shared" si="123"/>
        <v>12.942954817274963</v>
      </c>
      <c r="BR541">
        <f t="shared" si="124"/>
        <v>49.353226227898539</v>
      </c>
      <c r="BS541">
        <f t="shared" si="125"/>
        <v>45.789452551604661</v>
      </c>
      <c r="BT541">
        <v>10</v>
      </c>
    </row>
    <row r="542" spans="67:72" x14ac:dyDescent="0.35">
      <c r="BO542">
        <v>5.4</v>
      </c>
      <c r="BP542">
        <f t="shared" si="122"/>
        <v>12.957009208670664</v>
      </c>
      <c r="BQ542">
        <f t="shared" si="123"/>
        <v>12.94257501644152</v>
      </c>
      <c r="BR542">
        <f t="shared" si="124"/>
        <v>49.338248808986471</v>
      </c>
      <c r="BS542">
        <f t="shared" si="125"/>
        <v>45.775644987637151</v>
      </c>
      <c r="BT542">
        <v>10</v>
      </c>
    </row>
    <row r="543" spans="67:72" x14ac:dyDescent="0.35">
      <c r="BO543">
        <v>5.41</v>
      </c>
      <c r="BP543">
        <f t="shared" si="122"/>
        <v>12.956647496547543</v>
      </c>
      <c r="BQ543">
        <f t="shared" si="123"/>
        <v>12.942195269184325</v>
      </c>
      <c r="BR543">
        <f t="shared" si="124"/>
        <v>49.323297602825548</v>
      </c>
      <c r="BS543">
        <f t="shared" si="125"/>
        <v>45.761860526878742</v>
      </c>
      <c r="BT543">
        <v>10</v>
      </c>
    </row>
    <row r="544" spans="67:72" x14ac:dyDescent="0.35">
      <c r="BO544">
        <v>5.42</v>
      </c>
      <c r="BP544">
        <f t="shared" si="122"/>
        <v>12.956285837844206</v>
      </c>
      <c r="BQ544">
        <f t="shared" si="123"/>
        <v>12.941815575522382</v>
      </c>
      <c r="BR544">
        <f t="shared" si="124"/>
        <v>49.308372559139251</v>
      </c>
      <c r="BS544">
        <f t="shared" si="125"/>
        <v>45.748099127377635</v>
      </c>
      <c r="BT544">
        <v>10</v>
      </c>
    </row>
    <row r="545" spans="67:72" x14ac:dyDescent="0.35">
      <c r="BO545">
        <v>5.43</v>
      </c>
      <c r="BP545">
        <f t="shared" si="122"/>
        <v>12.955924232578329</v>
      </c>
      <c r="BQ545">
        <f t="shared" si="123"/>
        <v>12.941435935474708</v>
      </c>
      <c r="BR545">
        <f t="shared" si="124"/>
        <v>49.29347362774763</v>
      </c>
      <c r="BS545">
        <f t="shared" si="125"/>
        <v>45.734360747258307</v>
      </c>
      <c r="BT545">
        <v>10</v>
      </c>
    </row>
    <row r="546" spans="67:72" x14ac:dyDescent="0.35">
      <c r="BO546">
        <v>5.44</v>
      </c>
      <c r="BP546">
        <f t="shared" si="122"/>
        <v>12.955562680767596</v>
      </c>
      <c r="BQ546">
        <f t="shared" si="123"/>
        <v>12.941056349060323</v>
      </c>
      <c r="BR546">
        <f t="shared" si="124"/>
        <v>49.278600758567151</v>
      </c>
      <c r="BS546">
        <f t="shared" si="125"/>
        <v>45.720645344721405</v>
      </c>
      <c r="BT546">
        <v>10</v>
      </c>
    </row>
    <row r="547" spans="67:72" x14ac:dyDescent="0.35">
      <c r="BO547">
        <v>5.45</v>
      </c>
      <c r="BP547">
        <f t="shared" si="122"/>
        <v>12.955201182429693</v>
      </c>
      <c r="BQ547">
        <f t="shared" si="123"/>
        <v>12.940676816298263</v>
      </c>
      <c r="BR547">
        <f t="shared" si="124"/>
        <v>49.263753901610499</v>
      </c>
      <c r="BS547">
        <f t="shared" si="125"/>
        <v>45.706952878043559</v>
      </c>
      <c r="BT547">
        <v>10</v>
      </c>
    </row>
    <row r="548" spans="67:72" x14ac:dyDescent="0.35">
      <c r="BO548">
        <v>5.46</v>
      </c>
      <c r="BP548">
        <f t="shared" si="122"/>
        <v>12.954839737582324</v>
      </c>
      <c r="BQ548">
        <f t="shared" si="123"/>
        <v>12.940297337207573</v>
      </c>
      <c r="BR548">
        <f t="shared" si="124"/>
        <v>49.248933006986377</v>
      </c>
      <c r="BS548">
        <f t="shared" si="125"/>
        <v>45.693283305577253</v>
      </c>
      <c r="BT548">
        <v>10</v>
      </c>
    </row>
    <row r="549" spans="67:72" x14ac:dyDescent="0.35">
      <c r="BO549">
        <v>5.47</v>
      </c>
      <c r="BP549">
        <f t="shared" si="122"/>
        <v>12.954478346243194</v>
      </c>
      <c r="BQ549">
        <f t="shared" si="123"/>
        <v>12.93991791180731</v>
      </c>
      <c r="BR549">
        <f t="shared" si="124"/>
        <v>49.234138024899345</v>
      </c>
      <c r="BS549">
        <f t="shared" si="125"/>
        <v>45.679636585750735</v>
      </c>
      <c r="BT549">
        <v>10</v>
      </c>
    </row>
    <row r="550" spans="67:72" x14ac:dyDescent="0.35">
      <c r="BO550">
        <v>5.48</v>
      </c>
      <c r="BP550">
        <f t="shared" si="122"/>
        <v>12.954117008430019</v>
      </c>
      <c r="BQ550">
        <f t="shared" si="123"/>
        <v>12.939538540116535</v>
      </c>
      <c r="BR550">
        <f t="shared" si="124"/>
        <v>49.219368905649603</v>
      </c>
      <c r="BS550">
        <f t="shared" si="125"/>
        <v>45.666012677067805</v>
      </c>
      <c r="BT550">
        <v>10</v>
      </c>
    </row>
    <row r="551" spans="67:72" x14ac:dyDescent="0.35">
      <c r="BO551">
        <v>5.49</v>
      </c>
      <c r="BP551">
        <f t="shared" si="122"/>
        <v>12.953755724160528</v>
      </c>
      <c r="BQ551">
        <f t="shared" si="123"/>
        <v>12.939159222154327</v>
      </c>
      <c r="BR551">
        <f t="shared" si="124"/>
        <v>49.204625599632863</v>
      </c>
      <c r="BS551">
        <f t="shared" si="125"/>
        <v>45.652411538107735</v>
      </c>
      <c r="BT551">
        <v>10</v>
      </c>
    </row>
    <row r="552" spans="67:72" x14ac:dyDescent="0.35">
      <c r="BO552">
        <v>5.5</v>
      </c>
      <c r="BP552">
        <f t="shared" si="122"/>
        <v>12.953394493452455</v>
      </c>
      <c r="BQ552">
        <f t="shared" si="123"/>
        <v>12.938779957939769</v>
      </c>
      <c r="BR552">
        <f t="shared" si="124"/>
        <v>49.189908057340105</v>
      </c>
      <c r="BS552">
        <f t="shared" si="125"/>
        <v>45.638833127525118</v>
      </c>
      <c r="BT552">
        <v>10</v>
      </c>
    </row>
    <row r="553" spans="67:72" x14ac:dyDescent="0.35">
      <c r="BO553">
        <v>5.51</v>
      </c>
      <c r="BP553">
        <f t="shared" si="122"/>
        <v>12.953033316323539</v>
      </c>
      <c r="BQ553">
        <f t="shared" si="123"/>
        <v>12.938400747491958</v>
      </c>
      <c r="BR553">
        <f t="shared" si="124"/>
        <v>49.175216229357439</v>
      </c>
      <c r="BS553">
        <f t="shared" si="125"/>
        <v>45.625277404049719</v>
      </c>
      <c r="BT553">
        <v>10</v>
      </c>
    </row>
    <row r="554" spans="67:72" x14ac:dyDescent="0.35">
      <c r="BO554">
        <v>5.52</v>
      </c>
      <c r="BP554">
        <f t="shared" si="122"/>
        <v>12.952672192791535</v>
      </c>
      <c r="BQ554">
        <f t="shared" si="123"/>
        <v>12.938021590829999</v>
      </c>
      <c r="BR554">
        <f t="shared" si="124"/>
        <v>49.160550066365886</v>
      </c>
      <c r="BS554">
        <f t="shared" si="125"/>
        <v>45.611744326486331</v>
      </c>
      <c r="BT554">
        <v>10</v>
      </c>
    </row>
    <row r="555" spans="67:72" x14ac:dyDescent="0.35">
      <c r="BO555">
        <v>5.53</v>
      </c>
      <c r="BP555">
        <f t="shared" si="122"/>
        <v>12.952311122874205</v>
      </c>
      <c r="BQ555">
        <f t="shared" si="123"/>
        <v>12.937642487973012</v>
      </c>
      <c r="BR555">
        <f t="shared" si="124"/>
        <v>49.145909519141227</v>
      </c>
      <c r="BS555">
        <f t="shared" si="125"/>
        <v>45.598233853714682</v>
      </c>
      <c r="BT555">
        <v>10</v>
      </c>
    </row>
    <row r="556" spans="67:72" x14ac:dyDescent="0.35">
      <c r="BO556">
        <v>5.54</v>
      </c>
      <c r="BP556">
        <f t="shared" si="122"/>
        <v>12.951950106589315</v>
      </c>
      <c r="BQ556">
        <f t="shared" si="123"/>
        <v>12.937263438940118</v>
      </c>
      <c r="BR556">
        <f t="shared" si="124"/>
        <v>49.131294538553796</v>
      </c>
      <c r="BS556">
        <f t="shared" si="125"/>
        <v>45.584745944689246</v>
      </c>
      <c r="BT556">
        <v>10</v>
      </c>
    </row>
    <row r="557" spans="67:72" x14ac:dyDescent="0.35">
      <c r="BO557">
        <v>5.55</v>
      </c>
      <c r="BP557">
        <f t="shared" si="122"/>
        <v>12.951589143954642</v>
      </c>
      <c r="BQ557">
        <f t="shared" si="123"/>
        <v>12.936884443750458</v>
      </c>
      <c r="BR557">
        <f t="shared" si="124"/>
        <v>49.116705075568326</v>
      </c>
      <c r="BS557">
        <f t="shared" si="125"/>
        <v>45.571280558439121</v>
      </c>
      <c r="BT557">
        <v>10</v>
      </c>
    </row>
    <row r="558" spans="67:72" x14ac:dyDescent="0.35">
      <c r="BO558">
        <v>5.56</v>
      </c>
      <c r="BP558">
        <f t="shared" si="122"/>
        <v>12.951228234987978</v>
      </c>
      <c r="BQ558">
        <f t="shared" si="123"/>
        <v>12.936505502423179</v>
      </c>
      <c r="BR558">
        <f t="shared" si="124"/>
        <v>49.102141081243751</v>
      </c>
      <c r="BS558">
        <f t="shared" si="125"/>
        <v>45.557837654067946</v>
      </c>
      <c r="BT558">
        <v>10</v>
      </c>
    </row>
    <row r="559" spans="67:72" x14ac:dyDescent="0.35">
      <c r="BO559">
        <v>5.57</v>
      </c>
      <c r="BP559">
        <f t="shared" si="122"/>
        <v>12.950867379707113</v>
      </c>
      <c r="BQ559">
        <f t="shared" si="123"/>
        <v>12.936126614977436</v>
      </c>
      <c r="BR559">
        <f t="shared" si="124"/>
        <v>49.087602506732992</v>
      </c>
      <c r="BS559">
        <f t="shared" si="125"/>
        <v>45.544417190753663</v>
      </c>
      <c r="BT559">
        <v>10</v>
      </c>
    </row>
    <row r="560" spans="67:72" x14ac:dyDescent="0.35">
      <c r="BO560">
        <v>5.58</v>
      </c>
      <c r="BP560">
        <f t="shared" si="122"/>
        <v>12.950506578129854</v>
      </c>
      <c r="BQ560">
        <f t="shared" si="123"/>
        <v>12.935747781432401</v>
      </c>
      <c r="BR560">
        <f t="shared" si="124"/>
        <v>49.073089303282856</v>
      </c>
      <c r="BS560">
        <f t="shared" si="125"/>
        <v>45.531019127748507</v>
      </c>
      <c r="BT560">
        <v>10</v>
      </c>
    </row>
    <row r="561" spans="67:72" x14ac:dyDescent="0.35">
      <c r="BO561">
        <v>5.59</v>
      </c>
      <c r="BP561">
        <f t="shared" si="122"/>
        <v>12.950145830274012</v>
      </c>
      <c r="BQ561">
        <f t="shared" si="123"/>
        <v>12.935369001807246</v>
      </c>
      <c r="BR561">
        <f t="shared" si="124"/>
        <v>49.058601422233785</v>
      </c>
      <c r="BS561">
        <f t="shared" si="125"/>
        <v>45.51764342437874</v>
      </c>
      <c r="BT561">
        <v>10</v>
      </c>
    </row>
    <row r="562" spans="67:72" x14ac:dyDescent="0.35">
      <c r="BO562">
        <v>5.6</v>
      </c>
      <c r="BP562">
        <f t="shared" si="122"/>
        <v>12.949785136157413</v>
      </c>
      <c r="BQ562">
        <f t="shared" si="123"/>
        <v>12.934990276121164</v>
      </c>
      <c r="BR562">
        <f t="shared" si="124"/>
        <v>49.044138815019714</v>
      </c>
      <c r="BS562">
        <f t="shared" si="125"/>
        <v>45.50429004004463</v>
      </c>
      <c r="BT562">
        <v>10</v>
      </c>
    </row>
    <row r="563" spans="67:72" x14ac:dyDescent="0.35">
      <c r="BO563">
        <v>5.61</v>
      </c>
      <c r="BP563">
        <f t="shared" si="122"/>
        <v>12.94942449579788</v>
      </c>
      <c r="BQ563">
        <f t="shared" si="123"/>
        <v>12.934611604393352</v>
      </c>
      <c r="BR563">
        <f t="shared" si="124"/>
        <v>49.029701433167844</v>
      </c>
      <c r="BS563">
        <f t="shared" si="125"/>
        <v>45.490958934220238</v>
      </c>
      <c r="BT563">
        <v>10</v>
      </c>
    </row>
    <row r="564" spans="67:72" x14ac:dyDescent="0.35">
      <c r="BO564">
        <v>5.62</v>
      </c>
      <c r="BP564">
        <f t="shared" si="122"/>
        <v>12.949063909213262</v>
      </c>
      <c r="BQ564">
        <f t="shared" si="123"/>
        <v>12.934232986643018</v>
      </c>
      <c r="BR564">
        <f t="shared" si="124"/>
        <v>49.015289228298535</v>
      </c>
      <c r="BS564">
        <f t="shared" si="125"/>
        <v>45.477650066453329</v>
      </c>
      <c r="BT564">
        <v>10</v>
      </c>
    </row>
    <row r="565" spans="67:72" x14ac:dyDescent="0.35">
      <c r="BO565">
        <v>5.63</v>
      </c>
      <c r="BP565">
        <f t="shared" si="122"/>
        <v>12.948703376421399</v>
      </c>
      <c r="BQ565">
        <f t="shared" si="123"/>
        <v>12.933854422889382</v>
      </c>
      <c r="BR565">
        <f t="shared" si="124"/>
        <v>49.000902152125086</v>
      </c>
      <c r="BS565">
        <f t="shared" si="125"/>
        <v>45.464363396365222</v>
      </c>
      <c r="BT565">
        <v>10</v>
      </c>
    </row>
    <row r="566" spans="67:72" x14ac:dyDescent="0.35">
      <c r="BO566">
        <v>5.64</v>
      </c>
      <c r="BP566">
        <f t="shared" si="122"/>
        <v>12.948342897440151</v>
      </c>
      <c r="BQ566">
        <f t="shared" si="123"/>
        <v>12.933475913151677</v>
      </c>
      <c r="BR566">
        <f t="shared" si="124"/>
        <v>48.986540156453543</v>
      </c>
      <c r="BS566">
        <f t="shared" si="125"/>
        <v>45.451098883650637</v>
      </c>
      <c r="BT566">
        <v>10</v>
      </c>
    </row>
    <row r="567" spans="67:72" x14ac:dyDescent="0.35">
      <c r="BO567">
        <v>5.65</v>
      </c>
      <c r="BP567">
        <f t="shared" si="122"/>
        <v>12.947982472287382</v>
      </c>
      <c r="BQ567">
        <f t="shared" si="123"/>
        <v>12.933097457449136</v>
      </c>
      <c r="BR567">
        <f t="shared" si="124"/>
        <v>48.972203193182537</v>
      </c>
      <c r="BS567">
        <f t="shared" si="125"/>
        <v>45.437856488077614</v>
      </c>
      <c r="BT567">
        <v>10</v>
      </c>
    </row>
    <row r="568" spans="67:72" x14ac:dyDescent="0.35">
      <c r="BO568">
        <v>5.66</v>
      </c>
      <c r="BP568">
        <f t="shared" si="122"/>
        <v>12.94762210098097</v>
      </c>
      <c r="BQ568">
        <f t="shared" si="123"/>
        <v>12.932719055801014</v>
      </c>
      <c r="BR568">
        <f t="shared" si="124"/>
        <v>48.957891214303125</v>
      </c>
      <c r="BS568">
        <f t="shared" si="125"/>
        <v>45.424636169487322</v>
      </c>
      <c r="BT568">
        <v>10</v>
      </c>
    </row>
    <row r="569" spans="67:72" x14ac:dyDescent="0.35">
      <c r="BO569">
        <v>5.67</v>
      </c>
      <c r="BP569">
        <f t="shared" si="122"/>
        <v>12.947261783538796</v>
      </c>
      <c r="BQ569">
        <f t="shared" si="123"/>
        <v>12.932340708226569</v>
      </c>
      <c r="BR569">
        <f t="shared" si="124"/>
        <v>48.943604171898571</v>
      </c>
      <c r="BS569">
        <f t="shared" si="125"/>
        <v>45.411437887793966</v>
      </c>
      <c r="BT569">
        <v>10</v>
      </c>
    </row>
    <row r="570" spans="67:72" x14ac:dyDescent="0.35">
      <c r="BO570">
        <v>5.68</v>
      </c>
      <c r="BP570">
        <f t="shared" si="122"/>
        <v>12.946901519978752</v>
      </c>
      <c r="BQ570">
        <f t="shared" si="123"/>
        <v>12.931962414745076</v>
      </c>
      <c r="BR570">
        <f t="shared" si="124"/>
        <v>48.929342018144204</v>
      </c>
      <c r="BS570">
        <f t="shared" si="125"/>
        <v>45.398261602984611</v>
      </c>
      <c r="BT570">
        <v>10</v>
      </c>
    </row>
    <row r="571" spans="67:72" x14ac:dyDescent="0.35">
      <c r="BO571">
        <v>5.69</v>
      </c>
      <c r="BP571">
        <f t="shared" si="122"/>
        <v>12.946541310318738</v>
      </c>
      <c r="BQ571">
        <f t="shared" si="123"/>
        <v>12.931584175375811</v>
      </c>
      <c r="BR571">
        <f t="shared" si="124"/>
        <v>48.915104705307243</v>
      </c>
      <c r="BS571">
        <f t="shared" si="125"/>
        <v>45.385107275119118</v>
      </c>
      <c r="BT571">
        <v>10</v>
      </c>
    </row>
    <row r="572" spans="67:72" x14ac:dyDescent="0.35">
      <c r="BO572">
        <v>5.7</v>
      </c>
      <c r="BP572">
        <f t="shared" si="122"/>
        <v>12.946181154576665</v>
      </c>
      <c r="BQ572">
        <f t="shared" si="123"/>
        <v>12.931205990138066</v>
      </c>
      <c r="BR572">
        <f t="shared" si="124"/>
        <v>48.900892185746564</v>
      </c>
      <c r="BS572">
        <f t="shared" si="125"/>
        <v>45.371974864329943</v>
      </c>
      <c r="BT572">
        <v>10</v>
      </c>
    </row>
    <row r="573" spans="67:72" x14ac:dyDescent="0.35">
      <c r="BO573">
        <v>5.71</v>
      </c>
      <c r="BP573">
        <f t="shared" si="122"/>
        <v>12.945821052770452</v>
      </c>
      <c r="BQ573">
        <f t="shared" si="123"/>
        <v>12.930827859051146</v>
      </c>
      <c r="BR573">
        <f t="shared" si="124"/>
        <v>48.886704411912618</v>
      </c>
      <c r="BS573">
        <f t="shared" si="125"/>
        <v>45.358864330822044</v>
      </c>
      <c r="BT573">
        <v>10</v>
      </c>
    </row>
    <row r="574" spans="67:72" x14ac:dyDescent="0.35">
      <c r="BO574">
        <v>5.72</v>
      </c>
      <c r="BP574">
        <f t="shared" si="122"/>
        <v>12.945461004918023</v>
      </c>
      <c r="BQ574">
        <f t="shared" si="123"/>
        <v>12.930449782134358</v>
      </c>
      <c r="BR574">
        <f t="shared" si="124"/>
        <v>48.872541336347162</v>
      </c>
      <c r="BS574">
        <f t="shared" si="125"/>
        <v>45.345775634872744</v>
      </c>
      <c r="BT574">
        <v>10</v>
      </c>
    </row>
    <row r="575" spans="67:72" x14ac:dyDescent="0.35">
      <c r="BO575">
        <v>5.73</v>
      </c>
      <c r="BP575">
        <f t="shared" si="122"/>
        <v>12.945101011037314</v>
      </c>
      <c r="BQ575">
        <f t="shared" si="123"/>
        <v>12.930071759407033</v>
      </c>
      <c r="BR575">
        <f t="shared" si="124"/>
        <v>48.858402911683157</v>
      </c>
      <c r="BS575">
        <f t="shared" si="125"/>
        <v>45.33270873683157</v>
      </c>
      <c r="BT575">
        <v>10</v>
      </c>
    </row>
    <row r="576" spans="67:72" x14ac:dyDescent="0.35">
      <c r="BO576">
        <v>5.74</v>
      </c>
      <c r="BP576">
        <f t="shared" si="122"/>
        <v>12.944741071146275</v>
      </c>
      <c r="BQ576">
        <f t="shared" si="123"/>
        <v>12.929693790888495</v>
      </c>
      <c r="BR576">
        <f t="shared" si="124"/>
        <v>48.84428909064453</v>
      </c>
      <c r="BS576">
        <f t="shared" si="125"/>
        <v>45.319663597120183</v>
      </c>
      <c r="BT576">
        <v>10</v>
      </c>
    </row>
    <row r="577" spans="67:72" x14ac:dyDescent="0.35">
      <c r="BO577">
        <v>5.75</v>
      </c>
      <c r="BP577">
        <f t="shared" si="122"/>
        <v>12.944381185262857</v>
      </c>
      <c r="BQ577">
        <f t="shared" si="123"/>
        <v>12.929315876598094</v>
      </c>
      <c r="BR577">
        <f t="shared" si="124"/>
        <v>48.830199826046048</v>
      </c>
      <c r="BS577">
        <f t="shared" si="125"/>
        <v>45.306640176232158</v>
      </c>
      <c r="BT577">
        <v>10</v>
      </c>
    </row>
    <row r="578" spans="67:72" x14ac:dyDescent="0.35">
      <c r="BO578">
        <v>5.76</v>
      </c>
      <c r="BP578">
        <f t="shared" si="122"/>
        <v>12.944021353405022</v>
      </c>
      <c r="BQ578">
        <f t="shared" si="123"/>
        <v>12.928938016555179</v>
      </c>
      <c r="BR578">
        <f t="shared" si="124"/>
        <v>48.816135070793138</v>
      </c>
      <c r="BS578">
        <f t="shared" si="125"/>
        <v>45.293638434732962</v>
      </c>
      <c r="BT578">
        <v>10</v>
      </c>
    </row>
    <row r="579" spans="67:72" x14ac:dyDescent="0.35">
      <c r="BO579">
        <v>5.77</v>
      </c>
      <c r="BP579">
        <f t="shared" ref="BP579:BP642" si="126">13.03*EXP(-0.003454*BO579)+0.1297*EXP(0.04768*BO579)</f>
        <v>12.943661575590742</v>
      </c>
      <c r="BQ579">
        <f t="shared" ref="BQ579:BQ642" si="127">13.05*EXP(-0.003531*BO579)+0.105*EXP(0.05201*BO579)</f>
        <v>12.928560210779118</v>
      </c>
      <c r="BR579">
        <f t="shared" ref="BR579:BR642" si="128">19.99*EXP(-0.1923*BO579)+43*EXP(-0.003208*BO579)</f>
        <v>48.802094777881663</v>
      </c>
      <c r="BS579">
        <f t="shared" ref="BS579:BS642" si="129">18.61*EXP(-0.182*BO579)+39.42*EXP(-0.002885*BO579)</f>
        <v>45.28065833325973</v>
      </c>
      <c r="BT579">
        <v>10</v>
      </c>
    </row>
    <row r="580" spans="67:72" x14ac:dyDescent="0.35">
      <c r="BO580">
        <v>5.78</v>
      </c>
      <c r="BP580">
        <f t="shared" si="126"/>
        <v>12.943301851837997</v>
      </c>
      <c r="BQ580">
        <f t="shared" si="127"/>
        <v>12.92818245928928</v>
      </c>
      <c r="BR580">
        <f t="shared" si="128"/>
        <v>48.788078900397821</v>
      </c>
      <c r="BS580">
        <f t="shared" si="129"/>
        <v>45.267699832521174</v>
      </c>
      <c r="BT580">
        <v>10</v>
      </c>
    </row>
    <row r="581" spans="67:72" x14ac:dyDescent="0.35">
      <c r="BO581">
        <v>5.79</v>
      </c>
      <c r="BP581">
        <f t="shared" si="126"/>
        <v>12.942942182164776</v>
      </c>
      <c r="BQ581">
        <f t="shared" si="127"/>
        <v>12.927804762105058</v>
      </c>
      <c r="BR581">
        <f t="shared" si="128"/>
        <v>48.774087391517909</v>
      </c>
      <c r="BS581">
        <f t="shared" si="129"/>
        <v>45.25476289329746</v>
      </c>
      <c r="BT581">
        <v>10</v>
      </c>
    </row>
    <row r="582" spans="67:72" x14ac:dyDescent="0.35">
      <c r="BO582">
        <v>5.8</v>
      </c>
      <c r="BP582">
        <f t="shared" si="126"/>
        <v>12.942582566589074</v>
      </c>
      <c r="BQ582">
        <f t="shared" si="127"/>
        <v>12.927427119245838</v>
      </c>
      <c r="BR582">
        <f t="shared" si="128"/>
        <v>48.760120204508212</v>
      </c>
      <c r="BS582">
        <f t="shared" si="129"/>
        <v>45.241847476440057</v>
      </c>
      <c r="BT582">
        <v>10</v>
      </c>
    </row>
    <row r="583" spans="67:72" x14ac:dyDescent="0.35">
      <c r="BO583">
        <v>5.81</v>
      </c>
      <c r="BP583">
        <f t="shared" si="126"/>
        <v>12.942223005128904</v>
      </c>
      <c r="BQ583">
        <f t="shared" si="127"/>
        <v>12.927049530731031</v>
      </c>
      <c r="BR583">
        <f t="shared" si="128"/>
        <v>48.746177292724752</v>
      </c>
      <c r="BS583">
        <f t="shared" si="129"/>
        <v>45.228953542871636</v>
      </c>
      <c r="BT583">
        <v>10</v>
      </c>
    </row>
    <row r="584" spans="67:72" x14ac:dyDescent="0.35">
      <c r="BO584">
        <v>5.82</v>
      </c>
      <c r="BP584">
        <f t="shared" si="126"/>
        <v>12.941863497802277</v>
      </c>
      <c r="BQ584">
        <f t="shared" si="127"/>
        <v>12.926671996580053</v>
      </c>
      <c r="BR584">
        <f t="shared" si="128"/>
        <v>48.732258609613176</v>
      </c>
      <c r="BS584">
        <f t="shared" si="129"/>
        <v>45.216081053585889</v>
      </c>
      <c r="BT584">
        <v>10</v>
      </c>
    </row>
    <row r="585" spans="67:72" x14ac:dyDescent="0.35">
      <c r="BO585">
        <v>5.83</v>
      </c>
      <c r="BP585">
        <f t="shared" si="126"/>
        <v>12.941504044627218</v>
      </c>
      <c r="BQ585">
        <f t="shared" si="127"/>
        <v>12.92629451681233</v>
      </c>
      <c r="BR585">
        <f t="shared" si="128"/>
        <v>48.718364108708592</v>
      </c>
      <c r="BS585">
        <f t="shared" si="129"/>
        <v>45.203229969647474</v>
      </c>
      <c r="BT585">
        <v>10</v>
      </c>
    </row>
    <row r="586" spans="67:72" x14ac:dyDescent="0.35">
      <c r="BO586">
        <v>5.84</v>
      </c>
      <c r="BP586">
        <f t="shared" si="126"/>
        <v>12.941144645621764</v>
      </c>
      <c r="BQ586">
        <f t="shared" si="127"/>
        <v>12.925917091447298</v>
      </c>
      <c r="BR586">
        <f t="shared" si="128"/>
        <v>48.704493743635332</v>
      </c>
      <c r="BS586">
        <f t="shared" si="129"/>
        <v>45.1904002521918</v>
      </c>
      <c r="BT586">
        <v>10</v>
      </c>
    </row>
    <row r="587" spans="67:72" x14ac:dyDescent="0.35">
      <c r="BO587">
        <v>5.85</v>
      </c>
      <c r="BP587">
        <f t="shared" si="126"/>
        <v>12.940785300803951</v>
      </c>
      <c r="BQ587">
        <f t="shared" si="127"/>
        <v>12.925539720504402</v>
      </c>
      <c r="BR587">
        <f t="shared" si="128"/>
        <v>48.690647468106846</v>
      </c>
      <c r="BS587">
        <f t="shared" si="129"/>
        <v>45.177591862425004</v>
      </c>
      <c r="BT587">
        <v>10</v>
      </c>
    </row>
    <row r="588" spans="67:72" x14ac:dyDescent="0.35">
      <c r="BO588">
        <v>5.86</v>
      </c>
      <c r="BP588">
        <f t="shared" si="126"/>
        <v>12.940426010191834</v>
      </c>
      <c r="BQ588">
        <f t="shared" si="127"/>
        <v>12.925162404003105</v>
      </c>
      <c r="BR588">
        <f t="shared" si="128"/>
        <v>48.676825235925484</v>
      </c>
      <c r="BS588">
        <f t="shared" si="129"/>
        <v>45.164804761623692</v>
      </c>
      <c r="BT588">
        <v>10</v>
      </c>
    </row>
    <row r="589" spans="67:72" x14ac:dyDescent="0.35">
      <c r="BO589">
        <v>5.87</v>
      </c>
      <c r="BP589">
        <f t="shared" si="126"/>
        <v>12.940066773803471</v>
      </c>
      <c r="BQ589">
        <f t="shared" si="127"/>
        <v>12.92478514196287</v>
      </c>
      <c r="BR589">
        <f t="shared" si="128"/>
        <v>48.663027000982375</v>
      </c>
      <c r="BS589">
        <f t="shared" si="129"/>
        <v>45.152038911134937</v>
      </c>
      <c r="BT589">
        <v>10</v>
      </c>
    </row>
    <row r="590" spans="67:72" x14ac:dyDescent="0.35">
      <c r="BO590">
        <v>5.88</v>
      </c>
      <c r="BP590">
        <f t="shared" si="126"/>
        <v>12.939707591656935</v>
      </c>
      <c r="BQ590">
        <f t="shared" si="127"/>
        <v>12.924407934403179</v>
      </c>
      <c r="BR590">
        <f t="shared" si="128"/>
        <v>48.649252717257191</v>
      </c>
      <c r="BS590">
        <f t="shared" si="129"/>
        <v>45.13929427237607</v>
      </c>
      <c r="BT590">
        <v>10</v>
      </c>
    </row>
    <row r="591" spans="67:72" x14ac:dyDescent="0.35">
      <c r="BO591">
        <v>5.89</v>
      </c>
      <c r="BP591">
        <f t="shared" si="126"/>
        <v>12.939348463770298</v>
      </c>
      <c r="BQ591">
        <f t="shared" si="127"/>
        <v>12.924030781343522</v>
      </c>
      <c r="BR591">
        <f t="shared" si="128"/>
        <v>48.63550233881805</v>
      </c>
      <c r="BS591">
        <f t="shared" si="129"/>
        <v>45.126570806834565</v>
      </c>
      <c r="BT591">
        <v>10</v>
      </c>
    </row>
    <row r="592" spans="67:72" x14ac:dyDescent="0.35">
      <c r="BO592">
        <v>5.9</v>
      </c>
      <c r="BP592">
        <f t="shared" si="126"/>
        <v>12.938989390161652</v>
      </c>
      <c r="BQ592">
        <f t="shared" si="127"/>
        <v>12.923653682803394</v>
      </c>
      <c r="BR592">
        <f t="shared" si="128"/>
        <v>48.621775819821288</v>
      </c>
      <c r="BS592">
        <f t="shared" si="129"/>
        <v>45.113868476067957</v>
      </c>
      <c r="BT592">
        <v>10</v>
      </c>
    </row>
    <row r="593" spans="67:72" x14ac:dyDescent="0.35">
      <c r="BO593">
        <v>5.91</v>
      </c>
      <c r="BP593">
        <f t="shared" si="126"/>
        <v>12.938630370849088</v>
      </c>
      <c r="BQ593">
        <f t="shared" si="127"/>
        <v>12.92327663880231</v>
      </c>
      <c r="BR593">
        <f t="shared" si="128"/>
        <v>48.608073114511306</v>
      </c>
      <c r="BS593">
        <f t="shared" si="129"/>
        <v>45.101187241703649</v>
      </c>
      <c r="BT593">
        <v>10</v>
      </c>
    </row>
    <row r="594" spans="67:72" x14ac:dyDescent="0.35">
      <c r="BO594">
        <v>5.92</v>
      </c>
      <c r="BP594">
        <f t="shared" si="126"/>
        <v>12.938271405850713</v>
      </c>
      <c r="BQ594">
        <f t="shared" si="127"/>
        <v>12.922899649359785</v>
      </c>
      <c r="BR594">
        <f t="shared" si="128"/>
        <v>48.594394177220437</v>
      </c>
      <c r="BS594">
        <f t="shared" si="129"/>
        <v>45.088527065438846</v>
      </c>
      <c r="BT594">
        <v>10</v>
      </c>
    </row>
    <row r="595" spans="67:72" x14ac:dyDescent="0.35">
      <c r="BO595">
        <v>5.93</v>
      </c>
      <c r="BP595">
        <f t="shared" si="126"/>
        <v>12.937912495184641</v>
      </c>
      <c r="BQ595">
        <f t="shared" si="127"/>
        <v>12.922522714495354</v>
      </c>
      <c r="BR595">
        <f t="shared" si="128"/>
        <v>48.580738962368699</v>
      </c>
      <c r="BS595">
        <f t="shared" si="129"/>
        <v>45.075887909040361</v>
      </c>
      <c r="BT595">
        <v>10</v>
      </c>
    </row>
    <row r="596" spans="67:72" x14ac:dyDescent="0.35">
      <c r="BO596">
        <v>5.94</v>
      </c>
      <c r="BP596">
        <f t="shared" si="126"/>
        <v>12.937553638868993</v>
      </c>
      <c r="BQ596">
        <f t="shared" si="127"/>
        <v>12.922145834228557</v>
      </c>
      <c r="BR596">
        <f t="shared" si="128"/>
        <v>48.567107424463714</v>
      </c>
      <c r="BS596">
        <f t="shared" si="129"/>
        <v>45.063269734344559</v>
      </c>
      <c r="BT596">
        <v>10</v>
      </c>
    </row>
    <row r="597" spans="67:72" x14ac:dyDescent="0.35">
      <c r="BO597">
        <v>5.95</v>
      </c>
      <c r="BP597">
        <f t="shared" si="126"/>
        <v>12.937194836921899</v>
      </c>
      <c r="BQ597">
        <f t="shared" si="127"/>
        <v>12.921769008578947</v>
      </c>
      <c r="BR597">
        <f t="shared" si="128"/>
        <v>48.55349951810048</v>
      </c>
      <c r="BS597">
        <f t="shared" si="129"/>
        <v>45.050672503257204</v>
      </c>
      <c r="BT597">
        <v>10</v>
      </c>
    </row>
    <row r="598" spans="67:72" x14ac:dyDescent="0.35">
      <c r="BO598">
        <v>5.96</v>
      </c>
      <c r="BP598">
        <f t="shared" si="126"/>
        <v>12.936836089361501</v>
      </c>
      <c r="BQ598">
        <f t="shared" si="127"/>
        <v>12.921392237566083</v>
      </c>
      <c r="BR598">
        <f t="shared" si="128"/>
        <v>48.539915197961236</v>
      </c>
      <c r="BS598">
        <f t="shared" si="129"/>
        <v>45.038096177753275</v>
      </c>
      <c r="BT598">
        <v>10</v>
      </c>
    </row>
    <row r="599" spans="67:72" x14ac:dyDescent="0.35">
      <c r="BO599">
        <v>5.97</v>
      </c>
      <c r="BP599">
        <f t="shared" si="126"/>
        <v>12.936477396205945</v>
      </c>
      <c r="BQ599">
        <f t="shared" si="127"/>
        <v>12.921015521209542</v>
      </c>
      <c r="BR599">
        <f t="shared" si="128"/>
        <v>48.526354418815252</v>
      </c>
      <c r="BS599">
        <f t="shared" si="129"/>
        <v>45.025540719876957</v>
      </c>
      <c r="BT599">
        <v>10</v>
      </c>
    </row>
    <row r="600" spans="67:72" x14ac:dyDescent="0.35">
      <c r="BO600">
        <v>5.98</v>
      </c>
      <c r="BP600">
        <f t="shared" si="126"/>
        <v>12.936118757473393</v>
      </c>
      <c r="BQ600">
        <f t="shared" si="127"/>
        <v>12.920638859528903</v>
      </c>
      <c r="BR600">
        <f t="shared" si="128"/>
        <v>48.512817135518716</v>
      </c>
      <c r="BS600">
        <f t="shared" si="129"/>
        <v>45.01300609174141</v>
      </c>
      <c r="BT600">
        <v>10</v>
      </c>
    </row>
    <row r="601" spans="67:72" x14ac:dyDescent="0.35">
      <c r="BO601">
        <v>5.99</v>
      </c>
      <c r="BP601">
        <f t="shared" si="126"/>
        <v>12.935760173182009</v>
      </c>
      <c r="BQ601">
        <f t="shared" si="127"/>
        <v>12.920262252543765</v>
      </c>
      <c r="BR601">
        <f t="shared" si="128"/>
        <v>48.49930330301455</v>
      </c>
      <c r="BS601">
        <f t="shared" si="129"/>
        <v>45.000492255528698</v>
      </c>
      <c r="BT601">
        <v>10</v>
      </c>
    </row>
    <row r="602" spans="67:72" x14ac:dyDescent="0.35">
      <c r="BO602">
        <v>6</v>
      </c>
      <c r="BP602">
        <f t="shared" si="126"/>
        <v>12.935401643349971</v>
      </c>
      <c r="BQ602">
        <f t="shared" si="127"/>
        <v>12.919885700273726</v>
      </c>
      <c r="BR602">
        <f t="shared" si="128"/>
        <v>48.485812876332204</v>
      </c>
      <c r="BS602">
        <f t="shared" si="129"/>
        <v>44.987999173489641</v>
      </c>
      <c r="BT602">
        <v>10</v>
      </c>
    </row>
    <row r="603" spans="67:72" x14ac:dyDescent="0.35">
      <c r="BO603">
        <v>6.01</v>
      </c>
      <c r="BP603">
        <f t="shared" si="126"/>
        <v>12.935043167995461</v>
      </c>
      <c r="BQ603">
        <f t="shared" si="127"/>
        <v>12.919509202738407</v>
      </c>
      <c r="BR603">
        <f t="shared" si="128"/>
        <v>48.472345810587534</v>
      </c>
      <c r="BS603">
        <f t="shared" si="129"/>
        <v>44.975526807943702</v>
      </c>
      <c r="BT603">
        <v>10</v>
      </c>
    </row>
    <row r="604" spans="67:72" x14ac:dyDescent="0.35">
      <c r="BO604">
        <v>6.02</v>
      </c>
      <c r="BP604">
        <f t="shared" si="126"/>
        <v>12.934684747136677</v>
      </c>
      <c r="BQ604">
        <f t="shared" si="127"/>
        <v>12.919132759957428</v>
      </c>
      <c r="BR604">
        <f t="shared" si="128"/>
        <v>48.458902060982638</v>
      </c>
      <c r="BS604">
        <f t="shared" si="129"/>
        <v>44.963075121278855</v>
      </c>
      <c r="BT604">
        <v>10</v>
      </c>
    </row>
    <row r="605" spans="67:72" x14ac:dyDescent="0.35">
      <c r="BO605">
        <v>6.03</v>
      </c>
      <c r="BP605">
        <f t="shared" si="126"/>
        <v>12.934326380791815</v>
      </c>
      <c r="BQ605">
        <f t="shared" si="127"/>
        <v>12.918756371950428</v>
      </c>
      <c r="BR605">
        <f t="shared" si="128"/>
        <v>48.445481582805662</v>
      </c>
      <c r="BS605">
        <f t="shared" si="129"/>
        <v>44.950644075951487</v>
      </c>
      <c r="BT605">
        <v>10</v>
      </c>
    </row>
    <row r="606" spans="67:72" x14ac:dyDescent="0.35">
      <c r="BO606">
        <v>6.04</v>
      </c>
      <c r="BP606">
        <f t="shared" si="126"/>
        <v>12.933968068979091</v>
      </c>
      <c r="BQ606">
        <f t="shared" si="127"/>
        <v>12.918380038737054</v>
      </c>
      <c r="BR606">
        <f t="shared" si="128"/>
        <v>48.43208433143063</v>
      </c>
      <c r="BS606">
        <f t="shared" si="129"/>
        <v>44.938233634486224</v>
      </c>
      <c r="BT606">
        <v>10</v>
      </c>
    </row>
    <row r="607" spans="67:72" x14ac:dyDescent="0.35">
      <c r="BO607">
        <v>6.05</v>
      </c>
      <c r="BP607">
        <f t="shared" si="126"/>
        <v>12.933609811716725</v>
      </c>
      <c r="BQ607">
        <f t="shared" si="127"/>
        <v>12.918003760336962</v>
      </c>
      <c r="BR607">
        <f t="shared" si="128"/>
        <v>48.418710262317333</v>
      </c>
      <c r="BS607">
        <f t="shared" si="129"/>
        <v>44.925843759475825</v>
      </c>
      <c r="BT607">
        <v>10</v>
      </c>
    </row>
    <row r="608" spans="67:72" x14ac:dyDescent="0.35">
      <c r="BO608">
        <v>6.06</v>
      </c>
      <c r="BP608">
        <f t="shared" si="126"/>
        <v>12.933251609022946</v>
      </c>
      <c r="BQ608">
        <f t="shared" si="127"/>
        <v>12.917627536769816</v>
      </c>
      <c r="BR608">
        <f t="shared" si="128"/>
        <v>48.405359331011098</v>
      </c>
      <c r="BS608">
        <f t="shared" si="129"/>
        <v>44.913474413581099</v>
      </c>
      <c r="BT608">
        <v>10</v>
      </c>
    </row>
    <row r="609" spans="67:72" x14ac:dyDescent="0.35">
      <c r="BO609">
        <v>6.07</v>
      </c>
      <c r="BP609">
        <f t="shared" si="126"/>
        <v>12.932893460915992</v>
      </c>
      <c r="BQ609">
        <f t="shared" si="127"/>
        <v>12.917251368055302</v>
      </c>
      <c r="BR609">
        <f t="shared" si="128"/>
        <v>48.392031493142674</v>
      </c>
      <c r="BS609">
        <f t="shared" si="129"/>
        <v>44.901125559530726</v>
      </c>
      <c r="BT609">
        <v>10</v>
      </c>
    </row>
    <row r="610" spans="67:72" x14ac:dyDescent="0.35">
      <c r="BO610">
        <v>6.08</v>
      </c>
      <c r="BP610">
        <f t="shared" si="126"/>
        <v>12.932535367414113</v>
      </c>
      <c r="BQ610">
        <f t="shared" si="127"/>
        <v>12.9168752542131</v>
      </c>
      <c r="BR610">
        <f t="shared" si="128"/>
        <v>48.378726704428033</v>
      </c>
      <c r="BS610">
        <f t="shared" si="129"/>
        <v>44.888797160121179</v>
      </c>
      <c r="BT610">
        <v>10</v>
      </c>
    </row>
    <row r="611" spans="67:72" x14ac:dyDescent="0.35">
      <c r="BO611">
        <v>6.09</v>
      </c>
      <c r="BP611">
        <f t="shared" si="126"/>
        <v>12.932177328535559</v>
      </c>
      <c r="BQ611">
        <f t="shared" si="127"/>
        <v>12.916499195262913</v>
      </c>
      <c r="BR611">
        <f t="shared" si="128"/>
        <v>48.365444920668224</v>
      </c>
      <c r="BS611">
        <f t="shared" si="129"/>
        <v>44.876489178216538</v>
      </c>
      <c r="BT611">
        <v>10</v>
      </c>
    </row>
    <row r="612" spans="67:72" x14ac:dyDescent="0.35">
      <c r="BO612">
        <v>6.1</v>
      </c>
      <c r="BP612">
        <f t="shared" si="126"/>
        <v>12.931819344298603</v>
      </c>
      <c r="BQ612">
        <f t="shared" si="127"/>
        <v>12.916123191224449</v>
      </c>
      <c r="BR612">
        <f t="shared" si="128"/>
        <v>48.352186097749211</v>
      </c>
      <c r="BS612">
        <f t="shared" si="129"/>
        <v>44.864201576748442</v>
      </c>
      <c r="BT612">
        <v>10</v>
      </c>
    </row>
    <row r="613" spans="67:72" x14ac:dyDescent="0.35">
      <c r="BO613">
        <v>6.11</v>
      </c>
      <c r="BP613">
        <f t="shared" si="126"/>
        <v>12.931461414721516</v>
      </c>
      <c r="BQ613">
        <f t="shared" si="127"/>
        <v>12.915747242117433</v>
      </c>
      <c r="BR613">
        <f t="shared" si="128"/>
        <v>48.3389501916417</v>
      </c>
      <c r="BS613">
        <f t="shared" si="129"/>
        <v>44.851934318715934</v>
      </c>
      <c r="BT613">
        <v>10</v>
      </c>
    </row>
    <row r="614" spans="67:72" x14ac:dyDescent="0.35">
      <c r="BO614">
        <v>6.12</v>
      </c>
      <c r="BP614">
        <f t="shared" si="126"/>
        <v>12.93110353982258</v>
      </c>
      <c r="BQ614">
        <f t="shared" si="127"/>
        <v>12.915371347961589</v>
      </c>
      <c r="BR614">
        <f t="shared" si="128"/>
        <v>48.32573715840099</v>
      </c>
      <c r="BS614">
        <f t="shared" si="129"/>
        <v>44.839687367185306</v>
      </c>
      <c r="BT614">
        <v>10</v>
      </c>
    </row>
    <row r="615" spans="67:72" x14ac:dyDescent="0.35">
      <c r="BO615">
        <v>6.13</v>
      </c>
      <c r="BP615">
        <f t="shared" si="126"/>
        <v>12.930745719620088</v>
      </c>
      <c r="BQ615">
        <f t="shared" si="127"/>
        <v>12.914995508776663</v>
      </c>
      <c r="BR615">
        <f t="shared" si="128"/>
        <v>48.312546954166791</v>
      </c>
      <c r="BS615">
        <f t="shared" si="129"/>
        <v>44.827460685290035</v>
      </c>
      <c r="BT615">
        <v>10</v>
      </c>
    </row>
    <row r="616" spans="67:72" x14ac:dyDescent="0.35">
      <c r="BO616">
        <v>6.14</v>
      </c>
      <c r="BP616">
        <f t="shared" si="126"/>
        <v>12.930387954132343</v>
      </c>
      <c r="BQ616">
        <f t="shared" si="127"/>
        <v>12.914619724582407</v>
      </c>
      <c r="BR616">
        <f t="shared" si="128"/>
        <v>48.299379535163084</v>
      </c>
      <c r="BS616">
        <f t="shared" si="129"/>
        <v>44.815254236230608</v>
      </c>
      <c r="BT616">
        <v>10</v>
      </c>
    </row>
    <row r="617" spans="67:72" x14ac:dyDescent="0.35">
      <c r="BO617">
        <v>6.15</v>
      </c>
      <c r="BP617">
        <f t="shared" si="126"/>
        <v>12.930030243377653</v>
      </c>
      <c r="BQ617">
        <f t="shared" si="127"/>
        <v>12.914243995398582</v>
      </c>
      <c r="BR617">
        <f t="shared" si="128"/>
        <v>48.28623485769792</v>
      </c>
      <c r="BS617">
        <f t="shared" si="129"/>
        <v>44.803067983274445</v>
      </c>
      <c r="BT617">
        <v>10</v>
      </c>
    </row>
    <row r="618" spans="67:72" x14ac:dyDescent="0.35">
      <c r="BO618">
        <v>6.16</v>
      </c>
      <c r="BP618">
        <f t="shared" si="126"/>
        <v>12.929672587374338</v>
      </c>
      <c r="BQ618">
        <f t="shared" si="127"/>
        <v>12.91386832124496</v>
      </c>
      <c r="BR618">
        <f t="shared" si="128"/>
        <v>48.273112878163332</v>
      </c>
      <c r="BS618">
        <f t="shared" si="129"/>
        <v>44.790901889755752</v>
      </c>
      <c r="BT618">
        <v>10</v>
      </c>
    </row>
    <row r="619" spans="67:72" x14ac:dyDescent="0.35">
      <c r="BO619">
        <v>6.17</v>
      </c>
      <c r="BP619">
        <f t="shared" si="126"/>
        <v>12.929314986140726</v>
      </c>
      <c r="BQ619">
        <f t="shared" si="127"/>
        <v>12.913492702141326</v>
      </c>
      <c r="BR619">
        <f t="shared" si="128"/>
        <v>48.260013553035101</v>
      </c>
      <c r="BS619">
        <f t="shared" si="129"/>
        <v>44.778755919075401</v>
      </c>
      <c r="BT619">
        <v>10</v>
      </c>
    </row>
    <row r="620" spans="67:72" x14ac:dyDescent="0.35">
      <c r="BO620">
        <v>6.18</v>
      </c>
      <c r="BP620">
        <f t="shared" si="126"/>
        <v>12.928957439695155</v>
      </c>
      <c r="BQ620">
        <f t="shared" si="127"/>
        <v>12.913117138107477</v>
      </c>
      <c r="BR620">
        <f t="shared" si="128"/>
        <v>48.246936838872607</v>
      </c>
      <c r="BS620">
        <f t="shared" si="129"/>
        <v>44.76663003470081</v>
      </c>
      <c r="BT620">
        <v>10</v>
      </c>
    </row>
    <row r="621" spans="67:72" x14ac:dyDescent="0.35">
      <c r="BO621">
        <v>6.19</v>
      </c>
      <c r="BP621">
        <f t="shared" si="126"/>
        <v>12.928599948055972</v>
      </c>
      <c r="BQ621">
        <f t="shared" si="127"/>
        <v>12.912741629163213</v>
      </c>
      <c r="BR621">
        <f t="shared" si="128"/>
        <v>48.233882692318709</v>
      </c>
      <c r="BS621">
        <f t="shared" si="129"/>
        <v>44.754524200165818</v>
      </c>
      <c r="BT621">
        <v>10</v>
      </c>
    </row>
    <row r="622" spans="67:72" x14ac:dyDescent="0.35">
      <c r="BO622">
        <v>6.2</v>
      </c>
      <c r="BP622">
        <f t="shared" si="126"/>
        <v>12.928242511241534</v>
      </c>
      <c r="BQ622">
        <f t="shared" si="127"/>
        <v>12.912366175328351</v>
      </c>
      <c r="BR622">
        <f t="shared" si="128"/>
        <v>48.220851070099549</v>
      </c>
      <c r="BS622">
        <f t="shared" si="129"/>
        <v>44.742438379070599</v>
      </c>
      <c r="BT622">
        <v>10</v>
      </c>
    </row>
    <row r="623" spans="67:72" x14ac:dyDescent="0.35">
      <c r="BO623">
        <v>6.21</v>
      </c>
      <c r="BP623">
        <f t="shared" si="126"/>
        <v>12.9278851292702</v>
      </c>
      <c r="BQ623">
        <f t="shared" si="127"/>
        <v>12.911990776622719</v>
      </c>
      <c r="BR623">
        <f t="shared" si="128"/>
        <v>48.207841929024411</v>
      </c>
      <c r="BS623">
        <f t="shared" si="129"/>
        <v>44.730372535081486</v>
      </c>
      <c r="BT623">
        <v>10</v>
      </c>
    </row>
    <row r="624" spans="67:72" x14ac:dyDescent="0.35">
      <c r="BO624">
        <v>6.22</v>
      </c>
      <c r="BP624">
        <f t="shared" si="126"/>
        <v>12.927527802160345</v>
      </c>
      <c r="BQ624">
        <f t="shared" si="127"/>
        <v>12.911615433066155</v>
      </c>
      <c r="BR624">
        <f t="shared" si="128"/>
        <v>48.194855225985549</v>
      </c>
      <c r="BS624">
        <f t="shared" si="129"/>
        <v>44.718326631930879</v>
      </c>
      <c r="BT624">
        <v>10</v>
      </c>
    </row>
    <row r="625" spans="67:72" x14ac:dyDescent="0.35">
      <c r="BO625">
        <v>6.23</v>
      </c>
      <c r="BP625">
        <f t="shared" si="126"/>
        <v>12.927170529930354</v>
      </c>
      <c r="BQ625">
        <f t="shared" si="127"/>
        <v>12.911240144678503</v>
      </c>
      <c r="BR625">
        <f t="shared" si="128"/>
        <v>48.181890917958015</v>
      </c>
      <c r="BS625">
        <f t="shared" si="129"/>
        <v>44.706300633417129</v>
      </c>
      <c r="BT625">
        <v>10</v>
      </c>
    </row>
    <row r="626" spans="67:72" x14ac:dyDescent="0.35">
      <c r="BO626">
        <v>6.24</v>
      </c>
      <c r="BP626">
        <f t="shared" si="126"/>
        <v>12.926813312598616</v>
      </c>
      <c r="BQ626">
        <f t="shared" si="127"/>
        <v>12.910864911479621</v>
      </c>
      <c r="BR626">
        <f t="shared" si="128"/>
        <v>48.168948961999533</v>
      </c>
      <c r="BS626">
        <f t="shared" si="129"/>
        <v>44.694294503404414</v>
      </c>
      <c r="BT626">
        <v>10</v>
      </c>
    </row>
    <row r="627" spans="67:72" x14ac:dyDescent="0.35">
      <c r="BO627">
        <v>6.25</v>
      </c>
      <c r="BP627">
        <f t="shared" si="126"/>
        <v>12.926456150183531</v>
      </c>
      <c r="BQ627">
        <f t="shared" si="127"/>
        <v>12.91048973348938</v>
      </c>
      <c r="BR627">
        <f t="shared" si="128"/>
        <v>48.156029315250308</v>
      </c>
      <c r="BS627">
        <f t="shared" si="129"/>
        <v>44.682308205822622</v>
      </c>
      <c r="BT627">
        <v>10</v>
      </c>
    </row>
    <row r="628" spans="67:72" x14ac:dyDescent="0.35">
      <c r="BO628">
        <v>6.26</v>
      </c>
      <c r="BP628">
        <f t="shared" si="126"/>
        <v>12.926099042703513</v>
      </c>
      <c r="BQ628">
        <f t="shared" si="127"/>
        <v>12.910114610727659</v>
      </c>
      <c r="BR628">
        <f t="shared" si="128"/>
        <v>48.14313193493291</v>
      </c>
      <c r="BS628">
        <f t="shared" si="129"/>
        <v>44.670341704667223</v>
      </c>
      <c r="BT628">
        <v>10</v>
      </c>
    </row>
    <row r="629" spans="67:72" x14ac:dyDescent="0.35">
      <c r="BO629">
        <v>6.27</v>
      </c>
      <c r="BP629">
        <f t="shared" si="126"/>
        <v>12.925741990176977</v>
      </c>
      <c r="BQ629">
        <f t="shared" si="127"/>
        <v>12.909739543214348</v>
      </c>
      <c r="BR629">
        <f t="shared" si="128"/>
        <v>48.130256778352063</v>
      </c>
      <c r="BS629">
        <f t="shared" si="129"/>
        <v>44.658394963999129</v>
      </c>
      <c r="BT629">
        <v>10</v>
      </c>
    </row>
    <row r="630" spans="67:72" x14ac:dyDescent="0.35">
      <c r="BO630">
        <v>6.28</v>
      </c>
      <c r="BP630">
        <f t="shared" si="126"/>
        <v>12.92538499262235</v>
      </c>
      <c r="BQ630">
        <f t="shared" si="127"/>
        <v>12.909364530969347</v>
      </c>
      <c r="BR630">
        <f t="shared" si="128"/>
        <v>48.117403802894515</v>
      </c>
      <c r="BS630">
        <f t="shared" si="129"/>
        <v>44.64646794794465</v>
      </c>
      <c r="BT630">
        <v>10</v>
      </c>
    </row>
    <row r="631" spans="67:72" x14ac:dyDescent="0.35">
      <c r="BO631">
        <v>6.29</v>
      </c>
      <c r="BP631">
        <f t="shared" si="126"/>
        <v>12.925028050058069</v>
      </c>
      <c r="BQ631">
        <f t="shared" si="127"/>
        <v>12.908989574012566</v>
      </c>
      <c r="BR631">
        <f t="shared" si="128"/>
        <v>48.104572966028876</v>
      </c>
      <c r="BS631">
        <f t="shared" si="129"/>
        <v>44.634560620695297</v>
      </c>
      <c r="BT631">
        <v>10</v>
      </c>
    </row>
    <row r="632" spans="67:72" x14ac:dyDescent="0.35">
      <c r="BO632">
        <v>6.3</v>
      </c>
      <c r="BP632">
        <f t="shared" si="126"/>
        <v>12.924671162502582</v>
      </c>
      <c r="BQ632">
        <f t="shared" si="127"/>
        <v>12.908614672363932</v>
      </c>
      <c r="BR632">
        <f t="shared" si="128"/>
        <v>48.091764225305496</v>
      </c>
      <c r="BS632">
        <f t="shared" si="129"/>
        <v>44.622672946507677</v>
      </c>
      <c r="BT632">
        <v>10</v>
      </c>
    </row>
    <row r="633" spans="67:72" x14ac:dyDescent="0.35">
      <c r="BO633">
        <v>6.31</v>
      </c>
      <c r="BP633">
        <f t="shared" si="126"/>
        <v>12.924314329974344</v>
      </c>
      <c r="BQ633">
        <f t="shared" si="127"/>
        <v>12.908239826043371</v>
      </c>
      <c r="BR633">
        <f t="shared" si="128"/>
        <v>48.07897753835622</v>
      </c>
      <c r="BS633">
        <f t="shared" si="129"/>
        <v>44.61080488970341</v>
      </c>
      <c r="BT633">
        <v>10</v>
      </c>
    </row>
    <row r="634" spans="67:72" x14ac:dyDescent="0.35">
      <c r="BO634">
        <v>6.32</v>
      </c>
      <c r="BP634">
        <f t="shared" si="126"/>
        <v>12.923957552491816</v>
      </c>
      <c r="BQ634">
        <f t="shared" si="127"/>
        <v>12.907865035070831</v>
      </c>
      <c r="BR634">
        <f t="shared" si="128"/>
        <v>48.066212862894346</v>
      </c>
      <c r="BS634">
        <f t="shared" si="129"/>
        <v>44.59895641466899</v>
      </c>
      <c r="BT634">
        <v>10</v>
      </c>
    </row>
    <row r="635" spans="67:72" x14ac:dyDescent="0.35">
      <c r="BO635">
        <v>6.33</v>
      </c>
      <c r="BP635">
        <f t="shared" si="126"/>
        <v>12.923600830073472</v>
      </c>
      <c r="BQ635">
        <f t="shared" si="127"/>
        <v>12.907490299466264</v>
      </c>
      <c r="BR635">
        <f t="shared" si="128"/>
        <v>48.05347015671434</v>
      </c>
      <c r="BS635">
        <f t="shared" si="129"/>
        <v>44.58712748585566</v>
      </c>
      <c r="BT635">
        <v>10</v>
      </c>
    </row>
    <row r="636" spans="67:72" x14ac:dyDescent="0.35">
      <c r="BO636">
        <v>6.34</v>
      </c>
      <c r="BP636">
        <f t="shared" si="126"/>
        <v>12.923244162737793</v>
      </c>
      <c r="BQ636">
        <f t="shared" si="127"/>
        <v>12.907115619249637</v>
      </c>
      <c r="BR636">
        <f t="shared" si="128"/>
        <v>48.040749377691824</v>
      </c>
      <c r="BS636">
        <f t="shared" si="129"/>
        <v>44.5753180677793</v>
      </c>
      <c r="BT636">
        <v>10</v>
      </c>
    </row>
    <row r="637" spans="67:72" x14ac:dyDescent="0.35">
      <c r="BO637">
        <v>6.35</v>
      </c>
      <c r="BP637">
        <f t="shared" si="126"/>
        <v>12.922887550503273</v>
      </c>
      <c r="BQ637">
        <f t="shared" si="127"/>
        <v>12.906740994440923</v>
      </c>
      <c r="BR637">
        <f t="shared" si="128"/>
        <v>48.028050483783268</v>
      </c>
      <c r="BS637">
        <f t="shared" si="129"/>
        <v>44.563528125020326</v>
      </c>
      <c r="BT637">
        <v>10</v>
      </c>
    </row>
    <row r="638" spans="67:72" x14ac:dyDescent="0.35">
      <c r="BO638">
        <v>6.36</v>
      </c>
      <c r="BP638">
        <f t="shared" si="126"/>
        <v>12.922530993388408</v>
      </c>
      <c r="BQ638">
        <f t="shared" si="127"/>
        <v>12.90636642506011</v>
      </c>
      <c r="BR638">
        <f t="shared" si="128"/>
        <v>48.015373433025978</v>
      </c>
      <c r="BS638">
        <f t="shared" si="129"/>
        <v>44.551757622223533</v>
      </c>
      <c r="BT638">
        <v>10</v>
      </c>
    </row>
    <row r="639" spans="67:72" x14ac:dyDescent="0.35">
      <c r="BO639">
        <v>6.37</v>
      </c>
      <c r="BP639">
        <f t="shared" si="126"/>
        <v>12.922174491411713</v>
      </c>
      <c r="BQ639">
        <f t="shared" si="127"/>
        <v>12.905991911127193</v>
      </c>
      <c r="BR639">
        <f t="shared" si="128"/>
        <v>48.00271818353783</v>
      </c>
      <c r="BS639">
        <f t="shared" si="129"/>
        <v>44.540006524098025</v>
      </c>
      <c r="BT639">
        <v>10</v>
      </c>
    </row>
    <row r="640" spans="67:72" x14ac:dyDescent="0.35">
      <c r="BO640">
        <v>6.38</v>
      </c>
      <c r="BP640">
        <f t="shared" si="126"/>
        <v>12.921818044591703</v>
      </c>
      <c r="BQ640">
        <f t="shared" si="127"/>
        <v>12.905617452662181</v>
      </c>
      <c r="BR640">
        <f t="shared" si="128"/>
        <v>47.99008469351719</v>
      </c>
      <c r="BS640">
        <f t="shared" si="129"/>
        <v>44.528274795417047</v>
      </c>
      <c r="BT640">
        <v>10</v>
      </c>
    </row>
    <row r="641" spans="67:72" x14ac:dyDescent="0.35">
      <c r="BO641">
        <v>6.39</v>
      </c>
      <c r="BP641">
        <f t="shared" si="126"/>
        <v>12.921461652946903</v>
      </c>
      <c r="BQ641">
        <f t="shared" si="127"/>
        <v>12.905243049685092</v>
      </c>
      <c r="BR641">
        <f t="shared" si="128"/>
        <v>47.9774729212427</v>
      </c>
      <c r="BS641">
        <f t="shared" si="129"/>
        <v>44.516562401017922</v>
      </c>
      <c r="BT641">
        <v>10</v>
      </c>
    </row>
    <row r="642" spans="67:72" x14ac:dyDescent="0.35">
      <c r="BO642">
        <v>6.4</v>
      </c>
      <c r="BP642">
        <f t="shared" si="126"/>
        <v>12.921105316495854</v>
      </c>
      <c r="BQ642">
        <f t="shared" si="127"/>
        <v>12.904868702215955</v>
      </c>
      <c r="BR642">
        <f t="shared" si="128"/>
        <v>47.964882825073168</v>
      </c>
      <c r="BS642">
        <f t="shared" si="129"/>
        <v>44.504869305801911</v>
      </c>
      <c r="BT642">
        <v>10</v>
      </c>
    </row>
    <row r="643" spans="67:72" x14ac:dyDescent="0.35">
      <c r="BO643">
        <v>6.41</v>
      </c>
      <c r="BP643">
        <f t="shared" ref="BP643:BP706" si="130">13.03*EXP(-0.003454*BO643)+0.1297*EXP(0.04768*BO643)</f>
        <v>12.920749035257099</v>
      </c>
      <c r="BQ643">
        <f t="shared" ref="BQ643:BQ706" si="131">13.05*EXP(-0.003531*BO643)+0.105*EXP(0.05201*BO643)</f>
        <v>12.904494410274809</v>
      </c>
      <c r="BR643">
        <f t="shared" ref="BR643:BR706" si="132">19.99*EXP(-0.1923*BO643)+43*EXP(-0.003208*BO643)</f>
        <v>47.952314363447407</v>
      </c>
      <c r="BS643">
        <f t="shared" ref="BS643:BS706" si="133">18.61*EXP(-0.182*BO643)+39.42*EXP(-0.002885*BO643)</f>
        <v>44.49319547473408</v>
      </c>
      <c r="BT643">
        <v>10</v>
      </c>
    </row>
    <row r="644" spans="67:72" x14ac:dyDescent="0.35">
      <c r="BO644">
        <v>6.42</v>
      </c>
      <c r="BP644">
        <f t="shared" si="130"/>
        <v>12.920392809249195</v>
      </c>
      <c r="BQ644">
        <f t="shared" si="131"/>
        <v>12.904120173881706</v>
      </c>
      <c r="BR644">
        <f t="shared" si="132"/>
        <v>47.939767494884052</v>
      </c>
      <c r="BS644">
        <f t="shared" si="133"/>
        <v>44.481540872843205</v>
      </c>
      <c r="BT644">
        <v>10</v>
      </c>
    </row>
    <row r="645" spans="67:72" x14ac:dyDescent="0.35">
      <c r="BO645">
        <v>6.43</v>
      </c>
      <c r="BP645">
        <f t="shared" si="130"/>
        <v>12.920036638490705</v>
      </c>
      <c r="BQ645">
        <f t="shared" si="131"/>
        <v>12.903745993056708</v>
      </c>
      <c r="BR645">
        <f t="shared" si="132"/>
        <v>47.927242177981441</v>
      </c>
      <c r="BS645">
        <f t="shared" si="133"/>
        <v>44.46990546522165</v>
      </c>
      <c r="BT645">
        <v>10</v>
      </c>
    </row>
    <row r="646" spans="67:72" x14ac:dyDescent="0.35">
      <c r="BO646">
        <v>6.44</v>
      </c>
      <c r="BP646">
        <f t="shared" si="130"/>
        <v>12.919680523000201</v>
      </c>
      <c r="BQ646">
        <f t="shared" si="131"/>
        <v>12.903371867819883</v>
      </c>
      <c r="BR646">
        <f t="shared" si="132"/>
        <v>47.91473837141745</v>
      </c>
      <c r="BS646">
        <f t="shared" si="133"/>
        <v>44.458289217025246</v>
      </c>
      <c r="BT646">
        <v>10</v>
      </c>
    </row>
    <row r="647" spans="67:72" x14ac:dyDescent="0.35">
      <c r="BO647">
        <v>6.45</v>
      </c>
      <c r="BP647">
        <f t="shared" si="130"/>
        <v>12.919324462796265</v>
      </c>
      <c r="BQ647">
        <f t="shared" si="131"/>
        <v>12.902997798191317</v>
      </c>
      <c r="BR647">
        <f t="shared" si="132"/>
        <v>47.902256033949328</v>
      </c>
      <c r="BS647">
        <f t="shared" si="133"/>
        <v>44.446692093473203</v>
      </c>
      <c r="BT647">
        <v>10</v>
      </c>
    </row>
    <row r="648" spans="67:72" x14ac:dyDescent="0.35">
      <c r="BO648">
        <v>6.46</v>
      </c>
      <c r="BP648">
        <f t="shared" si="130"/>
        <v>12.918968457897492</v>
      </c>
      <c r="BQ648">
        <f t="shared" si="131"/>
        <v>12.902623784191103</v>
      </c>
      <c r="BR648">
        <f t="shared" si="132"/>
        <v>47.889795124413553</v>
      </c>
      <c r="BS648">
        <f t="shared" si="133"/>
        <v>44.435114059847926</v>
      </c>
      <c r="BT648">
        <v>10</v>
      </c>
    </row>
    <row r="649" spans="67:72" x14ac:dyDescent="0.35">
      <c r="BO649">
        <v>6.47</v>
      </c>
      <c r="BP649">
        <f t="shared" si="130"/>
        <v>12.918612508322479</v>
      </c>
      <c r="BQ649">
        <f t="shared" si="131"/>
        <v>12.902249825839345</v>
      </c>
      <c r="BR649">
        <f t="shared" si="132"/>
        <v>47.877355601725704</v>
      </c>
      <c r="BS649">
        <f t="shared" si="133"/>
        <v>44.42355508149501</v>
      </c>
      <c r="BT649">
        <v>10</v>
      </c>
    </row>
    <row r="650" spans="67:72" x14ac:dyDescent="0.35">
      <c r="BO650">
        <v>6.48</v>
      </c>
      <c r="BP650">
        <f t="shared" si="130"/>
        <v>12.918256614089834</v>
      </c>
      <c r="BQ650">
        <f t="shared" si="131"/>
        <v>12.901875923156158</v>
      </c>
      <c r="BR650">
        <f t="shared" si="132"/>
        <v>47.864937424880267</v>
      </c>
      <c r="BS650">
        <f t="shared" si="133"/>
        <v>44.412015123823011</v>
      </c>
      <c r="BT650">
        <v>10</v>
      </c>
    </row>
    <row r="651" spans="67:72" x14ac:dyDescent="0.35">
      <c r="BO651">
        <v>6.49</v>
      </c>
      <c r="BP651">
        <f t="shared" si="130"/>
        <v>12.917900775218179</v>
      </c>
      <c r="BQ651">
        <f t="shared" si="131"/>
        <v>12.901502076161668</v>
      </c>
      <c r="BR651">
        <f t="shared" si="132"/>
        <v>47.852540552950508</v>
      </c>
      <c r="BS651">
        <f t="shared" si="133"/>
        <v>44.400494152303409</v>
      </c>
      <c r="BT651">
        <v>10</v>
      </c>
    </row>
    <row r="652" spans="67:72" x14ac:dyDescent="0.35">
      <c r="BO652">
        <v>6.5</v>
      </c>
      <c r="BP652">
        <f t="shared" si="130"/>
        <v>12.917544991726141</v>
      </c>
      <c r="BQ652">
        <f t="shared" si="131"/>
        <v>12.901128284876012</v>
      </c>
      <c r="BR652">
        <f t="shared" si="132"/>
        <v>47.840164945088311</v>
      </c>
      <c r="BS652">
        <f t="shared" si="133"/>
        <v>44.388992132470442</v>
      </c>
      <c r="BT652">
        <v>10</v>
      </c>
    </row>
    <row r="653" spans="67:72" x14ac:dyDescent="0.35">
      <c r="BO653">
        <v>6.51</v>
      </c>
      <c r="BP653">
        <f t="shared" si="130"/>
        <v>12.917189263632357</v>
      </c>
      <c r="BQ653">
        <f t="shared" si="131"/>
        <v>12.900754549319334</v>
      </c>
      <c r="BR653">
        <f t="shared" si="132"/>
        <v>47.82781056052405</v>
      </c>
      <c r="BS653">
        <f t="shared" si="133"/>
        <v>44.37750902992105</v>
      </c>
      <c r="BT653">
        <v>10</v>
      </c>
    </row>
    <row r="654" spans="67:72" x14ac:dyDescent="0.35">
      <c r="BO654">
        <v>6.52</v>
      </c>
      <c r="BP654">
        <f t="shared" si="130"/>
        <v>12.916833590955475</v>
      </c>
      <c r="BQ654">
        <f t="shared" si="131"/>
        <v>12.900380869511798</v>
      </c>
      <c r="BR654">
        <f t="shared" si="132"/>
        <v>47.815477358566412</v>
      </c>
      <c r="BS654">
        <f t="shared" si="133"/>
        <v>44.366044810314705</v>
      </c>
      <c r="BT654">
        <v>10</v>
      </c>
    </row>
    <row r="655" spans="67:72" x14ac:dyDescent="0.35">
      <c r="BO655">
        <v>6.53</v>
      </c>
      <c r="BP655">
        <f t="shared" si="130"/>
        <v>12.916477973714144</v>
      </c>
      <c r="BQ655">
        <f t="shared" si="131"/>
        <v>12.900007245473569</v>
      </c>
      <c r="BR655">
        <f t="shared" si="132"/>
        <v>47.803165298602231</v>
      </c>
      <c r="BS655">
        <f t="shared" si="133"/>
        <v>44.354599439373331</v>
      </c>
      <c r="BT655">
        <v>10</v>
      </c>
    </row>
    <row r="656" spans="67:72" x14ac:dyDescent="0.35">
      <c r="BO656">
        <v>6.54</v>
      </c>
      <c r="BP656">
        <f t="shared" si="130"/>
        <v>12.916122411927036</v>
      </c>
      <c r="BQ656">
        <f t="shared" si="131"/>
        <v>12.899633677224829</v>
      </c>
      <c r="BR656">
        <f t="shared" si="132"/>
        <v>47.790874340096408</v>
      </c>
      <c r="BS656">
        <f t="shared" si="133"/>
        <v>44.34317288288117</v>
      </c>
      <c r="BT656">
        <v>10</v>
      </c>
    </row>
    <row r="657" spans="67:72" x14ac:dyDescent="0.35">
      <c r="BO657">
        <v>6.55</v>
      </c>
      <c r="BP657">
        <f t="shared" si="130"/>
        <v>12.915766905612823</v>
      </c>
      <c r="BQ657">
        <f t="shared" si="131"/>
        <v>12.899260164785765</v>
      </c>
      <c r="BR657">
        <f t="shared" si="132"/>
        <v>47.778604442591678</v>
      </c>
      <c r="BS657">
        <f t="shared" si="133"/>
        <v>44.331765106684685</v>
      </c>
      <c r="BT657">
        <v>10</v>
      </c>
    </row>
    <row r="658" spans="67:72" x14ac:dyDescent="0.35">
      <c r="BO658">
        <v>6.56</v>
      </c>
      <c r="BP658">
        <f t="shared" si="130"/>
        <v>12.915411454790183</v>
      </c>
      <c r="BQ658">
        <f t="shared" si="131"/>
        <v>12.898886708176581</v>
      </c>
      <c r="BR658">
        <f t="shared" si="132"/>
        <v>47.76635556570853</v>
      </c>
      <c r="BS658">
        <f t="shared" si="133"/>
        <v>44.320376076692447</v>
      </c>
      <c r="BT658">
        <v>10</v>
      </c>
    </row>
    <row r="659" spans="67:72" x14ac:dyDescent="0.35">
      <c r="BO659">
        <v>6.57</v>
      </c>
      <c r="BP659">
        <f t="shared" si="130"/>
        <v>12.915056059477815</v>
      </c>
      <c r="BQ659">
        <f t="shared" si="131"/>
        <v>12.898513307417494</v>
      </c>
      <c r="BR659">
        <f t="shared" si="132"/>
        <v>47.754127669144985</v>
      </c>
      <c r="BS659">
        <f t="shared" si="133"/>
        <v>44.309005758875003</v>
      </c>
      <c r="BT659">
        <v>10</v>
      </c>
    </row>
    <row r="660" spans="67:72" x14ac:dyDescent="0.35">
      <c r="BO660">
        <v>6.58</v>
      </c>
      <c r="BP660">
        <f t="shared" si="130"/>
        <v>12.914700719694416</v>
      </c>
      <c r="BQ660">
        <f t="shared" si="131"/>
        <v>12.898139962528719</v>
      </c>
      <c r="BR660">
        <f t="shared" si="132"/>
        <v>47.741920712676531</v>
      </c>
      <c r="BS660">
        <f t="shared" si="133"/>
        <v>44.29765411926477</v>
      </c>
      <c r="BT660">
        <v>10</v>
      </c>
    </row>
    <row r="661" spans="67:72" x14ac:dyDescent="0.35">
      <c r="BO661">
        <v>6.59</v>
      </c>
      <c r="BP661">
        <f t="shared" si="130"/>
        <v>12.914345435458694</v>
      </c>
      <c r="BQ661">
        <f t="shared" si="131"/>
        <v>12.897766673530489</v>
      </c>
      <c r="BR661">
        <f t="shared" si="132"/>
        <v>47.729734656155905</v>
      </c>
      <c r="BS661">
        <f t="shared" si="133"/>
        <v>44.28632112395595</v>
      </c>
      <c r="BT661">
        <v>10</v>
      </c>
    </row>
    <row r="662" spans="67:72" x14ac:dyDescent="0.35">
      <c r="BO662">
        <v>6.6</v>
      </c>
      <c r="BP662">
        <f t="shared" si="130"/>
        <v>12.913990206789377</v>
      </c>
      <c r="BQ662">
        <f t="shared" si="131"/>
        <v>12.897393440443059</v>
      </c>
      <c r="BR662">
        <f t="shared" si="132"/>
        <v>47.717569459512966</v>
      </c>
      <c r="BS662">
        <f t="shared" si="133"/>
        <v>44.275006739104377</v>
      </c>
      <c r="BT662">
        <v>10</v>
      </c>
    </row>
    <row r="663" spans="67:72" x14ac:dyDescent="0.35">
      <c r="BO663">
        <v>6.61</v>
      </c>
      <c r="BP663">
        <f t="shared" si="130"/>
        <v>12.913635033705186</v>
      </c>
      <c r="BQ663">
        <f t="shared" si="131"/>
        <v>12.897020263286674</v>
      </c>
      <c r="BR663">
        <f t="shared" si="132"/>
        <v>47.705425082754566</v>
      </c>
      <c r="BS663">
        <f t="shared" si="133"/>
        <v>44.263710930927445</v>
      </c>
      <c r="BT663">
        <v>10</v>
      </c>
    </row>
    <row r="664" spans="67:72" x14ac:dyDescent="0.35">
      <c r="BO664">
        <v>6.62</v>
      </c>
      <c r="BP664">
        <f t="shared" si="130"/>
        <v>12.913279916224861</v>
      </c>
      <c r="BQ664">
        <f t="shared" si="131"/>
        <v>12.896647142081608</v>
      </c>
      <c r="BR664">
        <f t="shared" si="132"/>
        <v>47.69330148596439</v>
      </c>
      <c r="BS664">
        <f t="shared" si="133"/>
        <v>44.25243366570394</v>
      </c>
      <c r="BT664">
        <v>10</v>
      </c>
    </row>
    <row r="665" spans="67:72" x14ac:dyDescent="0.35">
      <c r="BO665">
        <v>6.63</v>
      </c>
      <c r="BP665">
        <f t="shared" si="130"/>
        <v>12.912924854367148</v>
      </c>
      <c r="BQ665">
        <f t="shared" si="131"/>
        <v>12.896274076848133</v>
      </c>
      <c r="BR665">
        <f t="shared" si="132"/>
        <v>47.681198629302799</v>
      </c>
      <c r="BS665">
        <f t="shared" si="133"/>
        <v>44.241174909774003</v>
      </c>
      <c r="BT665">
        <v>10</v>
      </c>
    </row>
    <row r="666" spans="67:72" x14ac:dyDescent="0.35">
      <c r="BO666">
        <v>6.64</v>
      </c>
      <c r="BP666">
        <f t="shared" si="130"/>
        <v>12.91256984815081</v>
      </c>
      <c r="BQ666">
        <f t="shared" si="131"/>
        <v>12.895901067606539</v>
      </c>
      <c r="BR666">
        <f t="shared" si="132"/>
        <v>47.669116473006667</v>
      </c>
      <c r="BS666">
        <f t="shared" si="133"/>
        <v>44.229934629538931</v>
      </c>
      <c r="BT666">
        <v>10</v>
      </c>
    </row>
    <row r="667" spans="67:72" x14ac:dyDescent="0.35">
      <c r="BO667">
        <v>6.65</v>
      </c>
      <c r="BP667">
        <f t="shared" si="130"/>
        <v>12.912214897594604</v>
      </c>
      <c r="BQ667">
        <f t="shared" si="131"/>
        <v>12.895528114377127</v>
      </c>
      <c r="BR667">
        <f t="shared" si="132"/>
        <v>47.657054977389301</v>
      </c>
      <c r="BS667">
        <f t="shared" si="133"/>
        <v>44.218712791461172</v>
      </c>
      <c r="BT667">
        <v>10</v>
      </c>
    </row>
    <row r="668" spans="67:72" x14ac:dyDescent="0.35">
      <c r="BO668">
        <v>6.66</v>
      </c>
      <c r="BP668">
        <f t="shared" si="130"/>
        <v>12.911860002717308</v>
      </c>
      <c r="BQ668">
        <f t="shared" si="131"/>
        <v>12.895155217180204</v>
      </c>
      <c r="BR668">
        <f t="shared" si="132"/>
        <v>47.645014102840207</v>
      </c>
      <c r="BS668">
        <f t="shared" si="133"/>
        <v>44.207509362064116</v>
      </c>
      <c r="BT668">
        <v>10</v>
      </c>
    </row>
    <row r="669" spans="67:72" x14ac:dyDescent="0.35">
      <c r="BO669">
        <v>6.67</v>
      </c>
      <c r="BP669">
        <f t="shared" si="130"/>
        <v>12.91150516353771</v>
      </c>
      <c r="BQ669">
        <f t="shared" si="131"/>
        <v>12.894782376036092</v>
      </c>
      <c r="BR669">
        <f t="shared" si="132"/>
        <v>47.632993809825038</v>
      </c>
      <c r="BS669">
        <f t="shared" si="133"/>
        <v>44.196324307932016</v>
      </c>
      <c r="BT669">
        <v>10</v>
      </c>
    </row>
    <row r="670" spans="67:72" x14ac:dyDescent="0.35">
      <c r="BO670">
        <v>6.68</v>
      </c>
      <c r="BP670">
        <f t="shared" si="130"/>
        <v>12.911150380074597</v>
      </c>
      <c r="BQ670">
        <f t="shared" si="131"/>
        <v>12.894409590965122</v>
      </c>
      <c r="BR670">
        <f t="shared" si="132"/>
        <v>47.620994058885323</v>
      </c>
      <c r="BS670">
        <f t="shared" si="133"/>
        <v>44.185157595709924</v>
      </c>
      <c r="BT670">
        <v>10</v>
      </c>
    </row>
    <row r="671" spans="67:72" x14ac:dyDescent="0.35">
      <c r="BO671">
        <v>6.69</v>
      </c>
      <c r="BP671">
        <f t="shared" si="130"/>
        <v>12.910795652346776</v>
      </c>
      <c r="BQ671">
        <f t="shared" si="131"/>
        <v>12.894036861987638</v>
      </c>
      <c r="BR671">
        <f t="shared" si="132"/>
        <v>47.609014810638456</v>
      </c>
      <c r="BS671">
        <f t="shared" si="133"/>
        <v>44.174009192103505</v>
      </c>
      <c r="BT671">
        <v>10</v>
      </c>
    </row>
    <row r="672" spans="67:72" x14ac:dyDescent="0.35">
      <c r="BO672">
        <v>6.7</v>
      </c>
      <c r="BP672">
        <f t="shared" si="130"/>
        <v>12.910440980373057</v>
      </c>
      <c r="BQ672">
        <f t="shared" si="131"/>
        <v>12.89366418912399</v>
      </c>
      <c r="BR672">
        <f t="shared" si="132"/>
        <v>47.597056025777469</v>
      </c>
      <c r="BS672">
        <f t="shared" si="133"/>
        <v>44.162879063878968</v>
      </c>
      <c r="BT672">
        <v>10</v>
      </c>
    </row>
    <row r="673" spans="67:72" x14ac:dyDescent="0.35">
      <c r="BO673">
        <v>6.71</v>
      </c>
      <c r="BP673">
        <f t="shared" si="130"/>
        <v>12.910086364172262</v>
      </c>
      <c r="BQ673">
        <f t="shared" si="131"/>
        <v>12.893291572394549</v>
      </c>
      <c r="BR673">
        <f t="shared" si="132"/>
        <v>47.585117665070896</v>
      </c>
      <c r="BS673">
        <f t="shared" si="133"/>
        <v>44.151767177862979</v>
      </c>
      <c r="BT673">
        <v>10</v>
      </c>
    </row>
    <row r="674" spans="67:72" x14ac:dyDescent="0.35">
      <c r="BO674">
        <v>6.72</v>
      </c>
      <c r="BP674">
        <f t="shared" si="130"/>
        <v>12.909731803763218</v>
      </c>
      <c r="BQ674">
        <f t="shared" si="131"/>
        <v>12.892919011819682</v>
      </c>
      <c r="BR674">
        <f t="shared" si="132"/>
        <v>47.573199689362653</v>
      </c>
      <c r="BS674">
        <f t="shared" si="133"/>
        <v>44.140673500942484</v>
      </c>
      <c r="BT674">
        <v>10</v>
      </c>
    </row>
    <row r="675" spans="67:72" x14ac:dyDescent="0.35">
      <c r="BO675">
        <v>6.73</v>
      </c>
      <c r="BP675">
        <f t="shared" si="130"/>
        <v>12.90937729916477</v>
      </c>
      <c r="BQ675">
        <f t="shared" si="131"/>
        <v>12.892546507419782</v>
      </c>
      <c r="BR675">
        <f t="shared" si="132"/>
        <v>47.561302059571858</v>
      </c>
      <c r="BS675">
        <f t="shared" si="133"/>
        <v>44.129598000064668</v>
      </c>
      <c r="BT675">
        <v>10</v>
      </c>
    </row>
    <row r="676" spans="67:72" x14ac:dyDescent="0.35">
      <c r="BO676">
        <v>6.74</v>
      </c>
      <c r="BP676">
        <f t="shared" si="130"/>
        <v>12.909022850395761</v>
      </c>
      <c r="BQ676">
        <f t="shared" si="131"/>
        <v>12.892174059215241</v>
      </c>
      <c r="BR676">
        <f t="shared" si="132"/>
        <v>47.549424736692735</v>
      </c>
      <c r="BS676">
        <f t="shared" si="133"/>
        <v>44.118540642236802</v>
      </c>
      <c r="BT676">
        <v>10</v>
      </c>
    </row>
    <row r="677" spans="67:72" x14ac:dyDescent="0.35">
      <c r="BO677">
        <v>6.75</v>
      </c>
      <c r="BP677">
        <f t="shared" si="130"/>
        <v>12.908668457475054</v>
      </c>
      <c r="BQ677">
        <f t="shared" si="131"/>
        <v>12.891801667226471</v>
      </c>
      <c r="BR677">
        <f t="shared" si="132"/>
        <v>47.537567681794421</v>
      </c>
      <c r="BS677">
        <f t="shared" si="133"/>
        <v>44.107501394526139</v>
      </c>
      <c r="BT677">
        <v>10</v>
      </c>
    </row>
    <row r="678" spans="67:72" x14ac:dyDescent="0.35">
      <c r="BO678">
        <v>6.76</v>
      </c>
      <c r="BP678">
        <f t="shared" si="130"/>
        <v>12.908314120421513</v>
      </c>
      <c r="BQ678">
        <f t="shared" si="131"/>
        <v>12.891429331473889</v>
      </c>
      <c r="BR678">
        <f t="shared" si="132"/>
        <v>47.52573085602085</v>
      </c>
      <c r="BS678">
        <f t="shared" si="133"/>
        <v>44.096480224059846</v>
      </c>
      <c r="BT678">
        <v>10</v>
      </c>
    </row>
    <row r="679" spans="67:72" x14ac:dyDescent="0.35">
      <c r="BO679">
        <v>6.77</v>
      </c>
      <c r="BP679">
        <f t="shared" si="130"/>
        <v>12.907959839254016</v>
      </c>
      <c r="BQ679">
        <f t="shared" si="131"/>
        <v>12.891057051977924</v>
      </c>
      <c r="BR679">
        <f t="shared" si="132"/>
        <v>47.513914220590578</v>
      </c>
      <c r="BS679">
        <f t="shared" si="133"/>
        <v>44.085477098024825</v>
      </c>
      <c r="BT679">
        <v>10</v>
      </c>
    </row>
    <row r="680" spans="67:72" x14ac:dyDescent="0.35">
      <c r="BO680">
        <v>6.78</v>
      </c>
      <c r="BP680">
        <f t="shared" si="130"/>
        <v>12.907605613991446</v>
      </c>
      <c r="BQ680">
        <f t="shared" si="131"/>
        <v>12.890684828759019</v>
      </c>
      <c r="BR680">
        <f t="shared" si="132"/>
        <v>47.50211773679672</v>
      </c>
      <c r="BS680">
        <f t="shared" si="133"/>
        <v>44.07449198366767</v>
      </c>
      <c r="BT680">
        <v>10</v>
      </c>
    </row>
    <row r="681" spans="67:72" x14ac:dyDescent="0.35">
      <c r="BO681">
        <v>6.79</v>
      </c>
      <c r="BP681">
        <f t="shared" si="130"/>
        <v>12.907251444652703</v>
      </c>
      <c r="BQ681">
        <f t="shared" si="131"/>
        <v>12.890312661837623</v>
      </c>
      <c r="BR681">
        <f t="shared" si="132"/>
        <v>47.490341366006689</v>
      </c>
      <c r="BS681">
        <f t="shared" si="133"/>
        <v>44.063524848294499</v>
      </c>
      <c r="BT681">
        <v>10</v>
      </c>
    </row>
    <row r="682" spans="67:72" x14ac:dyDescent="0.35">
      <c r="BO682">
        <v>6.8</v>
      </c>
      <c r="BP682">
        <f t="shared" si="130"/>
        <v>12.906897331256687</v>
      </c>
      <c r="BQ682">
        <f t="shared" si="131"/>
        <v>12.889940551234201</v>
      </c>
      <c r="BR682">
        <f t="shared" si="132"/>
        <v>47.478585069662152</v>
      </c>
      <c r="BS682">
        <f t="shared" si="133"/>
        <v>44.052575659270907</v>
      </c>
      <c r="BT682">
        <v>10</v>
      </c>
    </row>
    <row r="683" spans="67:72" x14ac:dyDescent="0.35">
      <c r="BO683">
        <v>6.81</v>
      </c>
      <c r="BP683">
        <f t="shared" si="130"/>
        <v>12.906543273822315</v>
      </c>
      <c r="BQ683">
        <f t="shared" si="131"/>
        <v>12.889568496969225</v>
      </c>
      <c r="BR683">
        <f t="shared" si="132"/>
        <v>47.466848809278837</v>
      </c>
      <c r="BS683">
        <f t="shared" si="133"/>
        <v>44.041644384021829</v>
      </c>
      <c r="BT683">
        <v>10</v>
      </c>
    </row>
    <row r="684" spans="67:72" x14ac:dyDescent="0.35">
      <c r="BO684">
        <v>6.82</v>
      </c>
      <c r="BP684">
        <f t="shared" si="130"/>
        <v>12.906189272368506</v>
      </c>
      <c r="BQ684">
        <f t="shared" si="131"/>
        <v>12.889196499063182</v>
      </c>
      <c r="BR684">
        <f t="shared" si="132"/>
        <v>47.4551325464464</v>
      </c>
      <c r="BS684">
        <f t="shared" si="133"/>
        <v>44.030730990031394</v>
      </c>
      <c r="BT684">
        <v>10</v>
      </c>
    </row>
    <row r="685" spans="67:72" x14ac:dyDescent="0.35">
      <c r="BO685">
        <v>6.83</v>
      </c>
      <c r="BP685">
        <f t="shared" si="130"/>
        <v>12.905835326914197</v>
      </c>
      <c r="BQ685">
        <f t="shared" si="131"/>
        <v>12.888824557536566</v>
      </c>
      <c r="BR685">
        <f t="shared" si="132"/>
        <v>47.443436242828291</v>
      </c>
      <c r="BS685">
        <f t="shared" si="133"/>
        <v>44.019835444842904</v>
      </c>
      <c r="BT685">
        <v>10</v>
      </c>
    </row>
    <row r="686" spans="67:72" x14ac:dyDescent="0.35">
      <c r="BO686">
        <v>6.84</v>
      </c>
      <c r="BP686">
        <f t="shared" si="130"/>
        <v>12.905481437478327</v>
      </c>
      <c r="BQ686">
        <f t="shared" si="131"/>
        <v>12.888452672409882</v>
      </c>
      <c r="BR686">
        <f t="shared" si="132"/>
        <v>47.43175986016162</v>
      </c>
      <c r="BS686">
        <f t="shared" si="133"/>
        <v>44.008957716058632</v>
      </c>
      <c r="BT686">
        <v>10</v>
      </c>
    </row>
    <row r="687" spans="67:72" x14ac:dyDescent="0.35">
      <c r="BO687">
        <v>6.85</v>
      </c>
      <c r="BP687">
        <f t="shared" si="130"/>
        <v>12.905127604079846</v>
      </c>
      <c r="BQ687">
        <f t="shared" si="131"/>
        <v>12.88808084370365</v>
      </c>
      <c r="BR687">
        <f t="shared" si="132"/>
        <v>47.420103360256981</v>
      </c>
      <c r="BS687">
        <f t="shared" si="133"/>
        <v>43.9980977713398</v>
      </c>
      <c r="BT687">
        <v>10</v>
      </c>
    </row>
    <row r="688" spans="67:72" x14ac:dyDescent="0.35">
      <c r="BO688">
        <v>6.86</v>
      </c>
      <c r="BP688">
        <f t="shared" si="130"/>
        <v>12.904773826737713</v>
      </c>
      <c r="BQ688">
        <f t="shared" si="131"/>
        <v>12.887709071438396</v>
      </c>
      <c r="BR688">
        <f t="shared" si="132"/>
        <v>47.408466704998339</v>
      </c>
      <c r="BS688">
        <f t="shared" si="133"/>
        <v>43.987255578406391</v>
      </c>
      <c r="BT688">
        <v>10</v>
      </c>
    </row>
    <row r="689" spans="67:72" x14ac:dyDescent="0.35">
      <c r="BO689">
        <v>6.87</v>
      </c>
      <c r="BP689">
        <f t="shared" si="130"/>
        <v>12.904420105470901</v>
      </c>
      <c r="BQ689">
        <f t="shared" si="131"/>
        <v>12.887337355634662</v>
      </c>
      <c r="BR689">
        <f t="shared" si="132"/>
        <v>47.396849856342897</v>
      </c>
      <c r="BS689">
        <f t="shared" si="133"/>
        <v>43.976431105037122</v>
      </c>
      <c r="BT689">
        <v>10</v>
      </c>
    </row>
    <row r="690" spans="67:72" x14ac:dyDescent="0.35">
      <c r="BO690">
        <v>6.88</v>
      </c>
      <c r="BP690">
        <f t="shared" si="130"/>
        <v>12.904066440298388</v>
      </c>
      <c r="BQ690">
        <f t="shared" si="131"/>
        <v>12.886965696312997</v>
      </c>
      <c r="BR690">
        <f t="shared" si="132"/>
        <v>47.385252776320932</v>
      </c>
      <c r="BS690">
        <f t="shared" si="133"/>
        <v>43.965624319069263</v>
      </c>
      <c r="BT690">
        <v>10</v>
      </c>
    </row>
    <row r="691" spans="67:72" x14ac:dyDescent="0.35">
      <c r="BO691">
        <v>6.89</v>
      </c>
      <c r="BP691">
        <f t="shared" si="130"/>
        <v>12.90371283123916</v>
      </c>
      <c r="BQ691">
        <f t="shared" si="131"/>
        <v>12.886594093493965</v>
      </c>
      <c r="BR691">
        <f t="shared" si="132"/>
        <v>47.373675427035664</v>
      </c>
      <c r="BS691">
        <f t="shared" si="133"/>
        <v>43.954835188398597</v>
      </c>
      <c r="BT691">
        <v>10</v>
      </c>
    </row>
    <row r="692" spans="67:72" x14ac:dyDescent="0.35">
      <c r="BO692">
        <v>6.9</v>
      </c>
      <c r="BP692">
        <f t="shared" si="130"/>
        <v>12.903359278312214</v>
      </c>
      <c r="BQ692">
        <f t="shared" si="131"/>
        <v>12.886222547198134</v>
      </c>
      <c r="BR692">
        <f t="shared" si="132"/>
        <v>47.362117770663104</v>
      </c>
      <c r="BS692">
        <f t="shared" si="133"/>
        <v>43.944063680979241</v>
      </c>
      <c r="BT692">
        <v>10</v>
      </c>
    </row>
    <row r="693" spans="67:72" x14ac:dyDescent="0.35">
      <c r="BO693">
        <v>6.91</v>
      </c>
      <c r="BP693">
        <f t="shared" si="130"/>
        <v>12.903005781536562</v>
      </c>
      <c r="BQ693">
        <f t="shared" si="131"/>
        <v>12.885851057446093</v>
      </c>
      <c r="BR693">
        <f t="shared" si="132"/>
        <v>47.350579769451947</v>
      </c>
      <c r="BS693">
        <f t="shared" si="133"/>
        <v>43.933309764823626</v>
      </c>
      <c r="BT693">
        <v>10</v>
      </c>
    </row>
    <row r="694" spans="67:72" x14ac:dyDescent="0.35">
      <c r="BO694">
        <v>6.92</v>
      </c>
      <c r="BP694">
        <f t="shared" si="130"/>
        <v>12.902652340931214</v>
      </c>
      <c r="BQ694">
        <f t="shared" si="131"/>
        <v>12.885479624258434</v>
      </c>
      <c r="BR694">
        <f t="shared" si="132"/>
        <v>47.339061385723397</v>
      </c>
      <c r="BS694">
        <f t="shared" si="133"/>
        <v>43.922573408002329</v>
      </c>
      <c r="BT694">
        <v>10</v>
      </c>
    </row>
    <row r="695" spans="67:72" x14ac:dyDescent="0.35">
      <c r="BO695">
        <v>6.93</v>
      </c>
      <c r="BP695">
        <f t="shared" si="130"/>
        <v>12.902298956515198</v>
      </c>
      <c r="BQ695">
        <f t="shared" si="131"/>
        <v>12.885108247655758</v>
      </c>
      <c r="BR695">
        <f t="shared" si="132"/>
        <v>47.327562581871049</v>
      </c>
      <c r="BS695">
        <f t="shared" si="133"/>
        <v>43.911854578643968</v>
      </c>
      <c r="BT695">
        <v>10</v>
      </c>
    </row>
    <row r="696" spans="67:72" x14ac:dyDescent="0.35">
      <c r="BO696">
        <v>6.94</v>
      </c>
      <c r="BP696">
        <f t="shared" si="130"/>
        <v>12.901945628307548</v>
      </c>
      <c r="BQ696">
        <f t="shared" si="131"/>
        <v>12.88473692765869</v>
      </c>
      <c r="BR696">
        <f t="shared" si="132"/>
        <v>47.316083320360747</v>
      </c>
      <c r="BS696">
        <f t="shared" si="133"/>
        <v>43.901153244935124</v>
      </c>
      <c r="BT696">
        <v>10</v>
      </c>
    </row>
    <row r="697" spans="67:72" x14ac:dyDescent="0.35">
      <c r="BO697">
        <v>6.95</v>
      </c>
      <c r="BP697">
        <f t="shared" si="130"/>
        <v>12.90159235632731</v>
      </c>
      <c r="BQ697">
        <f t="shared" si="131"/>
        <v>12.88436566428785</v>
      </c>
      <c r="BR697">
        <f t="shared" si="132"/>
        <v>47.304623563730431</v>
      </c>
      <c r="BS697">
        <f t="shared" si="133"/>
        <v>43.890469375120226</v>
      </c>
      <c r="BT697">
        <v>10</v>
      </c>
    </row>
    <row r="698" spans="67:72" x14ac:dyDescent="0.35">
      <c r="BO698">
        <v>6.96</v>
      </c>
      <c r="BP698">
        <f t="shared" si="130"/>
        <v>12.901239140593535</v>
      </c>
      <c r="BQ698">
        <f t="shared" si="131"/>
        <v>12.883994457563883</v>
      </c>
      <c r="BR698">
        <f t="shared" si="132"/>
        <v>47.293183274590021</v>
      </c>
      <c r="BS698">
        <f t="shared" si="133"/>
        <v>43.879802937501452</v>
      </c>
      <c r="BT698">
        <v>10</v>
      </c>
    </row>
    <row r="699" spans="67:72" x14ac:dyDescent="0.35">
      <c r="BO699">
        <v>6.97</v>
      </c>
      <c r="BP699">
        <f t="shared" si="130"/>
        <v>12.900885981125287</v>
      </c>
      <c r="BQ699">
        <f t="shared" si="131"/>
        <v>12.883623307507435</v>
      </c>
      <c r="BR699">
        <f t="shared" si="132"/>
        <v>47.28176241562123</v>
      </c>
      <c r="BS699">
        <f t="shared" si="133"/>
        <v>43.869153900438597</v>
      </c>
      <c r="BT699">
        <v>10</v>
      </c>
    </row>
    <row r="700" spans="67:72" x14ac:dyDescent="0.35">
      <c r="BO700">
        <v>6.98</v>
      </c>
      <c r="BP700">
        <f t="shared" si="130"/>
        <v>12.900532877941638</v>
      </c>
      <c r="BQ700">
        <f t="shared" si="131"/>
        <v>12.883252214139166</v>
      </c>
      <c r="BR700">
        <f t="shared" si="132"/>
        <v>47.27036094957753</v>
      </c>
      <c r="BS700">
        <f t="shared" si="133"/>
        <v>43.85852223234901</v>
      </c>
      <c r="BT700">
        <v>10</v>
      </c>
    </row>
    <row r="701" spans="67:72" x14ac:dyDescent="0.35">
      <c r="BO701">
        <v>6.99</v>
      </c>
      <c r="BP701">
        <f t="shared" si="130"/>
        <v>12.900179831061669</v>
      </c>
      <c r="BQ701">
        <f t="shared" si="131"/>
        <v>12.882881177479753</v>
      </c>
      <c r="BR701">
        <f t="shared" si="132"/>
        <v>47.258978839283877</v>
      </c>
      <c r="BS701">
        <f t="shared" si="133"/>
        <v>43.84790790170743</v>
      </c>
      <c r="BT701">
        <v>10</v>
      </c>
    </row>
    <row r="702" spans="67:72" x14ac:dyDescent="0.35">
      <c r="BO702">
        <v>7</v>
      </c>
      <c r="BP702">
        <f t="shared" si="130"/>
        <v>12.89982684050447</v>
      </c>
      <c r="BQ702">
        <f t="shared" si="131"/>
        <v>12.882510197549871</v>
      </c>
      <c r="BR702">
        <f t="shared" si="132"/>
        <v>47.247616047636697</v>
      </c>
      <c r="BS702">
        <f t="shared" si="133"/>
        <v>43.837310877045972</v>
      </c>
      <c r="BT702">
        <v>10</v>
      </c>
    </row>
    <row r="703" spans="67:72" x14ac:dyDescent="0.35">
      <c r="BO703">
        <v>7.01</v>
      </c>
      <c r="BP703">
        <f t="shared" si="130"/>
        <v>12.899473906289145</v>
      </c>
      <c r="BQ703">
        <f t="shared" si="131"/>
        <v>12.882139274370223</v>
      </c>
      <c r="BR703">
        <f t="shared" si="132"/>
        <v>47.236272537603654</v>
      </c>
      <c r="BS703">
        <f t="shared" si="133"/>
        <v>43.826731126953916</v>
      </c>
      <c r="BT703">
        <v>10</v>
      </c>
    </row>
    <row r="704" spans="67:72" x14ac:dyDescent="0.35">
      <c r="BO704">
        <v>7.02</v>
      </c>
      <c r="BP704">
        <f t="shared" si="130"/>
        <v>12.8991210284348</v>
      </c>
      <c r="BQ704">
        <f t="shared" si="131"/>
        <v>12.881768407961506</v>
      </c>
      <c r="BR704">
        <f t="shared" si="132"/>
        <v>47.224948272223571</v>
      </c>
      <c r="BS704">
        <f t="shared" si="133"/>
        <v>43.816168620077683</v>
      </c>
      <c r="BT704">
        <v>10</v>
      </c>
    </row>
    <row r="705" spans="67:72" x14ac:dyDescent="0.35">
      <c r="BO705">
        <v>7.03</v>
      </c>
      <c r="BP705">
        <f t="shared" si="130"/>
        <v>12.898768206960558</v>
      </c>
      <c r="BQ705">
        <f t="shared" si="131"/>
        <v>12.881397598344442</v>
      </c>
      <c r="BR705">
        <f t="shared" si="132"/>
        <v>47.2136432146063</v>
      </c>
      <c r="BS705">
        <f t="shared" si="133"/>
        <v>43.805623325120706</v>
      </c>
      <c r="BT705">
        <v>10</v>
      </c>
    </row>
    <row r="706" spans="67:72" x14ac:dyDescent="0.35">
      <c r="BO706">
        <v>7.04</v>
      </c>
      <c r="BP706">
        <f t="shared" si="130"/>
        <v>12.89841544188554</v>
      </c>
      <c r="BQ706">
        <f t="shared" si="131"/>
        <v>12.881026845539754</v>
      </c>
      <c r="BR706">
        <f t="shared" si="132"/>
        <v>47.202357327932511</v>
      </c>
      <c r="BS706">
        <f t="shared" si="133"/>
        <v>43.7950952108433</v>
      </c>
      <c r="BT706">
        <v>10</v>
      </c>
    </row>
    <row r="707" spans="67:72" x14ac:dyDescent="0.35">
      <c r="BO707">
        <v>7.05</v>
      </c>
      <c r="BP707">
        <f t="shared" ref="BP707:BP770" si="134">13.03*EXP(-0.003454*BO707)+0.1297*EXP(0.04768*BO707)</f>
        <v>12.89806273322889</v>
      </c>
      <c r="BQ707">
        <f t="shared" ref="BQ707:BQ770" si="135">13.05*EXP(-0.003531*BO707)+0.105*EXP(0.05201*BO707)</f>
        <v>12.880656149568184</v>
      </c>
      <c r="BR707">
        <f t="shared" ref="BR707:BR770" si="136">19.99*EXP(-0.1923*BO707)+43*EXP(-0.003208*BO707)</f>
        <v>47.191090575453657</v>
      </c>
      <c r="BS707">
        <f t="shared" ref="BS707:BS770" si="137">18.61*EXP(-0.182*BO707)+39.42*EXP(-0.002885*BO707)</f>
        <v>43.784584246062629</v>
      </c>
      <c r="BT707">
        <v>10</v>
      </c>
    </row>
    <row r="708" spans="67:72" x14ac:dyDescent="0.35">
      <c r="BO708">
        <v>7.06</v>
      </c>
      <c r="BP708">
        <f t="shared" si="134"/>
        <v>12.897710081009754</v>
      </c>
      <c r="BQ708">
        <f t="shared" si="135"/>
        <v>12.880285510450477</v>
      </c>
      <c r="BR708">
        <f t="shared" si="136"/>
        <v>47.179842920491751</v>
      </c>
      <c r="BS708">
        <f t="shared" si="137"/>
        <v>43.774090399652508</v>
      </c>
      <c r="BT708">
        <v>10</v>
      </c>
    </row>
    <row r="709" spans="67:72" x14ac:dyDescent="0.35">
      <c r="BO709">
        <v>7.07</v>
      </c>
      <c r="BP709">
        <f t="shared" si="134"/>
        <v>12.897357485247287</v>
      </c>
      <c r="BQ709">
        <f t="shared" si="135"/>
        <v>12.879914928207398</v>
      </c>
      <c r="BR709">
        <f t="shared" si="136"/>
        <v>47.168614326439297</v>
      </c>
      <c r="BS709">
        <f t="shared" si="137"/>
        <v>43.763613640543362</v>
      </c>
      <c r="BT709">
        <v>10</v>
      </c>
    </row>
    <row r="710" spans="67:72" x14ac:dyDescent="0.35">
      <c r="BO710">
        <v>7.08</v>
      </c>
      <c r="BP710">
        <f t="shared" si="134"/>
        <v>12.897004945960658</v>
      </c>
      <c r="BQ710">
        <f t="shared" si="135"/>
        <v>12.879544402859718</v>
      </c>
      <c r="BR710">
        <f t="shared" si="136"/>
        <v>47.157404756759092</v>
      </c>
      <c r="BS710">
        <f t="shared" si="137"/>
        <v>43.753153937722146</v>
      </c>
      <c r="BT710">
        <v>10</v>
      </c>
    </row>
    <row r="711" spans="67:72" x14ac:dyDescent="0.35">
      <c r="BO711">
        <v>7.09</v>
      </c>
      <c r="BP711">
        <f t="shared" si="134"/>
        <v>12.896652463169039</v>
      </c>
      <c r="BQ711">
        <f t="shared" si="135"/>
        <v>12.879173934428216</v>
      </c>
      <c r="BR711">
        <f t="shared" si="136"/>
        <v>47.146214174984166</v>
      </c>
      <c r="BS711">
        <f t="shared" si="137"/>
        <v>43.742711260232134</v>
      </c>
      <c r="BT711">
        <v>10</v>
      </c>
    </row>
    <row r="712" spans="67:72" x14ac:dyDescent="0.35">
      <c r="BO712">
        <v>7.1</v>
      </c>
      <c r="BP712">
        <f t="shared" si="134"/>
        <v>12.896300036891617</v>
      </c>
      <c r="BQ712">
        <f t="shared" si="135"/>
        <v>12.878803522933689</v>
      </c>
      <c r="BR712">
        <f t="shared" si="136"/>
        <v>47.13504254471755</v>
      </c>
      <c r="BS712">
        <f t="shared" si="137"/>
        <v>43.732285577172959</v>
      </c>
      <c r="BT712">
        <v>10</v>
      </c>
    </row>
    <row r="713" spans="67:72" x14ac:dyDescent="0.35">
      <c r="BO713">
        <v>7.11</v>
      </c>
      <c r="BP713">
        <f t="shared" si="134"/>
        <v>12.895947667147583</v>
      </c>
      <c r="BQ713">
        <f t="shared" si="135"/>
        <v>12.878433168396942</v>
      </c>
      <c r="BR713">
        <f t="shared" si="136"/>
        <v>47.123889829632255</v>
      </c>
      <c r="BS713">
        <f t="shared" si="137"/>
        <v>43.721876857700408</v>
      </c>
      <c r="BT713">
        <v>10</v>
      </c>
    </row>
    <row r="714" spans="67:72" x14ac:dyDescent="0.35">
      <c r="BO714">
        <v>7.12</v>
      </c>
      <c r="BP714">
        <f t="shared" si="134"/>
        <v>12.895595353956145</v>
      </c>
      <c r="BQ714">
        <f t="shared" si="135"/>
        <v>12.878062870838791</v>
      </c>
      <c r="BR714">
        <f t="shared" si="136"/>
        <v>47.112755993471055</v>
      </c>
      <c r="BS714">
        <f t="shared" si="137"/>
        <v>43.711485071026353</v>
      </c>
      <c r="BT714">
        <v>10</v>
      </c>
    </row>
    <row r="715" spans="67:72" x14ac:dyDescent="0.35">
      <c r="BO715">
        <v>7.13</v>
      </c>
      <c r="BP715">
        <f t="shared" si="134"/>
        <v>12.895243097336516</v>
      </c>
      <c r="BQ715">
        <f t="shared" si="135"/>
        <v>12.877692630280061</v>
      </c>
      <c r="BR715">
        <f t="shared" si="136"/>
        <v>47.101641000046349</v>
      </c>
      <c r="BS715">
        <f t="shared" si="137"/>
        <v>43.701110186418639</v>
      </c>
      <c r="BT715">
        <v>10</v>
      </c>
    </row>
    <row r="716" spans="67:72" x14ac:dyDescent="0.35">
      <c r="BO716">
        <v>7.14</v>
      </c>
      <c r="BP716">
        <f t="shared" si="134"/>
        <v>12.894890897307915</v>
      </c>
      <c r="BQ716">
        <f t="shared" si="135"/>
        <v>12.877322446741593</v>
      </c>
      <c r="BR716">
        <f t="shared" si="136"/>
        <v>47.090544813240093</v>
      </c>
      <c r="BS716">
        <f t="shared" si="137"/>
        <v>43.690752173201005</v>
      </c>
      <c r="BT716">
        <v>10</v>
      </c>
    </row>
    <row r="717" spans="67:72" x14ac:dyDescent="0.35">
      <c r="BO717">
        <v>7.15</v>
      </c>
      <c r="BP717">
        <f t="shared" si="134"/>
        <v>12.894538753889575</v>
      </c>
      <c r="BQ717">
        <f t="shared" si="135"/>
        <v>12.876952320244238</v>
      </c>
      <c r="BR717">
        <f t="shared" si="136"/>
        <v>47.079467397003619</v>
      </c>
      <c r="BS717">
        <f t="shared" si="137"/>
        <v>43.680411000752976</v>
      </c>
      <c r="BT717">
        <v>10</v>
      </c>
    </row>
    <row r="718" spans="67:72" x14ac:dyDescent="0.35">
      <c r="BO718">
        <v>7.16</v>
      </c>
      <c r="BP718">
        <f t="shared" si="134"/>
        <v>12.894186667100739</v>
      </c>
      <c r="BQ718">
        <f t="shared" si="135"/>
        <v>12.876582250808852</v>
      </c>
      <c r="BR718">
        <f t="shared" si="136"/>
        <v>47.068408715357506</v>
      </c>
      <c r="BS718">
        <f t="shared" si="137"/>
        <v>43.67008663850973</v>
      </c>
      <c r="BT718">
        <v>10</v>
      </c>
    </row>
    <row r="719" spans="67:72" x14ac:dyDescent="0.35">
      <c r="BO719">
        <v>7.17</v>
      </c>
      <c r="BP719">
        <f t="shared" si="134"/>
        <v>12.893834636960655</v>
      </c>
      <c r="BQ719">
        <f t="shared" si="135"/>
        <v>12.87621223845631</v>
      </c>
      <c r="BR719">
        <f t="shared" si="136"/>
        <v>47.057368732391453</v>
      </c>
      <c r="BS719">
        <f t="shared" si="137"/>
        <v>43.659779055962048</v>
      </c>
      <c r="BT719">
        <v>10</v>
      </c>
    </row>
    <row r="720" spans="67:72" x14ac:dyDescent="0.35">
      <c r="BO720">
        <v>7.18</v>
      </c>
      <c r="BP720">
        <f t="shared" si="134"/>
        <v>12.893482663488589</v>
      </c>
      <c r="BQ720">
        <f t="shared" si="135"/>
        <v>12.875842283207493</v>
      </c>
      <c r="BR720">
        <f t="shared" si="136"/>
        <v>47.046347412264154</v>
      </c>
      <c r="BS720">
        <f t="shared" si="137"/>
        <v>43.649488222656146</v>
      </c>
      <c r="BT720">
        <v>10</v>
      </c>
    </row>
    <row r="721" spans="67:72" x14ac:dyDescent="0.35">
      <c r="BO721">
        <v>7.19</v>
      </c>
      <c r="BP721">
        <f t="shared" si="134"/>
        <v>12.893130746703804</v>
      </c>
      <c r="BQ721">
        <f t="shared" si="135"/>
        <v>12.875472385083301</v>
      </c>
      <c r="BR721">
        <f t="shared" si="136"/>
        <v>47.035344719203145</v>
      </c>
      <c r="BS721">
        <f t="shared" si="137"/>
        <v>43.63921410819367</v>
      </c>
      <c r="BT721">
        <v>10</v>
      </c>
    </row>
    <row r="722" spans="67:72" x14ac:dyDescent="0.35">
      <c r="BO722">
        <v>7.2</v>
      </c>
      <c r="BP722">
        <f t="shared" si="134"/>
        <v>12.89277888662558</v>
      </c>
      <c r="BQ722">
        <f t="shared" si="135"/>
        <v>12.875102544104632</v>
      </c>
      <c r="BR722">
        <f t="shared" si="136"/>
        <v>47.024360617504669</v>
      </c>
      <c r="BS722">
        <f t="shared" si="137"/>
        <v>43.62895668223149</v>
      </c>
      <c r="BT722">
        <v>10</v>
      </c>
    </row>
    <row r="723" spans="67:72" x14ac:dyDescent="0.35">
      <c r="BO723">
        <v>7.21</v>
      </c>
      <c r="BP723">
        <f t="shared" si="134"/>
        <v>12.89242708327321</v>
      </c>
      <c r="BQ723">
        <f t="shared" si="135"/>
        <v>12.874732760292407</v>
      </c>
      <c r="BR723">
        <f t="shared" si="136"/>
        <v>47.013395071533623</v>
      </c>
      <c r="BS723">
        <f t="shared" si="137"/>
        <v>43.618715914481662</v>
      </c>
      <c r="BT723">
        <v>10</v>
      </c>
    </row>
    <row r="724" spans="67:72" x14ac:dyDescent="0.35">
      <c r="BO724">
        <v>7.22</v>
      </c>
      <c r="BP724">
        <f t="shared" si="134"/>
        <v>12.892075336665991</v>
      </c>
      <c r="BQ724">
        <f t="shared" si="135"/>
        <v>12.874363033667551</v>
      </c>
      <c r="BR724">
        <f t="shared" si="136"/>
        <v>47.002448045723277</v>
      </c>
      <c r="BS724">
        <f t="shared" si="137"/>
        <v>43.608491774711325</v>
      </c>
      <c r="BT724">
        <v>10</v>
      </c>
    </row>
    <row r="725" spans="67:72" x14ac:dyDescent="0.35">
      <c r="BO725">
        <v>7.23</v>
      </c>
      <c r="BP725">
        <f t="shared" si="134"/>
        <v>12.891723646823225</v>
      </c>
      <c r="BQ725">
        <f t="shared" si="135"/>
        <v>12.873993364251005</v>
      </c>
      <c r="BR725">
        <f t="shared" si="136"/>
        <v>46.991519504575294</v>
      </c>
      <c r="BS725">
        <f t="shared" si="137"/>
        <v>43.598284232742586</v>
      </c>
      <c r="BT725">
        <v>10</v>
      </c>
    </row>
    <row r="726" spans="67:72" x14ac:dyDescent="0.35">
      <c r="BO726">
        <v>7.24</v>
      </c>
      <c r="BP726">
        <f t="shared" si="134"/>
        <v>12.891372013764236</v>
      </c>
      <c r="BQ726">
        <f t="shared" si="135"/>
        <v>12.873623752063722</v>
      </c>
      <c r="BR726">
        <f t="shared" si="136"/>
        <v>46.980609412659483</v>
      </c>
      <c r="BS726">
        <f t="shared" si="137"/>
        <v>43.588093258452425</v>
      </c>
      <c r="BT726">
        <v>10</v>
      </c>
    </row>
    <row r="727" spans="67:72" x14ac:dyDescent="0.35">
      <c r="BO727">
        <v>7.25</v>
      </c>
      <c r="BP727">
        <f t="shared" si="134"/>
        <v>12.891020437508351</v>
      </c>
      <c r="BQ727">
        <f t="shared" si="135"/>
        <v>12.873254197126657</v>
      </c>
      <c r="BR727">
        <f t="shared" si="136"/>
        <v>46.969717734613759</v>
      </c>
      <c r="BS727">
        <f t="shared" si="137"/>
        <v>43.577918821772585</v>
      </c>
      <c r="BT727">
        <v>10</v>
      </c>
    </row>
    <row r="728" spans="67:72" x14ac:dyDescent="0.35">
      <c r="BO728">
        <v>7.26</v>
      </c>
      <c r="BP728">
        <f t="shared" si="134"/>
        <v>12.890668918074899</v>
      </c>
      <c r="BQ728">
        <f t="shared" si="135"/>
        <v>12.872884699460787</v>
      </c>
      <c r="BR728">
        <f t="shared" si="136"/>
        <v>46.958844435143945</v>
      </c>
      <c r="BS728">
        <f t="shared" si="137"/>
        <v>43.567760892689485</v>
      </c>
      <c r="BT728">
        <v>10</v>
      </c>
    </row>
    <row r="729" spans="67:72" x14ac:dyDescent="0.35">
      <c r="BO729">
        <v>7.27</v>
      </c>
      <c r="BP729">
        <f t="shared" si="134"/>
        <v>12.890317455483231</v>
      </c>
      <c r="BQ729">
        <f t="shared" si="135"/>
        <v>12.872515259087097</v>
      </c>
      <c r="BR729">
        <f t="shared" si="136"/>
        <v>46.947989479023661</v>
      </c>
      <c r="BS729">
        <f t="shared" si="137"/>
        <v>43.557619441244128</v>
      </c>
      <c r="BT729">
        <v>10</v>
      </c>
    </row>
    <row r="730" spans="67:72" x14ac:dyDescent="0.35">
      <c r="BO730">
        <v>7.28</v>
      </c>
      <c r="BP730">
        <f t="shared" si="134"/>
        <v>12.889966049752699</v>
      </c>
      <c r="BQ730">
        <f t="shared" si="135"/>
        <v>12.872145876026577</v>
      </c>
      <c r="BR730">
        <f t="shared" si="136"/>
        <v>46.937152831094231</v>
      </c>
      <c r="BS730">
        <f t="shared" si="137"/>
        <v>43.547494437531974</v>
      </c>
      <c r="BT730">
        <v>10</v>
      </c>
    </row>
    <row r="731" spans="67:72" x14ac:dyDescent="0.35">
      <c r="BO731">
        <v>7.29</v>
      </c>
      <c r="BP731">
        <f t="shared" si="134"/>
        <v>12.889614700902671</v>
      </c>
      <c r="BQ731">
        <f t="shared" si="135"/>
        <v>12.871776550300236</v>
      </c>
      <c r="BR731">
        <f t="shared" si="136"/>
        <v>46.926334456264506</v>
      </c>
      <c r="BS731">
        <f t="shared" si="137"/>
        <v>43.537385851702879</v>
      </c>
      <c r="BT731">
        <v>10</v>
      </c>
    </row>
    <row r="732" spans="67:72" x14ac:dyDescent="0.35">
      <c r="BO732">
        <v>7.3</v>
      </c>
      <c r="BP732">
        <f t="shared" si="134"/>
        <v>12.889263408952516</v>
      </c>
      <c r="BQ732">
        <f t="shared" si="135"/>
        <v>12.871407281929095</v>
      </c>
      <c r="BR732">
        <f t="shared" si="136"/>
        <v>46.915534319510726</v>
      </c>
      <c r="BS732">
        <f t="shared" si="137"/>
        <v>43.527293653960967</v>
      </c>
      <c r="BT732">
        <v>10</v>
      </c>
    </row>
    <row r="733" spans="67:72" x14ac:dyDescent="0.35">
      <c r="BO733">
        <v>7.31</v>
      </c>
      <c r="BP733">
        <f t="shared" si="134"/>
        <v>12.888912173921623</v>
      </c>
      <c r="BQ733">
        <f t="shared" si="135"/>
        <v>12.871038070934178</v>
      </c>
      <c r="BR733">
        <f t="shared" si="136"/>
        <v>46.904752385876449</v>
      </c>
      <c r="BS733">
        <f t="shared" si="137"/>
        <v>43.517217814564525</v>
      </c>
      <c r="BT733">
        <v>10</v>
      </c>
    </row>
    <row r="734" spans="67:72" x14ac:dyDescent="0.35">
      <c r="BO734">
        <v>7.32</v>
      </c>
      <c r="BP734">
        <f t="shared" si="134"/>
        <v>12.88856099582938</v>
      </c>
      <c r="BQ734">
        <f t="shared" si="135"/>
        <v>12.870668917336525</v>
      </c>
      <c r="BR734">
        <f t="shared" si="136"/>
        <v>46.893988620472363</v>
      </c>
      <c r="BS734">
        <f t="shared" si="137"/>
        <v>43.507158303825925</v>
      </c>
      <c r="BT734">
        <v>10</v>
      </c>
    </row>
    <row r="735" spans="67:72" x14ac:dyDescent="0.35">
      <c r="BO735">
        <v>7.33</v>
      </c>
      <c r="BP735">
        <f t="shared" si="134"/>
        <v>12.888209874695194</v>
      </c>
      <c r="BQ735">
        <f t="shared" si="135"/>
        <v>12.87029982115719</v>
      </c>
      <c r="BR735">
        <f t="shared" si="136"/>
        <v>46.883242988476191</v>
      </c>
      <c r="BS735">
        <f t="shared" si="137"/>
        <v>43.497115092111549</v>
      </c>
      <c r="BT735">
        <v>10</v>
      </c>
    </row>
    <row r="736" spans="67:72" x14ac:dyDescent="0.35">
      <c r="BO736">
        <v>7.34</v>
      </c>
      <c r="BP736">
        <f t="shared" si="134"/>
        <v>12.887858810538475</v>
      </c>
      <c r="BQ736">
        <f t="shared" si="135"/>
        <v>12.869930782417237</v>
      </c>
      <c r="BR736">
        <f t="shared" si="136"/>
        <v>46.872515455132564</v>
      </c>
      <c r="BS736">
        <f t="shared" si="137"/>
        <v>43.487088149841611</v>
      </c>
      <c r="BT736">
        <v>10</v>
      </c>
    </row>
    <row r="737" spans="67:72" x14ac:dyDescent="0.35">
      <c r="BO737">
        <v>7.35</v>
      </c>
      <c r="BP737">
        <f t="shared" si="134"/>
        <v>12.887507803378647</v>
      </c>
      <c r="BQ737">
        <f t="shared" si="135"/>
        <v>12.869561801137735</v>
      </c>
      <c r="BR737">
        <f t="shared" si="136"/>
        <v>46.861805985752859</v>
      </c>
      <c r="BS737">
        <f t="shared" si="137"/>
        <v>43.47707744749016</v>
      </c>
      <c r="BT737">
        <v>10</v>
      </c>
    </row>
    <row r="738" spans="67:72" x14ac:dyDescent="0.35">
      <c r="BO738">
        <v>7.36</v>
      </c>
      <c r="BP738">
        <f t="shared" si="134"/>
        <v>12.887156853235133</v>
      </c>
      <c r="BQ738">
        <f t="shared" si="135"/>
        <v>12.869192877339771</v>
      </c>
      <c r="BR738">
        <f t="shared" si="136"/>
        <v>46.851114545715099</v>
      </c>
      <c r="BS738">
        <f t="shared" si="137"/>
        <v>43.467082955584885</v>
      </c>
      <c r="BT738">
        <v>10</v>
      </c>
    </row>
    <row r="739" spans="67:72" x14ac:dyDescent="0.35">
      <c r="BO739">
        <v>7.37</v>
      </c>
      <c r="BP739">
        <f t="shared" si="134"/>
        <v>12.886805960127385</v>
      </c>
      <c r="BQ739">
        <f t="shared" si="135"/>
        <v>12.868824011044444</v>
      </c>
      <c r="BR739">
        <f t="shared" si="136"/>
        <v>46.840441100463835</v>
      </c>
      <c r="BS739">
        <f t="shared" si="137"/>
        <v>43.457104644707101</v>
      </c>
      <c r="BT739">
        <v>10</v>
      </c>
    </row>
    <row r="740" spans="67:72" x14ac:dyDescent="0.35">
      <c r="BO740">
        <v>7.38</v>
      </c>
      <c r="BP740">
        <f t="shared" si="134"/>
        <v>12.886455124074844</v>
      </c>
      <c r="BQ740">
        <f t="shared" si="135"/>
        <v>12.868455202272857</v>
      </c>
      <c r="BR740">
        <f t="shared" si="136"/>
        <v>46.829785615509977</v>
      </c>
      <c r="BS740">
        <f t="shared" si="137"/>
        <v>43.447142485491611</v>
      </c>
      <c r="BT740">
        <v>10</v>
      </c>
    </row>
    <row r="741" spans="67:72" x14ac:dyDescent="0.35">
      <c r="BO741">
        <v>7.39</v>
      </c>
      <c r="BP741">
        <f t="shared" si="134"/>
        <v>12.886104345096975</v>
      </c>
      <c r="BQ741">
        <f t="shared" si="135"/>
        <v>12.868086451046135</v>
      </c>
      <c r="BR741">
        <f t="shared" si="136"/>
        <v>46.819148056430713</v>
      </c>
      <c r="BS741">
        <f t="shared" si="137"/>
        <v>43.43719644862658</v>
      </c>
      <c r="BT741">
        <v>10</v>
      </c>
    </row>
    <row r="742" spans="67:72" x14ac:dyDescent="0.35">
      <c r="BO742">
        <v>7.4</v>
      </c>
      <c r="BP742">
        <f t="shared" si="134"/>
        <v>12.885753623213246</v>
      </c>
      <c r="BQ742">
        <f t="shared" si="135"/>
        <v>12.867717757385403</v>
      </c>
      <c r="BR742">
        <f t="shared" si="136"/>
        <v>46.808528388869334</v>
      </c>
      <c r="BS742">
        <f t="shared" si="137"/>
        <v>43.427266504853499</v>
      </c>
      <c r="BT742">
        <v>10</v>
      </c>
    </row>
    <row r="743" spans="67:72" x14ac:dyDescent="0.35">
      <c r="BO743">
        <v>7.41</v>
      </c>
      <c r="BP743">
        <f t="shared" si="134"/>
        <v>12.885402958443134</v>
      </c>
      <c r="BQ743">
        <f t="shared" si="135"/>
        <v>12.867349121311804</v>
      </c>
      <c r="BR743">
        <f t="shared" si="136"/>
        <v>46.797926578535161</v>
      </c>
      <c r="BS743">
        <f t="shared" si="137"/>
        <v>43.417352624967059</v>
      </c>
      <c r="BT743">
        <v>10</v>
      </c>
    </row>
    <row r="744" spans="67:72" x14ac:dyDescent="0.35">
      <c r="BO744">
        <v>7.42</v>
      </c>
      <c r="BP744">
        <f t="shared" si="134"/>
        <v>12.885052350806129</v>
      </c>
      <c r="BQ744">
        <f t="shared" si="135"/>
        <v>12.866980542846493</v>
      </c>
      <c r="BR744">
        <f t="shared" si="136"/>
        <v>46.78734259120337</v>
      </c>
      <c r="BS744">
        <f t="shared" si="137"/>
        <v>43.407454779815048</v>
      </c>
      <c r="BT744">
        <v>10</v>
      </c>
    </row>
    <row r="745" spans="67:72" x14ac:dyDescent="0.35">
      <c r="BO745">
        <v>7.43</v>
      </c>
      <c r="BP745">
        <f t="shared" si="134"/>
        <v>12.88470180032173</v>
      </c>
      <c r="BQ745">
        <f t="shared" si="135"/>
        <v>12.86661202201063</v>
      </c>
      <c r="BR745">
        <f t="shared" si="136"/>
        <v>46.776776392714908</v>
      </c>
      <c r="BS745">
        <f t="shared" si="137"/>
        <v>43.397572940298261</v>
      </c>
      <c r="BT745">
        <v>10</v>
      </c>
    </row>
    <row r="746" spans="67:72" x14ac:dyDescent="0.35">
      <c r="BO746">
        <v>7.44</v>
      </c>
      <c r="BP746">
        <f t="shared" si="134"/>
        <v>12.884351307009442</v>
      </c>
      <c r="BQ746">
        <f t="shared" si="135"/>
        <v>12.866243558825396</v>
      </c>
      <c r="BR746">
        <f t="shared" si="136"/>
        <v>46.766227948976301</v>
      </c>
      <c r="BS746">
        <f t="shared" si="137"/>
        <v>43.387707077370401</v>
      </c>
      <c r="BT746">
        <v>10</v>
      </c>
    </row>
    <row r="747" spans="67:72" x14ac:dyDescent="0.35">
      <c r="BO747">
        <v>7.45</v>
      </c>
      <c r="BP747">
        <f t="shared" si="134"/>
        <v>12.884000870888785</v>
      </c>
      <c r="BQ747">
        <f t="shared" si="135"/>
        <v>12.865875153311972</v>
      </c>
      <c r="BR747">
        <f t="shared" si="136"/>
        <v>46.755697225959622</v>
      </c>
      <c r="BS747">
        <f t="shared" si="137"/>
        <v>43.377857162037991</v>
      </c>
      <c r="BT747">
        <v>10</v>
      </c>
    </row>
    <row r="748" spans="67:72" x14ac:dyDescent="0.35">
      <c r="BO748">
        <v>7.46</v>
      </c>
      <c r="BP748">
        <f t="shared" si="134"/>
        <v>12.883650491979283</v>
      </c>
      <c r="BQ748">
        <f t="shared" si="135"/>
        <v>12.865506805491561</v>
      </c>
      <c r="BR748">
        <f t="shared" si="136"/>
        <v>46.745184189702286</v>
      </c>
      <c r="BS748">
        <f t="shared" si="137"/>
        <v>43.36802316536027</v>
      </c>
      <c r="BT748">
        <v>10</v>
      </c>
    </row>
    <row r="749" spans="67:72" x14ac:dyDescent="0.35">
      <c r="BO749">
        <v>7.47</v>
      </c>
      <c r="BP749">
        <f t="shared" si="134"/>
        <v>12.883300170300474</v>
      </c>
      <c r="BQ749">
        <f t="shared" si="135"/>
        <v>12.865138515385372</v>
      </c>
      <c r="BR749">
        <f t="shared" si="136"/>
        <v>46.734688806306949</v>
      </c>
      <c r="BS749">
        <f t="shared" si="137"/>
        <v>43.358205058449094</v>
      </c>
      <c r="BT749">
        <v>10</v>
      </c>
    </row>
    <row r="750" spans="67:72" x14ac:dyDescent="0.35">
      <c r="BO750">
        <v>7.48</v>
      </c>
      <c r="BP750">
        <f t="shared" si="134"/>
        <v>12.882949905871904</v>
      </c>
      <c r="BQ750">
        <f t="shared" si="135"/>
        <v>12.864770283014622</v>
      </c>
      <c r="BR750">
        <f t="shared" si="136"/>
        <v>46.724211041941402</v>
      </c>
      <c r="BS750">
        <f t="shared" si="137"/>
        <v>43.348402812468869</v>
      </c>
      <c r="BT750">
        <v>10</v>
      </c>
    </row>
    <row r="751" spans="67:72" x14ac:dyDescent="0.35">
      <c r="BO751">
        <v>7.49</v>
      </c>
      <c r="BP751">
        <f t="shared" si="134"/>
        <v>12.882599698713124</v>
      </c>
      <c r="BQ751">
        <f t="shared" si="135"/>
        <v>12.864402108400547</v>
      </c>
      <c r="BR751">
        <f t="shared" si="136"/>
        <v>46.713750862838431</v>
      </c>
      <c r="BS751">
        <f t="shared" si="137"/>
        <v>43.338616398636404</v>
      </c>
      <c r="BT751">
        <v>10</v>
      </c>
    </row>
    <row r="752" spans="67:72" x14ac:dyDescent="0.35">
      <c r="BO752">
        <v>7.5</v>
      </c>
      <c r="BP752">
        <f t="shared" si="134"/>
        <v>12.882249548843708</v>
      </c>
      <c r="BQ752">
        <f t="shared" si="135"/>
        <v>12.864033991564389</v>
      </c>
      <c r="BR752">
        <f t="shared" si="136"/>
        <v>46.703308235295673</v>
      </c>
      <c r="BS752">
        <f t="shared" si="137"/>
        <v>43.328845788220853</v>
      </c>
      <c r="BT752">
        <v>10</v>
      </c>
    </row>
    <row r="753" spans="67:72" x14ac:dyDescent="0.35">
      <c r="BO753">
        <v>7.51</v>
      </c>
      <c r="BP753">
        <f t="shared" si="134"/>
        <v>12.881899456283222</v>
      </c>
      <c r="BQ753">
        <f t="shared" si="135"/>
        <v>12.863665932527404</v>
      </c>
      <c r="BR753">
        <f t="shared" si="136"/>
        <v>46.692883125675522</v>
      </c>
      <c r="BS753">
        <f t="shared" si="137"/>
        <v>43.319090952543618</v>
      </c>
      <c r="BT753">
        <v>10</v>
      </c>
    </row>
    <row r="754" spans="67:72" x14ac:dyDescent="0.35">
      <c r="BO754">
        <v>7.52</v>
      </c>
      <c r="BP754">
        <f t="shared" si="134"/>
        <v>12.881549421051254</v>
      </c>
      <c r="BQ754">
        <f t="shared" si="135"/>
        <v>12.863297931310855</v>
      </c>
      <c r="BR754">
        <f t="shared" si="136"/>
        <v>46.68247550040499</v>
      </c>
      <c r="BS754">
        <f t="shared" si="137"/>
        <v>43.309351862978239</v>
      </c>
      <c r="BT754">
        <v>10</v>
      </c>
    </row>
    <row r="755" spans="67:72" x14ac:dyDescent="0.35">
      <c r="BO755">
        <v>7.53</v>
      </c>
      <c r="BP755">
        <f t="shared" si="134"/>
        <v>12.881199443167397</v>
      </c>
      <c r="BQ755">
        <f t="shared" si="135"/>
        <v>12.862929987936026</v>
      </c>
      <c r="BR755">
        <f t="shared" si="136"/>
        <v>46.672085325975594</v>
      </c>
      <c r="BS755">
        <f t="shared" si="137"/>
        <v>43.299628490950312</v>
      </c>
      <c r="BT755">
        <v>10</v>
      </c>
    </row>
    <row r="756" spans="67:72" x14ac:dyDescent="0.35">
      <c r="BO756">
        <v>7.54</v>
      </c>
      <c r="BP756">
        <f t="shared" si="134"/>
        <v>12.880849522651255</v>
      </c>
      <c r="BQ756">
        <f t="shared" si="135"/>
        <v>12.862562102424199</v>
      </c>
      <c r="BR756">
        <f t="shared" si="136"/>
        <v>46.661712568943202</v>
      </c>
      <c r="BS756">
        <f t="shared" si="137"/>
        <v>43.289920807937392</v>
      </c>
      <c r="BT756">
        <v>10</v>
      </c>
    </row>
    <row r="757" spans="67:72" x14ac:dyDescent="0.35">
      <c r="BO757">
        <v>7.55</v>
      </c>
      <c r="BP757">
        <f t="shared" si="134"/>
        <v>12.880499659522441</v>
      </c>
      <c r="BQ757">
        <f t="shared" si="135"/>
        <v>12.86219427479668</v>
      </c>
      <c r="BR757">
        <f t="shared" si="136"/>
        <v>46.651357195927957</v>
      </c>
      <c r="BS757">
        <f t="shared" si="137"/>
        <v>43.280228785468893</v>
      </c>
      <c r="BT757">
        <v>10</v>
      </c>
    </row>
    <row r="758" spans="67:72" x14ac:dyDescent="0.35">
      <c r="BO758">
        <v>7.56</v>
      </c>
      <c r="BP758">
        <f t="shared" si="134"/>
        <v>12.880149853800578</v>
      </c>
      <c r="BQ758">
        <f t="shared" si="135"/>
        <v>12.861826505074779</v>
      </c>
      <c r="BR758">
        <f t="shared" si="136"/>
        <v>46.641019173614104</v>
      </c>
      <c r="BS758">
        <f t="shared" si="137"/>
        <v>43.270552395125982</v>
      </c>
      <c r="BT758">
        <v>10</v>
      </c>
    </row>
    <row r="759" spans="67:72" x14ac:dyDescent="0.35">
      <c r="BO759">
        <v>7.57</v>
      </c>
      <c r="BP759">
        <f t="shared" si="134"/>
        <v>12.879800105505298</v>
      </c>
      <c r="BQ759">
        <f t="shared" si="135"/>
        <v>12.861458793279818</v>
      </c>
      <c r="BR759">
        <f t="shared" si="136"/>
        <v>46.630698468749912</v>
      </c>
      <c r="BS759">
        <f t="shared" si="137"/>
        <v>43.260891608541527</v>
      </c>
      <c r="BT759">
        <v>10</v>
      </c>
    </row>
    <row r="760" spans="67:72" x14ac:dyDescent="0.35">
      <c r="BO760">
        <v>7.58</v>
      </c>
      <c r="BP760">
        <f t="shared" si="134"/>
        <v>12.87945041465624</v>
      </c>
      <c r="BQ760">
        <f t="shared" si="135"/>
        <v>12.861091139433132</v>
      </c>
      <c r="BR760">
        <f t="shared" si="136"/>
        <v>46.620395048147508</v>
      </c>
      <c r="BS760">
        <f t="shared" si="137"/>
        <v>43.251246397399967</v>
      </c>
      <c r="BT760">
        <v>10</v>
      </c>
    </row>
    <row r="761" spans="67:72" x14ac:dyDescent="0.35">
      <c r="BO761">
        <v>7.59</v>
      </c>
      <c r="BP761">
        <f t="shared" si="134"/>
        <v>12.879100781273062</v>
      </c>
      <c r="BQ761">
        <f t="shared" si="135"/>
        <v>12.860723543556068</v>
      </c>
      <c r="BR761">
        <f t="shared" si="136"/>
        <v>46.610108878682787</v>
      </c>
      <c r="BS761">
        <f t="shared" si="137"/>
        <v>43.241616733437198</v>
      </c>
      <c r="BT761">
        <v>10</v>
      </c>
    </row>
    <row r="762" spans="67:72" x14ac:dyDescent="0.35">
      <c r="BO762">
        <v>7.6</v>
      </c>
      <c r="BP762">
        <f t="shared" si="134"/>
        <v>12.878751205375419</v>
      </c>
      <c r="BQ762">
        <f t="shared" si="135"/>
        <v>12.860356005669983</v>
      </c>
      <c r="BR762">
        <f t="shared" si="136"/>
        <v>46.599839927295278</v>
      </c>
      <c r="BS762">
        <f t="shared" si="137"/>
        <v>43.232002588440551</v>
      </c>
      <c r="BT762">
        <v>10</v>
      </c>
    </row>
    <row r="763" spans="67:72" x14ac:dyDescent="0.35">
      <c r="BO763">
        <v>7.61</v>
      </c>
      <c r="BP763">
        <f t="shared" si="134"/>
        <v>12.878401686982984</v>
      </c>
      <c r="BQ763">
        <f t="shared" si="135"/>
        <v>12.859988525796247</v>
      </c>
      <c r="BR763">
        <f t="shared" si="136"/>
        <v>46.589588160988015</v>
      </c>
      <c r="BS763">
        <f t="shared" si="137"/>
        <v>43.222403934248625</v>
      </c>
      <c r="BT763">
        <v>10</v>
      </c>
    </row>
    <row r="764" spans="67:72" x14ac:dyDescent="0.35">
      <c r="BO764">
        <v>7.62</v>
      </c>
      <c r="BP764">
        <f t="shared" si="134"/>
        <v>12.878052226115441</v>
      </c>
      <c r="BQ764">
        <f t="shared" si="135"/>
        <v>12.859621103956236</v>
      </c>
      <c r="BR764">
        <f t="shared" si="136"/>
        <v>46.579353546827427</v>
      </c>
      <c r="BS764">
        <f t="shared" si="137"/>
        <v>43.212820742751248</v>
      </c>
      <c r="BT764">
        <v>10</v>
      </c>
    </row>
    <row r="765" spans="67:72" x14ac:dyDescent="0.35">
      <c r="BO765">
        <v>7.63</v>
      </c>
      <c r="BP765">
        <f t="shared" si="134"/>
        <v>12.877702822792475</v>
      </c>
      <c r="BQ765">
        <f t="shared" si="135"/>
        <v>12.859253740171347</v>
      </c>
      <c r="BR765">
        <f t="shared" si="136"/>
        <v>46.569136051943204</v>
      </c>
      <c r="BS765">
        <f t="shared" si="137"/>
        <v>43.203252985889343</v>
      </c>
      <c r="BT765">
        <v>10</v>
      </c>
    </row>
    <row r="766" spans="67:72" x14ac:dyDescent="0.35">
      <c r="BO766">
        <v>7.64</v>
      </c>
      <c r="BP766">
        <f t="shared" si="134"/>
        <v>12.877353477033786</v>
      </c>
      <c r="BQ766">
        <f t="shared" si="135"/>
        <v>12.858886434462985</v>
      </c>
      <c r="BR766">
        <f t="shared" si="136"/>
        <v>46.558935643528187</v>
      </c>
      <c r="BS766">
        <f t="shared" si="137"/>
        <v>43.193700635654857</v>
      </c>
      <c r="BT766">
        <v>10</v>
      </c>
    </row>
    <row r="767" spans="67:72" x14ac:dyDescent="0.35">
      <c r="BO767">
        <v>7.65</v>
      </c>
      <c r="BP767">
        <f t="shared" si="134"/>
        <v>12.877004188859088</v>
      </c>
      <c r="BQ767">
        <f t="shared" si="135"/>
        <v>12.858519186852556</v>
      </c>
      <c r="BR767">
        <f t="shared" si="136"/>
        <v>46.548752288838259</v>
      </c>
      <c r="BS767">
        <f t="shared" si="137"/>
        <v>43.184163664090669</v>
      </c>
      <c r="BT767">
        <v>10</v>
      </c>
    </row>
    <row r="768" spans="67:72" x14ac:dyDescent="0.35">
      <c r="BO768">
        <v>7.66</v>
      </c>
      <c r="BP768">
        <f t="shared" si="134"/>
        <v>12.876654958288096</v>
      </c>
      <c r="BQ768">
        <f t="shared" si="135"/>
        <v>12.858151997361492</v>
      </c>
      <c r="BR768">
        <f t="shared" si="136"/>
        <v>46.538585955192175</v>
      </c>
      <c r="BS768">
        <f t="shared" si="137"/>
        <v>43.174642043290483</v>
      </c>
      <c r="BT768">
        <v>10</v>
      </c>
    </row>
    <row r="769" spans="67:72" x14ac:dyDescent="0.35">
      <c r="BO769">
        <v>7.67</v>
      </c>
      <c r="BP769">
        <f t="shared" si="134"/>
        <v>12.876305785340541</v>
      </c>
      <c r="BQ769">
        <f t="shared" si="135"/>
        <v>12.857784866011229</v>
      </c>
      <c r="BR769">
        <f t="shared" si="136"/>
        <v>46.528436609971493</v>
      </c>
      <c r="BS769">
        <f t="shared" si="137"/>
        <v>43.165135745398743</v>
      </c>
      <c r="BT769">
        <v>10</v>
      </c>
    </row>
    <row r="770" spans="67:72" x14ac:dyDescent="0.35">
      <c r="BO770">
        <v>7.68</v>
      </c>
      <c r="BP770">
        <f t="shared" si="134"/>
        <v>12.87595667003616</v>
      </c>
      <c r="BQ770">
        <f t="shared" si="135"/>
        <v>12.857417792823217</v>
      </c>
      <c r="BR770">
        <f t="shared" si="136"/>
        <v>46.518304220620429</v>
      </c>
      <c r="BS770">
        <f t="shared" si="137"/>
        <v>43.155644742610562</v>
      </c>
      <c r="BT770">
        <v>10</v>
      </c>
    </row>
    <row r="771" spans="67:72" x14ac:dyDescent="0.35">
      <c r="BO771">
        <v>7.69</v>
      </c>
      <c r="BP771">
        <f t="shared" ref="BP771:BP834" si="138">13.03*EXP(-0.003454*BO771)+0.1297*EXP(0.04768*BO771)</f>
        <v>12.875607612394703</v>
      </c>
      <c r="BQ771">
        <f t="shared" ref="BQ771:BQ834" si="139">13.05*EXP(-0.003531*BO771)+0.105*EXP(0.05201*BO771)</f>
        <v>12.857050777818918</v>
      </c>
      <c r="BR771">
        <f t="shared" ref="BR771:BR834" si="140">19.99*EXP(-0.1923*BO771)+43*EXP(-0.003208*BO771)</f>
        <v>46.508188754645744</v>
      </c>
      <c r="BS771">
        <f t="shared" ref="BS771:BS834" si="141">18.61*EXP(-0.182*BO771)+39.42*EXP(-0.002885*BO771)</f>
        <v>43.146169007171572</v>
      </c>
      <c r="BT771">
        <v>10</v>
      </c>
    </row>
    <row r="772" spans="67:72" x14ac:dyDescent="0.35">
      <c r="BO772">
        <v>7.7</v>
      </c>
      <c r="BP772">
        <f t="shared" si="138"/>
        <v>12.875258612435927</v>
      </c>
      <c r="BQ772">
        <f t="shared" si="139"/>
        <v>12.8566838210198</v>
      </c>
      <c r="BR772">
        <f t="shared" si="140"/>
        <v>46.498090179616604</v>
      </c>
      <c r="BS772">
        <f t="shared" si="141"/>
        <v>43.136708511377925</v>
      </c>
      <c r="BT772">
        <v>10</v>
      </c>
    </row>
    <row r="773" spans="67:72" x14ac:dyDescent="0.35">
      <c r="BO773">
        <v>7.71</v>
      </c>
      <c r="BP773">
        <f t="shared" si="138"/>
        <v>12.8749096701796</v>
      </c>
      <c r="BQ773">
        <f t="shared" si="139"/>
        <v>12.856316922447348</v>
      </c>
      <c r="BR773">
        <f t="shared" si="140"/>
        <v>46.488008463164505</v>
      </c>
      <c r="BS773">
        <f t="shared" si="141"/>
        <v>43.127263227576108</v>
      </c>
      <c r="BT773">
        <v>10</v>
      </c>
    </row>
    <row r="774" spans="67:72" x14ac:dyDescent="0.35">
      <c r="BO774">
        <v>7.72</v>
      </c>
      <c r="BP774">
        <f t="shared" si="138"/>
        <v>12.874560785645498</v>
      </c>
      <c r="BQ774">
        <f t="shared" si="139"/>
        <v>12.855950082123059</v>
      </c>
      <c r="BR774">
        <f t="shared" si="140"/>
        <v>46.477943572983108</v>
      </c>
      <c r="BS774">
        <f t="shared" si="141"/>
        <v>43.117833128162886</v>
      </c>
      <c r="BT774">
        <v>10</v>
      </c>
    </row>
    <row r="775" spans="67:72" x14ac:dyDescent="0.35">
      <c r="BO775">
        <v>7.73</v>
      </c>
      <c r="BP775">
        <f t="shared" si="138"/>
        <v>12.874211958853406</v>
      </c>
      <c r="BQ775">
        <f t="shared" si="139"/>
        <v>12.855583300068433</v>
      </c>
      <c r="BR775">
        <f t="shared" si="140"/>
        <v>46.467895476828133</v>
      </c>
      <c r="BS775">
        <f t="shared" si="141"/>
        <v>43.108418185585236</v>
      </c>
      <c r="BT775">
        <v>10</v>
      </c>
    </row>
    <row r="776" spans="67:72" x14ac:dyDescent="0.35">
      <c r="BO776">
        <v>7.74</v>
      </c>
      <c r="BP776">
        <f t="shared" si="138"/>
        <v>12.873863189823126</v>
      </c>
      <c r="BQ776">
        <f t="shared" si="139"/>
        <v>12.855216576304999</v>
      </c>
      <c r="BR776">
        <f t="shared" si="140"/>
        <v>46.457864142517252</v>
      </c>
      <c r="BS776">
        <f t="shared" si="141"/>
        <v>43.099018372340225</v>
      </c>
      <c r="BT776">
        <v>10</v>
      </c>
    </row>
    <row r="777" spans="67:72" x14ac:dyDescent="0.35">
      <c r="BO777">
        <v>7.75</v>
      </c>
      <c r="BP777">
        <f t="shared" si="138"/>
        <v>12.87351447857446</v>
      </c>
      <c r="BQ777">
        <f t="shared" si="139"/>
        <v>12.854849910854277</v>
      </c>
      <c r="BR777">
        <f t="shared" si="140"/>
        <v>46.447849537929962</v>
      </c>
      <c r="BS777">
        <f t="shared" si="141"/>
        <v>43.089633660974926</v>
      </c>
      <c r="BT777">
        <v>10</v>
      </c>
    </row>
    <row r="778" spans="67:72" x14ac:dyDescent="0.35">
      <c r="BO778">
        <v>7.76</v>
      </c>
      <c r="BP778">
        <f t="shared" si="138"/>
        <v>12.873165825127224</v>
      </c>
      <c r="BQ778">
        <f t="shared" si="139"/>
        <v>12.854483303737808</v>
      </c>
      <c r="BR778">
        <f t="shared" si="140"/>
        <v>46.437851631007469</v>
      </c>
      <c r="BS778">
        <f t="shared" si="141"/>
        <v>43.080264024086333</v>
      </c>
      <c r="BT778">
        <v>10</v>
      </c>
    </row>
    <row r="779" spans="67:72" x14ac:dyDescent="0.35">
      <c r="BO779">
        <v>7.77</v>
      </c>
      <c r="BP779">
        <f t="shared" si="138"/>
        <v>12.872817229501248</v>
      </c>
      <c r="BQ779">
        <f t="shared" si="139"/>
        <v>12.854116754977152</v>
      </c>
      <c r="BR779">
        <f t="shared" si="140"/>
        <v>46.427870389752556</v>
      </c>
      <c r="BS779">
        <f t="shared" si="141"/>
        <v>43.070909434321266</v>
      </c>
      <c r="BT779">
        <v>10</v>
      </c>
    </row>
    <row r="780" spans="67:72" x14ac:dyDescent="0.35">
      <c r="BO780">
        <v>7.78</v>
      </c>
      <c r="BP780">
        <f t="shared" si="138"/>
        <v>12.872468691716366</v>
      </c>
      <c r="BQ780">
        <f t="shared" si="139"/>
        <v>12.853750264593867</v>
      </c>
      <c r="BR780">
        <f t="shared" si="140"/>
        <v>46.417905782229468</v>
      </c>
      <c r="BS780">
        <f t="shared" si="141"/>
        <v>43.061569864376281</v>
      </c>
      <c r="BT780">
        <v>10</v>
      </c>
    </row>
    <row r="781" spans="67:72" x14ac:dyDescent="0.35">
      <c r="BO781">
        <v>7.79</v>
      </c>
      <c r="BP781">
        <f t="shared" si="138"/>
        <v>12.872120211792421</v>
      </c>
      <c r="BQ781">
        <f t="shared" si="139"/>
        <v>12.853383832609531</v>
      </c>
      <c r="BR781">
        <f t="shared" si="140"/>
        <v>46.407957776563833</v>
      </c>
      <c r="BS781">
        <f t="shared" si="141"/>
        <v>43.052245286997575</v>
      </c>
      <c r="BT781">
        <v>10</v>
      </c>
    </row>
    <row r="782" spans="67:72" x14ac:dyDescent="0.35">
      <c r="BO782">
        <v>7.8</v>
      </c>
      <c r="BP782">
        <f t="shared" si="138"/>
        <v>12.871771789749266</v>
      </c>
      <c r="BQ782">
        <f t="shared" si="139"/>
        <v>12.853017459045727</v>
      </c>
      <c r="BR782">
        <f t="shared" si="140"/>
        <v>46.398026340942465</v>
      </c>
      <c r="BS782">
        <f t="shared" si="141"/>
        <v>43.042935674980896</v>
      </c>
      <c r="BT782">
        <v>10</v>
      </c>
    </row>
    <row r="783" spans="67:72" x14ac:dyDescent="0.35">
      <c r="BO783">
        <v>7.81</v>
      </c>
      <c r="BP783">
        <f t="shared" si="138"/>
        <v>12.871423425606771</v>
      </c>
      <c r="BQ783">
        <f t="shared" si="139"/>
        <v>12.852651143924058</v>
      </c>
      <c r="BR783">
        <f t="shared" si="140"/>
        <v>46.388111443613354</v>
      </c>
      <c r="BS783">
        <f t="shared" si="141"/>
        <v>43.033641001171482</v>
      </c>
      <c r="BT783">
        <v>10</v>
      </c>
    </row>
    <row r="784" spans="67:72" x14ac:dyDescent="0.35">
      <c r="BO784">
        <v>7.82</v>
      </c>
      <c r="BP784">
        <f t="shared" si="138"/>
        <v>12.871075119384809</v>
      </c>
      <c r="BQ784">
        <f t="shared" si="139"/>
        <v>12.852284887266133</v>
      </c>
      <c r="BR784">
        <f t="shared" si="140"/>
        <v>46.378213052885421</v>
      </c>
      <c r="BS784">
        <f t="shared" si="141"/>
        <v>43.024361238463918</v>
      </c>
      <c r="BT784">
        <v>10</v>
      </c>
    </row>
    <row r="785" spans="67:72" x14ac:dyDescent="0.35">
      <c r="BO785">
        <v>7.83</v>
      </c>
      <c r="BP785">
        <f t="shared" si="138"/>
        <v>12.870726871103264</v>
      </c>
      <c r="BQ785">
        <f t="shared" si="139"/>
        <v>12.851918689093573</v>
      </c>
      <c r="BR785">
        <f t="shared" si="140"/>
        <v>46.368331137128521</v>
      </c>
      <c r="BS785">
        <f t="shared" si="141"/>
        <v>43.015096359802087</v>
      </c>
      <c r="BT785">
        <v>10</v>
      </c>
    </row>
    <row r="786" spans="67:72" x14ac:dyDescent="0.35">
      <c r="BO786">
        <v>7.84</v>
      </c>
      <c r="BP786">
        <f t="shared" si="138"/>
        <v>12.870378680782029</v>
      </c>
      <c r="BQ786">
        <f t="shared" si="139"/>
        <v>12.851552549428011</v>
      </c>
      <c r="BR786">
        <f t="shared" si="140"/>
        <v>46.358465664773242</v>
      </c>
      <c r="BS786">
        <f t="shared" si="141"/>
        <v>43.005846338179062</v>
      </c>
      <c r="BT786">
        <v>10</v>
      </c>
    </row>
    <row r="787" spans="67:72" x14ac:dyDescent="0.35">
      <c r="BO787">
        <v>7.85</v>
      </c>
      <c r="BP787">
        <f t="shared" si="138"/>
        <v>12.870030548441006</v>
      </c>
      <c r="BQ787">
        <f t="shared" si="139"/>
        <v>12.851186468291093</v>
      </c>
      <c r="BR787">
        <f t="shared" si="140"/>
        <v>46.348616604310827</v>
      </c>
      <c r="BS787">
        <f t="shared" si="141"/>
        <v>42.996611146637036</v>
      </c>
      <c r="BT787">
        <v>10</v>
      </c>
    </row>
    <row r="788" spans="67:72" x14ac:dyDescent="0.35">
      <c r="BO788">
        <v>7.86</v>
      </c>
      <c r="BP788">
        <f t="shared" si="138"/>
        <v>12.869682474100111</v>
      </c>
      <c r="BQ788">
        <f t="shared" si="139"/>
        <v>12.850820445704473</v>
      </c>
      <c r="BR788">
        <f t="shared" si="140"/>
        <v>46.338783924293061</v>
      </c>
      <c r="BS788">
        <f t="shared" si="141"/>
        <v>42.987390758267196</v>
      </c>
      <c r="BT788">
        <v>10</v>
      </c>
    </row>
    <row r="789" spans="67:72" x14ac:dyDescent="0.35">
      <c r="BO789">
        <v>7.87</v>
      </c>
      <c r="BP789">
        <f t="shared" si="138"/>
        <v>12.869334457779267</v>
      </c>
      <c r="BQ789">
        <f t="shared" si="139"/>
        <v>12.850454481689823</v>
      </c>
      <c r="BR789">
        <f t="shared" si="140"/>
        <v>46.328967593332131</v>
      </c>
      <c r="BS789">
        <f t="shared" si="141"/>
        <v>42.978185146209675</v>
      </c>
      <c r="BT789">
        <v>10</v>
      </c>
    </row>
    <row r="790" spans="67:72" x14ac:dyDescent="0.35">
      <c r="BO790">
        <v>7.88</v>
      </c>
      <c r="BP790">
        <f t="shared" si="138"/>
        <v>12.868986499498408</v>
      </c>
      <c r="BQ790">
        <f t="shared" si="139"/>
        <v>12.850088576268819</v>
      </c>
      <c r="BR790">
        <f t="shared" si="140"/>
        <v>46.319167580100512</v>
      </c>
      <c r="BS790">
        <f t="shared" si="141"/>
        <v>42.968994283653437</v>
      </c>
      <c r="BT790">
        <v>10</v>
      </c>
    </row>
    <row r="791" spans="67:72" x14ac:dyDescent="0.35">
      <c r="BO791">
        <v>7.89</v>
      </c>
      <c r="BP791">
        <f t="shared" si="138"/>
        <v>12.868638599277475</v>
      </c>
      <c r="BQ791">
        <f t="shared" si="139"/>
        <v>12.849722729463155</v>
      </c>
      <c r="BR791">
        <f t="shared" si="140"/>
        <v>46.309383853330885</v>
      </c>
      <c r="BS791">
        <f t="shared" si="141"/>
        <v>42.959818143836202</v>
      </c>
      <c r="BT791">
        <v>10</v>
      </c>
    </row>
    <row r="792" spans="67:72" x14ac:dyDescent="0.35">
      <c r="BO792">
        <v>7.9</v>
      </c>
      <c r="BP792">
        <f t="shared" si="138"/>
        <v>12.868290757136419</v>
      </c>
      <c r="BQ792">
        <f t="shared" si="139"/>
        <v>12.849356941294529</v>
      </c>
      <c r="BR792">
        <f t="shared" si="140"/>
        <v>46.299616381815987</v>
      </c>
      <c r="BS792">
        <f t="shared" si="141"/>
        <v>42.950656700044348</v>
      </c>
      <c r="BT792">
        <v>10</v>
      </c>
    </row>
    <row r="793" spans="67:72" x14ac:dyDescent="0.35">
      <c r="BO793">
        <v>7.91</v>
      </c>
      <c r="BP793">
        <f t="shared" si="138"/>
        <v>12.867942973095207</v>
      </c>
      <c r="BQ793">
        <f t="shared" si="139"/>
        <v>12.848991211784659</v>
      </c>
      <c r="BR793">
        <f t="shared" si="140"/>
        <v>46.289865134408515</v>
      </c>
      <c r="BS793">
        <f t="shared" si="141"/>
        <v>42.941509925612834</v>
      </c>
      <c r="BT793">
        <v>10</v>
      </c>
    </row>
    <row r="794" spans="67:72" x14ac:dyDescent="0.35">
      <c r="BO794">
        <v>7.92</v>
      </c>
      <c r="BP794">
        <f t="shared" si="138"/>
        <v>12.867595247173808</v>
      </c>
      <c r="BQ794">
        <f t="shared" si="139"/>
        <v>12.848625540955272</v>
      </c>
      <c r="BR794">
        <f t="shared" si="140"/>
        <v>46.280130080020975</v>
      </c>
      <c r="BS794">
        <f t="shared" si="141"/>
        <v>42.932377793925077</v>
      </c>
      <c r="BT794">
        <v>10</v>
      </c>
    </row>
    <row r="795" spans="67:72" x14ac:dyDescent="0.35">
      <c r="BO795">
        <v>7.93</v>
      </c>
      <c r="BP795">
        <f t="shared" si="138"/>
        <v>12.867247579392203</v>
      </c>
      <c r="BQ795">
        <f t="shared" si="139"/>
        <v>12.848259928828103</v>
      </c>
      <c r="BR795">
        <f t="shared" si="140"/>
        <v>46.270411187625612</v>
      </c>
      <c r="BS795">
        <f t="shared" si="141"/>
        <v>42.923260278412918</v>
      </c>
      <c r="BT795">
        <v>10</v>
      </c>
    </row>
    <row r="796" spans="67:72" x14ac:dyDescent="0.35">
      <c r="BO796">
        <v>7.94</v>
      </c>
      <c r="BP796">
        <f t="shared" si="138"/>
        <v>12.866899969770387</v>
      </c>
      <c r="BQ796">
        <f t="shared" si="139"/>
        <v>12.8478943754249</v>
      </c>
      <c r="BR796">
        <f t="shared" si="140"/>
        <v>46.260708426254297</v>
      </c>
      <c r="BS796">
        <f t="shared" si="141"/>
        <v>42.914157352556508</v>
      </c>
      <c r="BT796">
        <v>10</v>
      </c>
    </row>
    <row r="797" spans="67:72" x14ac:dyDescent="0.35">
      <c r="BO797">
        <v>7.95</v>
      </c>
      <c r="BP797">
        <f t="shared" si="138"/>
        <v>12.866552418328357</v>
      </c>
      <c r="BQ797">
        <f t="shared" si="139"/>
        <v>12.847528880767427</v>
      </c>
      <c r="BR797">
        <f t="shared" si="140"/>
        <v>46.251021764998363</v>
      </c>
      <c r="BS797">
        <f t="shared" si="141"/>
        <v>42.905068989884185</v>
      </c>
      <c r="BT797">
        <v>10</v>
      </c>
    </row>
    <row r="798" spans="67:72" x14ac:dyDescent="0.35">
      <c r="BO798">
        <v>7.96</v>
      </c>
      <c r="BP798">
        <f t="shared" si="138"/>
        <v>12.866204925086128</v>
      </c>
      <c r="BQ798">
        <f t="shared" si="139"/>
        <v>12.847163444877456</v>
      </c>
      <c r="BR798">
        <f t="shared" si="140"/>
        <v>46.241351173008518</v>
      </c>
      <c r="BS798">
        <f t="shared" si="141"/>
        <v>42.895995163972458</v>
      </c>
      <c r="BT798">
        <v>10</v>
      </c>
    </row>
    <row r="799" spans="67:72" x14ac:dyDescent="0.35">
      <c r="BO799">
        <v>7.97</v>
      </c>
      <c r="BP799">
        <f t="shared" si="138"/>
        <v>12.865857490063719</v>
      </c>
      <c r="BQ799">
        <f t="shared" si="139"/>
        <v>12.846798067776769</v>
      </c>
      <c r="BR799">
        <f t="shared" si="140"/>
        <v>46.23169661949477</v>
      </c>
      <c r="BS799">
        <f t="shared" si="141"/>
        <v>42.886935848445873</v>
      </c>
      <c r="BT799">
        <v>10</v>
      </c>
    </row>
    <row r="800" spans="67:72" x14ac:dyDescent="0.35">
      <c r="BO800">
        <v>7.98</v>
      </c>
      <c r="BP800">
        <f t="shared" si="138"/>
        <v>12.865510113281166</v>
      </c>
      <c r="BQ800">
        <f t="shared" si="139"/>
        <v>12.846432749487164</v>
      </c>
      <c r="BR800">
        <f t="shared" si="140"/>
        <v>46.222058073726238</v>
      </c>
      <c r="BS800">
        <f t="shared" si="141"/>
        <v>42.877891016976911</v>
      </c>
      <c r="BT800">
        <v>10</v>
      </c>
    </row>
    <row r="801" spans="67:72" x14ac:dyDescent="0.35">
      <c r="BO801">
        <v>7.99</v>
      </c>
      <c r="BP801">
        <f t="shared" si="138"/>
        <v>12.865162794758502</v>
      </c>
      <c r="BQ801">
        <f t="shared" si="139"/>
        <v>12.846067490030446</v>
      </c>
      <c r="BR801">
        <f t="shared" si="140"/>
        <v>46.212435505031102</v>
      </c>
      <c r="BS801">
        <f t="shared" si="141"/>
        <v>42.868860643285942</v>
      </c>
      <c r="BT801">
        <v>10</v>
      </c>
    </row>
    <row r="802" spans="67:72" x14ac:dyDescent="0.35">
      <c r="BO802">
        <v>8</v>
      </c>
      <c r="BP802">
        <f t="shared" si="138"/>
        <v>12.864815534515783</v>
      </c>
      <c r="BQ802">
        <f t="shared" si="139"/>
        <v>12.845702289428436</v>
      </c>
      <c r="BR802">
        <f t="shared" si="140"/>
        <v>46.202828882796446</v>
      </c>
      <c r="BS802">
        <f t="shared" si="141"/>
        <v>42.859844701141135</v>
      </c>
      <c r="BT802">
        <v>10</v>
      </c>
    </row>
    <row r="803" spans="67:72" x14ac:dyDescent="0.35">
      <c r="BO803">
        <v>8.01</v>
      </c>
      <c r="BP803">
        <f t="shared" si="138"/>
        <v>12.864468332573065</v>
      </c>
      <c r="BQ803">
        <f t="shared" si="139"/>
        <v>12.845337147702962</v>
      </c>
      <c r="BR803">
        <f t="shared" si="140"/>
        <v>46.193238176468178</v>
      </c>
      <c r="BS803">
        <f t="shared" si="141"/>
        <v>42.850843164358309</v>
      </c>
      <c r="BT803">
        <v>10</v>
      </c>
    </row>
    <row r="804" spans="67:72" x14ac:dyDescent="0.35">
      <c r="BO804">
        <v>8.02</v>
      </c>
      <c r="BP804">
        <f t="shared" si="138"/>
        <v>12.864121188950422</v>
      </c>
      <c r="BQ804">
        <f t="shared" si="139"/>
        <v>12.84497206487587</v>
      </c>
      <c r="BR804">
        <f t="shared" si="140"/>
        <v>46.183663355550898</v>
      </c>
      <c r="BS804">
        <f t="shared" si="141"/>
        <v>42.84185600680096</v>
      </c>
      <c r="BT804">
        <v>10</v>
      </c>
    </row>
    <row r="805" spans="67:72" x14ac:dyDescent="0.35">
      <c r="BO805">
        <v>8.0299999999999994</v>
      </c>
      <c r="BP805">
        <f t="shared" si="138"/>
        <v>12.863774103667936</v>
      </c>
      <c r="BQ805">
        <f t="shared" si="139"/>
        <v>12.844607040969013</v>
      </c>
      <c r="BR805">
        <f t="shared" si="140"/>
        <v>46.174104389607791</v>
      </c>
      <c r="BS805">
        <f t="shared" si="141"/>
        <v>42.832883202380039</v>
      </c>
      <c r="BT805">
        <v>10</v>
      </c>
    </row>
    <row r="806" spans="67:72" x14ac:dyDescent="0.35">
      <c r="BO806">
        <v>8.0399999999999991</v>
      </c>
      <c r="BP806">
        <f t="shared" si="138"/>
        <v>12.86342707674569</v>
      </c>
      <c r="BQ806">
        <f t="shared" si="139"/>
        <v>12.844242076004253</v>
      </c>
      <c r="BR806">
        <f t="shared" si="140"/>
        <v>46.164561248260497</v>
      </c>
      <c r="BS806">
        <f t="shared" si="141"/>
        <v>42.823924725053978</v>
      </c>
      <c r="BT806">
        <v>10</v>
      </c>
    </row>
    <row r="807" spans="67:72" x14ac:dyDescent="0.35">
      <c r="BO807">
        <v>8.0500000000000007</v>
      </c>
      <c r="BP807">
        <f t="shared" si="138"/>
        <v>12.863080108203789</v>
      </c>
      <c r="BQ807">
        <f t="shared" si="139"/>
        <v>12.84387717000347</v>
      </c>
      <c r="BR807">
        <f t="shared" si="140"/>
        <v>46.155033901189043</v>
      </c>
      <c r="BS807">
        <f t="shared" si="141"/>
        <v>42.814980548828551</v>
      </c>
      <c r="BT807">
        <v>10</v>
      </c>
    </row>
    <row r="808" spans="67:72" x14ac:dyDescent="0.35">
      <c r="BO808">
        <v>8.06</v>
      </c>
      <c r="BP808">
        <f t="shared" si="138"/>
        <v>12.862733198062342</v>
      </c>
      <c r="BQ808">
        <f t="shared" si="139"/>
        <v>12.843512322988554</v>
      </c>
      <c r="BR808">
        <f t="shared" si="140"/>
        <v>46.145522318131682</v>
      </c>
      <c r="BS808">
        <f t="shared" si="141"/>
        <v>42.806050647756784</v>
      </c>
      <c r="BT808">
        <v>10</v>
      </c>
    </row>
    <row r="809" spans="67:72" x14ac:dyDescent="0.35">
      <c r="BO809">
        <v>8.07</v>
      </c>
      <c r="BP809">
        <f t="shared" si="138"/>
        <v>12.862386346341468</v>
      </c>
      <c r="BQ809">
        <f t="shared" si="139"/>
        <v>12.843147534981407</v>
      </c>
      <c r="BR809">
        <f t="shared" si="140"/>
        <v>46.136026468884808</v>
      </c>
      <c r="BS809">
        <f t="shared" si="141"/>
        <v>42.797134995938897</v>
      </c>
      <c r="BT809">
        <v>10</v>
      </c>
    </row>
    <row r="810" spans="67:72" x14ac:dyDescent="0.35">
      <c r="BO810">
        <v>8.08</v>
      </c>
      <c r="BP810">
        <f t="shared" si="138"/>
        <v>12.862039553061296</v>
      </c>
      <c r="BQ810">
        <f t="shared" si="139"/>
        <v>12.842782806003937</v>
      </c>
      <c r="BR810">
        <f t="shared" si="140"/>
        <v>46.126546323302847</v>
      </c>
      <c r="BS810">
        <f t="shared" si="141"/>
        <v>42.788233567522205</v>
      </c>
      <c r="BT810">
        <v>10</v>
      </c>
    </row>
    <row r="811" spans="67:72" x14ac:dyDescent="0.35">
      <c r="BO811">
        <v>8.09</v>
      </c>
      <c r="BP811">
        <f t="shared" si="138"/>
        <v>12.861692818241963</v>
      </c>
      <c r="BQ811">
        <f t="shared" si="139"/>
        <v>12.842418136078072</v>
      </c>
      <c r="BR811">
        <f t="shared" si="140"/>
        <v>46.117081851298117</v>
      </c>
      <c r="BS811">
        <f t="shared" si="141"/>
        <v>42.779346336701003</v>
      </c>
      <c r="BT811">
        <v>10</v>
      </c>
    </row>
    <row r="812" spans="67:72" x14ac:dyDescent="0.35">
      <c r="BO812">
        <v>8.1</v>
      </c>
      <c r="BP812">
        <f t="shared" si="138"/>
        <v>12.861346141903622</v>
      </c>
      <c r="BQ812">
        <f t="shared" si="139"/>
        <v>12.842053525225746</v>
      </c>
      <c r="BR812">
        <f t="shared" si="140"/>
        <v>46.107633022840751</v>
      </c>
      <c r="BS812">
        <f t="shared" si="141"/>
        <v>42.77047327771654</v>
      </c>
      <c r="BT812">
        <v>10</v>
      </c>
    </row>
    <row r="813" spans="67:72" x14ac:dyDescent="0.35">
      <c r="BO813">
        <v>8.11</v>
      </c>
      <c r="BP813">
        <f t="shared" si="138"/>
        <v>12.860999524066433</v>
      </c>
      <c r="BQ813">
        <f t="shared" si="139"/>
        <v>12.841688973468909</v>
      </c>
      <c r="BR813">
        <f t="shared" si="140"/>
        <v>46.098199807958579</v>
      </c>
      <c r="BS813">
        <f t="shared" si="141"/>
        <v>42.761614364856896</v>
      </c>
      <c r="BT813">
        <v>10</v>
      </c>
    </row>
    <row r="814" spans="67:72" x14ac:dyDescent="0.35">
      <c r="BO814">
        <v>8.1199999999999992</v>
      </c>
      <c r="BP814">
        <f t="shared" si="138"/>
        <v>12.860652964750557</v>
      </c>
      <c r="BQ814">
        <f t="shared" si="139"/>
        <v>12.841324480829515</v>
      </c>
      <c r="BR814">
        <f t="shared" si="140"/>
        <v>46.088782176736977</v>
      </c>
      <c r="BS814">
        <f t="shared" si="141"/>
        <v>42.752769572456891</v>
      </c>
      <c r="BT814">
        <v>10</v>
      </c>
    </row>
    <row r="815" spans="67:72" x14ac:dyDescent="0.35">
      <c r="BO815">
        <v>8.1300000000000008</v>
      </c>
      <c r="BP815">
        <f t="shared" si="138"/>
        <v>12.860306463976181</v>
      </c>
      <c r="BQ815">
        <f t="shared" si="139"/>
        <v>12.840960047329538</v>
      </c>
      <c r="BR815">
        <f t="shared" si="140"/>
        <v>46.079380099318826</v>
      </c>
      <c r="BS815">
        <f t="shared" si="141"/>
        <v>42.743938874898006</v>
      </c>
      <c r="BT815">
        <v>10</v>
      </c>
    </row>
    <row r="816" spans="67:72" x14ac:dyDescent="0.35">
      <c r="BO816">
        <v>8.14</v>
      </c>
      <c r="BP816">
        <f t="shared" si="138"/>
        <v>12.859960021763492</v>
      </c>
      <c r="BQ816">
        <f t="shared" si="139"/>
        <v>12.840595672990963</v>
      </c>
      <c r="BR816">
        <f t="shared" si="140"/>
        <v>46.069993545904339</v>
      </c>
      <c r="BS816">
        <f t="shared" si="141"/>
        <v>42.735122246608327</v>
      </c>
      <c r="BT816">
        <v>10</v>
      </c>
    </row>
    <row r="817" spans="67:72" x14ac:dyDescent="0.35">
      <c r="BO817">
        <v>8.15</v>
      </c>
      <c r="BP817">
        <f t="shared" si="138"/>
        <v>12.859613638132686</v>
      </c>
      <c r="BQ817">
        <f t="shared" si="139"/>
        <v>12.840231357835783</v>
      </c>
      <c r="BR817">
        <f t="shared" si="140"/>
        <v>46.060622486750994</v>
      </c>
      <c r="BS817">
        <f t="shared" si="141"/>
        <v>42.726319662062416</v>
      </c>
      <c r="BT817">
        <v>10</v>
      </c>
    </row>
    <row r="818" spans="67:72" x14ac:dyDescent="0.35">
      <c r="BO818">
        <v>8.16</v>
      </c>
      <c r="BP818">
        <f t="shared" si="138"/>
        <v>12.85926731310397</v>
      </c>
      <c r="BQ818">
        <f t="shared" si="139"/>
        <v>12.839867101886004</v>
      </c>
      <c r="BR818">
        <f t="shared" si="140"/>
        <v>46.051266892173395</v>
      </c>
      <c r="BS818">
        <f t="shared" si="141"/>
        <v>42.717531095781261</v>
      </c>
      <c r="BT818">
        <v>10</v>
      </c>
    </row>
    <row r="819" spans="67:72" x14ac:dyDescent="0.35">
      <c r="BO819">
        <v>8.17</v>
      </c>
      <c r="BP819">
        <f t="shared" si="138"/>
        <v>12.858921046697567</v>
      </c>
      <c r="BQ819">
        <f t="shared" si="139"/>
        <v>12.839502905163643</v>
      </c>
      <c r="BR819">
        <f t="shared" si="140"/>
        <v>46.041926732543168</v>
      </c>
      <c r="BS819">
        <f t="shared" si="141"/>
        <v>42.708756522332173</v>
      </c>
      <c r="BT819">
        <v>10</v>
      </c>
    </row>
    <row r="820" spans="67:72" x14ac:dyDescent="0.35">
      <c r="BO820">
        <v>8.18</v>
      </c>
      <c r="BP820">
        <f t="shared" si="138"/>
        <v>12.858574838933702</v>
      </c>
      <c r="BQ820">
        <f t="shared" si="139"/>
        <v>12.839138767690732</v>
      </c>
      <c r="BR820">
        <f t="shared" si="140"/>
        <v>46.032601978288881</v>
      </c>
      <c r="BS820">
        <f t="shared" si="141"/>
        <v>42.699995916328696</v>
      </c>
      <c r="BT820">
        <v>10</v>
      </c>
    </row>
    <row r="821" spans="67:72" x14ac:dyDescent="0.35">
      <c r="BO821">
        <v>8.19</v>
      </c>
      <c r="BP821">
        <f t="shared" si="138"/>
        <v>12.858228689832616</v>
      </c>
      <c r="BQ821">
        <f t="shared" si="139"/>
        <v>12.838774689489313</v>
      </c>
      <c r="BR821">
        <f t="shared" si="140"/>
        <v>46.023292599895889</v>
      </c>
      <c r="BS821">
        <f t="shared" si="141"/>
        <v>42.691249252430552</v>
      </c>
      <c r="BT821">
        <v>10</v>
      </c>
    </row>
    <row r="822" spans="67:72" x14ac:dyDescent="0.35">
      <c r="BO822">
        <v>8.1999999999999993</v>
      </c>
      <c r="BP822">
        <f t="shared" si="138"/>
        <v>12.857882599414554</v>
      </c>
      <c r="BQ822">
        <f t="shared" si="139"/>
        <v>12.838410670581435</v>
      </c>
      <c r="BR822">
        <f t="shared" si="140"/>
        <v>46.013998567906242</v>
      </c>
      <c r="BS822">
        <f t="shared" si="141"/>
        <v>42.682516505343528</v>
      </c>
      <c r="BT822">
        <v>10</v>
      </c>
    </row>
    <row r="823" spans="67:72" x14ac:dyDescent="0.35">
      <c r="BO823">
        <v>8.2100000000000009</v>
      </c>
      <c r="BP823">
        <f t="shared" si="138"/>
        <v>12.857536567699777</v>
      </c>
      <c r="BQ823">
        <f t="shared" si="139"/>
        <v>12.838046710989166</v>
      </c>
      <c r="BR823">
        <f t="shared" si="140"/>
        <v>46.004719852918605</v>
      </c>
      <c r="BS823">
        <f t="shared" si="141"/>
        <v>42.673797649819413</v>
      </c>
      <c r="BT823">
        <v>10</v>
      </c>
    </row>
    <row r="824" spans="67:72" x14ac:dyDescent="0.35">
      <c r="BO824">
        <v>8.2200000000000006</v>
      </c>
      <c r="BP824">
        <f t="shared" si="138"/>
        <v>12.85719059470855</v>
      </c>
      <c r="BQ824">
        <f t="shared" si="139"/>
        <v>12.837682810734586</v>
      </c>
      <c r="BR824">
        <f t="shared" si="140"/>
        <v>45.995456425588117</v>
      </c>
      <c r="BS824">
        <f t="shared" si="141"/>
        <v>42.665092660655887</v>
      </c>
      <c r="BT824">
        <v>10</v>
      </c>
    </row>
    <row r="825" spans="67:72" x14ac:dyDescent="0.35">
      <c r="BO825">
        <v>8.23</v>
      </c>
      <c r="BP825">
        <f t="shared" si="138"/>
        <v>12.856844680461151</v>
      </c>
      <c r="BQ825">
        <f t="shared" si="139"/>
        <v>12.83731896983978</v>
      </c>
      <c r="BR825">
        <f t="shared" si="140"/>
        <v>45.98620825662627</v>
      </c>
      <c r="BS825">
        <f t="shared" si="141"/>
        <v>42.656401512696469</v>
      </c>
      <c r="BT825">
        <v>10</v>
      </c>
    </row>
    <row r="826" spans="67:72" x14ac:dyDescent="0.35">
      <c r="BO826">
        <v>8.24</v>
      </c>
      <c r="BP826">
        <f t="shared" si="138"/>
        <v>12.856498824977869</v>
      </c>
      <c r="BQ826">
        <f t="shared" si="139"/>
        <v>12.836955188326847</v>
      </c>
      <c r="BR826">
        <f t="shared" si="140"/>
        <v>45.976975316800846</v>
      </c>
      <c r="BS826">
        <f t="shared" si="141"/>
        <v>42.647724180830409</v>
      </c>
      <c r="BT826">
        <v>10</v>
      </c>
    </row>
    <row r="827" spans="67:72" x14ac:dyDescent="0.35">
      <c r="BO827">
        <v>8.25</v>
      </c>
      <c r="BP827">
        <f t="shared" si="138"/>
        <v>12.856153028279001</v>
      </c>
      <c r="BQ827">
        <f t="shared" si="139"/>
        <v>12.836591466217905</v>
      </c>
      <c r="BR827">
        <f t="shared" si="140"/>
        <v>45.96775757693576</v>
      </c>
      <c r="BS827">
        <f t="shared" si="141"/>
        <v>42.639060639992628</v>
      </c>
      <c r="BT827">
        <v>10</v>
      </c>
    </row>
    <row r="828" spans="67:72" x14ac:dyDescent="0.35">
      <c r="BO828">
        <v>8.26</v>
      </c>
      <c r="BP828">
        <f t="shared" si="138"/>
        <v>12.855807290384858</v>
      </c>
      <c r="BQ828">
        <f t="shared" si="139"/>
        <v>12.836227803535074</v>
      </c>
      <c r="BR828">
        <f t="shared" si="140"/>
        <v>45.958555007910995</v>
      </c>
      <c r="BS828">
        <f t="shared" si="141"/>
        <v>42.630410865163611</v>
      </c>
      <c r="BT828">
        <v>10</v>
      </c>
    </row>
    <row r="829" spans="67:72" x14ac:dyDescent="0.35">
      <c r="BO829">
        <v>8.27</v>
      </c>
      <c r="BP829">
        <f t="shared" si="138"/>
        <v>12.855461611315754</v>
      </c>
      <c r="BQ829">
        <f t="shared" si="139"/>
        <v>12.835864200300488</v>
      </c>
      <c r="BR829">
        <f t="shared" si="140"/>
        <v>45.949367580662489</v>
      </c>
      <c r="BS829">
        <f t="shared" si="141"/>
        <v>42.621774831369351</v>
      </c>
      <c r="BT829">
        <v>10</v>
      </c>
    </row>
    <row r="830" spans="67:72" x14ac:dyDescent="0.35">
      <c r="BO830">
        <v>8.2799999999999994</v>
      </c>
      <c r="BP830">
        <f t="shared" si="138"/>
        <v>12.855115991092015</v>
      </c>
      <c r="BQ830">
        <f t="shared" si="139"/>
        <v>12.835500656536301</v>
      </c>
      <c r="BR830">
        <f t="shared" si="140"/>
        <v>45.940195266181973</v>
      </c>
      <c r="BS830">
        <f t="shared" si="141"/>
        <v>42.613152513681229</v>
      </c>
      <c r="BT830">
        <v>10</v>
      </c>
    </row>
    <row r="831" spans="67:72" x14ac:dyDescent="0.35">
      <c r="BO831">
        <v>8.2899999999999991</v>
      </c>
      <c r="BP831">
        <f t="shared" si="138"/>
        <v>12.854770429733982</v>
      </c>
      <c r="BQ831">
        <f t="shared" si="139"/>
        <v>12.835137172264666</v>
      </c>
      <c r="BR831">
        <f t="shared" si="140"/>
        <v>45.931038035516927</v>
      </c>
      <c r="BS831">
        <f t="shared" si="141"/>
        <v>42.604543887215961</v>
      </c>
      <c r="BT831">
        <v>10</v>
      </c>
    </row>
    <row r="832" spans="67:72" x14ac:dyDescent="0.35">
      <c r="BO832">
        <v>8.3000000000000007</v>
      </c>
      <c r="BP832">
        <f t="shared" si="138"/>
        <v>12.854424927262002</v>
      </c>
      <c r="BQ832">
        <f t="shared" si="139"/>
        <v>12.834773747507761</v>
      </c>
      <c r="BR832">
        <f t="shared" si="140"/>
        <v>45.921895859770459</v>
      </c>
      <c r="BS832">
        <f t="shared" si="141"/>
        <v>42.595948927135517</v>
      </c>
      <c r="BT832">
        <v>10</v>
      </c>
    </row>
    <row r="833" spans="67:72" x14ac:dyDescent="0.35">
      <c r="BO833">
        <v>8.31</v>
      </c>
      <c r="BP833">
        <f t="shared" si="138"/>
        <v>12.854079483696431</v>
      </c>
      <c r="BQ833">
        <f t="shared" si="139"/>
        <v>12.834410382287766</v>
      </c>
      <c r="BR833">
        <f t="shared" si="140"/>
        <v>45.912768710101176</v>
      </c>
      <c r="BS833">
        <f t="shared" si="141"/>
        <v>42.587367608647028</v>
      </c>
      <c r="BT833">
        <v>10</v>
      </c>
    </row>
    <row r="834" spans="67:72" x14ac:dyDescent="0.35">
      <c r="BO834">
        <v>8.32</v>
      </c>
      <c r="BP834">
        <f t="shared" si="138"/>
        <v>12.853734099057638</v>
      </c>
      <c r="BQ834">
        <f t="shared" si="139"/>
        <v>12.834047076626872</v>
      </c>
      <c r="BR834">
        <f t="shared" si="140"/>
        <v>45.903656557723103</v>
      </c>
      <c r="BS834">
        <f t="shared" si="141"/>
        <v>42.57879990700269</v>
      </c>
      <c r="BT834">
        <v>10</v>
      </c>
    </row>
    <row r="835" spans="67:72" x14ac:dyDescent="0.35">
      <c r="BO835">
        <v>8.33</v>
      </c>
      <c r="BP835">
        <f t="shared" ref="BP835:BP898" si="142">13.03*EXP(-0.003454*BO835)+0.1297*EXP(0.04768*BO835)</f>
        <v>12.853388773366001</v>
      </c>
      <c r="BQ835">
        <f t="shared" ref="BQ835:BQ898" si="143">13.05*EXP(-0.003531*BO835)+0.105*EXP(0.05201*BO835)</f>
        <v>12.833683830547294</v>
      </c>
      <c r="BR835">
        <f t="shared" ref="BR835:BR898" si="144">19.99*EXP(-0.1923*BO835)+43*EXP(-0.003208*BO835)</f>
        <v>45.894559373905551</v>
      </c>
      <c r="BS835">
        <f t="shared" ref="BS835:BS898" si="145">18.61*EXP(-0.182*BO835)+39.42*EXP(-0.002885*BO835)</f>
        <v>42.570245797499723</v>
      </c>
      <c r="BT835">
        <v>10</v>
      </c>
    </row>
    <row r="836" spans="67:72" x14ac:dyDescent="0.35">
      <c r="BO836">
        <v>8.34</v>
      </c>
      <c r="BP836">
        <f t="shared" si="142"/>
        <v>12.853043506641905</v>
      </c>
      <c r="BQ836">
        <f t="shared" si="143"/>
        <v>12.833320644071245</v>
      </c>
      <c r="BR836">
        <f t="shared" si="144"/>
        <v>45.885477129973033</v>
      </c>
      <c r="BS836">
        <f t="shared" si="145"/>
        <v>42.561705255480227</v>
      </c>
      <c r="BT836">
        <v>10</v>
      </c>
    </row>
    <row r="837" spans="67:72" x14ac:dyDescent="0.35">
      <c r="BO837">
        <v>8.35</v>
      </c>
      <c r="BP837">
        <f t="shared" si="142"/>
        <v>12.852698298905748</v>
      </c>
      <c r="BQ837">
        <f t="shared" si="143"/>
        <v>12.83295751722096</v>
      </c>
      <c r="BR837">
        <f t="shared" si="144"/>
        <v>45.876409797305151</v>
      </c>
      <c r="BS837">
        <f t="shared" si="145"/>
        <v>42.553178256331172</v>
      </c>
      <c r="BT837">
        <v>10</v>
      </c>
    </row>
    <row r="838" spans="67:72" x14ac:dyDescent="0.35">
      <c r="BO838">
        <v>8.36</v>
      </c>
      <c r="BP838">
        <f t="shared" si="142"/>
        <v>12.852353150177938</v>
      </c>
      <c r="BQ838">
        <f t="shared" si="143"/>
        <v>12.83259445001868</v>
      </c>
      <c r="BR838">
        <f t="shared" si="144"/>
        <v>45.867357347336473</v>
      </c>
      <c r="BS838">
        <f t="shared" si="145"/>
        <v>42.544664775484272</v>
      </c>
      <c r="BT838">
        <v>10</v>
      </c>
    </row>
    <row r="839" spans="67:72" x14ac:dyDescent="0.35">
      <c r="BO839">
        <v>8.3699999999999992</v>
      </c>
      <c r="BP839">
        <f t="shared" si="142"/>
        <v>12.852008060478894</v>
      </c>
      <c r="BQ839">
        <f t="shared" si="143"/>
        <v>12.832231442486655</v>
      </c>
      <c r="BR839">
        <f t="shared" si="144"/>
        <v>45.858319751556472</v>
      </c>
      <c r="BS839">
        <f t="shared" si="145"/>
        <v>42.536164788415903</v>
      </c>
      <c r="BT839">
        <v>10</v>
      </c>
    </row>
    <row r="840" spans="67:72" x14ac:dyDescent="0.35">
      <c r="BO840">
        <v>8.3800000000000008</v>
      </c>
      <c r="BP840">
        <f t="shared" si="142"/>
        <v>12.851663029829041</v>
      </c>
      <c r="BQ840">
        <f t="shared" si="143"/>
        <v>12.831868494647159</v>
      </c>
      <c r="BR840">
        <f t="shared" si="144"/>
        <v>45.849296981509355</v>
      </c>
      <c r="BS840">
        <f t="shared" si="145"/>
        <v>42.52767827064703</v>
      </c>
      <c r="BT840">
        <v>10</v>
      </c>
    </row>
    <row r="841" spans="67:72" x14ac:dyDescent="0.35">
      <c r="BO841">
        <v>8.39</v>
      </c>
      <c r="BP841">
        <f t="shared" si="142"/>
        <v>12.851318058248816</v>
      </c>
      <c r="BQ841">
        <f t="shared" si="143"/>
        <v>12.831505606522468</v>
      </c>
      <c r="BR841">
        <f t="shared" si="144"/>
        <v>45.840289008794031</v>
      </c>
      <c r="BS841">
        <f t="shared" si="145"/>
        <v>42.51920519774314</v>
      </c>
      <c r="BT841">
        <v>10</v>
      </c>
    </row>
    <row r="842" spans="67:72" x14ac:dyDescent="0.35">
      <c r="BO842">
        <v>8.4</v>
      </c>
      <c r="BP842">
        <f t="shared" si="142"/>
        <v>12.850973145758671</v>
      </c>
      <c r="BQ842">
        <f t="shared" si="143"/>
        <v>12.831142778134867</v>
      </c>
      <c r="BR842">
        <f t="shared" si="144"/>
        <v>45.831295805063945</v>
      </c>
      <c r="BS842">
        <f t="shared" si="145"/>
        <v>42.510745545314144</v>
      </c>
      <c r="BT842">
        <v>10</v>
      </c>
    </row>
    <row r="843" spans="67:72" x14ac:dyDescent="0.35">
      <c r="BO843">
        <v>8.41</v>
      </c>
      <c r="BP843">
        <f t="shared" si="142"/>
        <v>12.850628292379058</v>
      </c>
      <c r="BQ843">
        <f t="shared" si="143"/>
        <v>12.830780009506665</v>
      </c>
      <c r="BR843">
        <f t="shared" si="144"/>
        <v>45.822317342027006</v>
      </c>
      <c r="BS843">
        <f t="shared" si="145"/>
        <v>42.502299289014317</v>
      </c>
      <c r="BT843">
        <v>10</v>
      </c>
    </row>
    <row r="844" spans="67:72" x14ac:dyDescent="0.35">
      <c r="BO844">
        <v>8.42</v>
      </c>
      <c r="BP844">
        <f t="shared" si="142"/>
        <v>12.850283498130446</v>
      </c>
      <c r="BQ844">
        <f t="shared" si="143"/>
        <v>12.830417300660171</v>
      </c>
      <c r="BR844">
        <f t="shared" si="144"/>
        <v>45.813353591445477</v>
      </c>
      <c r="BS844">
        <f t="shared" si="145"/>
        <v>42.493866404542153</v>
      </c>
      <c r="BT844">
        <v>10</v>
      </c>
    </row>
    <row r="845" spans="67:72" x14ac:dyDescent="0.35">
      <c r="BO845">
        <v>8.43</v>
      </c>
      <c r="BP845">
        <f t="shared" si="142"/>
        <v>12.849938763033315</v>
      </c>
      <c r="BQ845">
        <f t="shared" si="143"/>
        <v>12.830054651617715</v>
      </c>
      <c r="BR845">
        <f t="shared" si="144"/>
        <v>45.804404525135844</v>
      </c>
      <c r="BS845">
        <f t="shared" si="145"/>
        <v>42.485446867640391</v>
      </c>
      <c r="BT845">
        <v>10</v>
      </c>
    </row>
    <row r="846" spans="67:72" x14ac:dyDescent="0.35">
      <c r="BO846">
        <v>8.44</v>
      </c>
      <c r="BP846">
        <f t="shared" si="142"/>
        <v>12.84959408710815</v>
      </c>
      <c r="BQ846">
        <f t="shared" si="143"/>
        <v>12.829692062401632</v>
      </c>
      <c r="BR846">
        <f t="shared" si="144"/>
        <v>45.795470114968772</v>
      </c>
      <c r="BS846">
        <f t="shared" si="145"/>
        <v>42.477040654095845</v>
      </c>
      <c r="BT846">
        <v>10</v>
      </c>
    </row>
    <row r="847" spans="67:72" x14ac:dyDescent="0.35">
      <c r="BO847">
        <v>8.4499999999999993</v>
      </c>
      <c r="BP847">
        <f t="shared" si="142"/>
        <v>12.849249470375447</v>
      </c>
      <c r="BQ847">
        <f t="shared" si="143"/>
        <v>12.829329533034274</v>
      </c>
      <c r="BR847">
        <f t="shared" si="144"/>
        <v>45.786550332868941</v>
      </c>
      <c r="BS847">
        <f t="shared" si="145"/>
        <v>42.468647739739346</v>
      </c>
      <c r="BT847">
        <v>10</v>
      </c>
    </row>
    <row r="848" spans="67:72" x14ac:dyDescent="0.35">
      <c r="BO848">
        <v>8.4600000000000009</v>
      </c>
      <c r="BP848">
        <f t="shared" si="142"/>
        <v>12.848904912855721</v>
      </c>
      <c r="BQ848">
        <f t="shared" si="143"/>
        <v>12.828967063538</v>
      </c>
      <c r="BR848">
        <f t="shared" si="144"/>
        <v>45.777645150814955</v>
      </c>
      <c r="BS848">
        <f t="shared" si="145"/>
        <v>42.460268100445703</v>
      </c>
      <c r="BT848">
        <v>10</v>
      </c>
    </row>
    <row r="849" spans="67:72" x14ac:dyDescent="0.35">
      <c r="BO849">
        <v>8.4700000000000006</v>
      </c>
      <c r="BP849">
        <f t="shared" si="142"/>
        <v>12.84856041456948</v>
      </c>
      <c r="BQ849">
        <f t="shared" si="143"/>
        <v>12.828604653935184</v>
      </c>
      <c r="BR849">
        <f t="shared" si="144"/>
        <v>45.768754540839296</v>
      </c>
      <c r="BS849">
        <f t="shared" si="145"/>
        <v>42.451901712133569</v>
      </c>
      <c r="BT849">
        <v>10</v>
      </c>
    </row>
    <row r="850" spans="67:72" x14ac:dyDescent="0.35">
      <c r="BO850">
        <v>8.48</v>
      </c>
      <c r="BP850">
        <f t="shared" si="142"/>
        <v>12.848215975537258</v>
      </c>
      <c r="BQ850">
        <f t="shared" si="143"/>
        <v>12.828242304248215</v>
      </c>
      <c r="BR850">
        <f t="shared" si="144"/>
        <v>45.759878475028103</v>
      </c>
      <c r="BS850">
        <f t="shared" si="145"/>
        <v>42.443548550765378</v>
      </c>
      <c r="BT850">
        <v>10</v>
      </c>
    </row>
    <row r="851" spans="67:72" x14ac:dyDescent="0.35">
      <c r="BO851">
        <v>8.49</v>
      </c>
      <c r="BP851">
        <f t="shared" si="142"/>
        <v>12.847871595779591</v>
      </c>
      <c r="BQ851">
        <f t="shared" si="143"/>
        <v>12.827880014499486</v>
      </c>
      <c r="BR851">
        <f t="shared" si="144"/>
        <v>45.751016925521213</v>
      </c>
      <c r="BS851">
        <f t="shared" si="145"/>
        <v>42.435208592347301</v>
      </c>
      <c r="BT851">
        <v>10</v>
      </c>
    </row>
    <row r="852" spans="67:72" x14ac:dyDescent="0.35">
      <c r="BO852">
        <v>8.5</v>
      </c>
      <c r="BP852">
        <f t="shared" si="142"/>
        <v>12.847527275317024</v>
      </c>
      <c r="BQ852">
        <f t="shared" si="143"/>
        <v>12.827517784711413</v>
      </c>
      <c r="BR852">
        <f t="shared" si="144"/>
        <v>45.742169864511929</v>
      </c>
      <c r="BS852">
        <f t="shared" si="145"/>
        <v>42.426881812929096</v>
      </c>
      <c r="BT852">
        <v>10</v>
      </c>
    </row>
    <row r="853" spans="67:72" x14ac:dyDescent="0.35">
      <c r="BO853">
        <v>8.51</v>
      </c>
      <c r="BP853">
        <f t="shared" si="142"/>
        <v>12.847183014170122</v>
      </c>
      <c r="BQ853">
        <f t="shared" si="143"/>
        <v>12.82715561490641</v>
      </c>
      <c r="BR853">
        <f t="shared" si="144"/>
        <v>45.733337264246998</v>
      </c>
      <c r="BS853">
        <f t="shared" si="145"/>
        <v>42.418568188604112</v>
      </c>
      <c r="BT853">
        <v>10</v>
      </c>
    </row>
    <row r="854" spans="67:72" x14ac:dyDescent="0.35">
      <c r="BO854">
        <v>8.52</v>
      </c>
      <c r="BP854">
        <f t="shared" si="142"/>
        <v>12.846838812359445</v>
      </c>
      <c r="BQ854">
        <f t="shared" si="143"/>
        <v>12.826793505106913</v>
      </c>
      <c r="BR854">
        <f t="shared" si="144"/>
        <v>45.724519097026466</v>
      </c>
      <c r="BS854">
        <f t="shared" si="145"/>
        <v>42.410267695509127</v>
      </c>
      <c r="BT854">
        <v>10</v>
      </c>
    </row>
    <row r="855" spans="67:72" x14ac:dyDescent="0.35">
      <c r="BO855">
        <v>8.5299999999999994</v>
      </c>
      <c r="BP855">
        <f t="shared" si="142"/>
        <v>12.846494669905578</v>
      </c>
      <c r="BQ855">
        <f t="shared" si="143"/>
        <v>12.826431455335371</v>
      </c>
      <c r="BR855">
        <f t="shared" si="144"/>
        <v>45.715715335203619</v>
      </c>
      <c r="BS855">
        <f t="shared" si="145"/>
        <v>42.401980309824339</v>
      </c>
      <c r="BT855">
        <v>10</v>
      </c>
    </row>
    <row r="856" spans="67:72" x14ac:dyDescent="0.35">
      <c r="BO856">
        <v>8.5399999999999991</v>
      </c>
      <c r="BP856">
        <f t="shared" si="142"/>
        <v>12.846150586829104</v>
      </c>
      <c r="BQ856">
        <f t="shared" si="143"/>
        <v>12.826069465614237</v>
      </c>
      <c r="BR856">
        <f t="shared" si="144"/>
        <v>45.706925951184822</v>
      </c>
      <c r="BS856">
        <f t="shared" si="145"/>
        <v>42.393706007773233</v>
      </c>
      <c r="BT856">
        <v>10</v>
      </c>
    </row>
    <row r="857" spans="67:72" x14ac:dyDescent="0.35">
      <c r="BO857">
        <v>8.5500000000000007</v>
      </c>
      <c r="BP857">
        <f t="shared" si="142"/>
        <v>12.845806563150624</v>
      </c>
      <c r="BQ857">
        <f t="shared" si="143"/>
        <v>12.825707535965982</v>
      </c>
      <c r="BR857">
        <f t="shared" si="144"/>
        <v>45.698150917429473</v>
      </c>
      <c r="BS857">
        <f t="shared" si="145"/>
        <v>42.385444765622537</v>
      </c>
      <c r="BT857">
        <v>10</v>
      </c>
    </row>
    <row r="858" spans="67:72" x14ac:dyDescent="0.35">
      <c r="BO858">
        <v>8.56</v>
      </c>
      <c r="BP858">
        <f t="shared" si="142"/>
        <v>12.845462598890744</v>
      </c>
      <c r="BQ858">
        <f t="shared" si="143"/>
        <v>12.825345666413087</v>
      </c>
      <c r="BR858">
        <f t="shared" si="144"/>
        <v>45.689390206449858</v>
      </c>
      <c r="BS858">
        <f t="shared" si="145"/>
        <v>42.377196559682154</v>
      </c>
      <c r="BT858">
        <v>10</v>
      </c>
    </row>
    <row r="859" spans="67:72" x14ac:dyDescent="0.35">
      <c r="BO859">
        <v>8.57</v>
      </c>
      <c r="BP859">
        <f t="shared" si="142"/>
        <v>12.845118694070086</v>
      </c>
      <c r="BQ859">
        <f t="shared" si="143"/>
        <v>12.824983856978047</v>
      </c>
      <c r="BR859">
        <f t="shared" si="144"/>
        <v>45.680643790811096</v>
      </c>
      <c r="BS859">
        <f t="shared" si="145"/>
        <v>42.368961366305015</v>
      </c>
      <c r="BT859">
        <v>10</v>
      </c>
    </row>
    <row r="860" spans="67:72" x14ac:dyDescent="0.35">
      <c r="BO860">
        <v>8.58</v>
      </c>
      <c r="BP860">
        <f t="shared" si="142"/>
        <v>12.844774848709276</v>
      </c>
      <c r="BQ860">
        <f t="shared" si="143"/>
        <v>12.824622107683368</v>
      </c>
      <c r="BR860">
        <f t="shared" si="144"/>
        <v>45.671911643130976</v>
      </c>
      <c r="BS860">
        <f t="shared" si="145"/>
        <v>42.360739161887103</v>
      </c>
      <c r="BT860">
        <v>10</v>
      </c>
    </row>
    <row r="861" spans="67:72" x14ac:dyDescent="0.35">
      <c r="BO861">
        <v>8.59</v>
      </c>
      <c r="BP861">
        <f t="shared" si="142"/>
        <v>12.844431062828951</v>
      </c>
      <c r="BQ861">
        <f t="shared" si="143"/>
        <v>12.824260418551564</v>
      </c>
      <c r="BR861">
        <f t="shared" si="144"/>
        <v>45.663193736079926</v>
      </c>
      <c r="BS861">
        <f t="shared" si="145"/>
        <v>42.352529922867269</v>
      </c>
      <c r="BT861">
        <v>10</v>
      </c>
    </row>
    <row r="862" spans="67:72" x14ac:dyDescent="0.35">
      <c r="BO862">
        <v>8.6</v>
      </c>
      <c r="BP862">
        <f t="shared" si="142"/>
        <v>12.844087336449762</v>
      </c>
      <c r="BQ862">
        <f t="shared" si="143"/>
        <v>12.823898789605169</v>
      </c>
      <c r="BR862">
        <f t="shared" si="144"/>
        <v>45.654490042380836</v>
      </c>
      <c r="BS862">
        <f t="shared" si="145"/>
        <v>42.344333625727238</v>
      </c>
      <c r="BT862">
        <v>10</v>
      </c>
    </row>
    <row r="863" spans="67:72" x14ac:dyDescent="0.35">
      <c r="BO863">
        <v>8.61</v>
      </c>
      <c r="BP863">
        <f t="shared" si="142"/>
        <v>12.843743669592369</v>
      </c>
      <c r="BQ863">
        <f t="shared" si="143"/>
        <v>12.823537220866719</v>
      </c>
      <c r="BR863">
        <f t="shared" si="144"/>
        <v>45.645800534809034</v>
      </c>
      <c r="BS863">
        <f t="shared" si="145"/>
        <v>42.33615024699148</v>
      </c>
      <c r="BT863">
        <v>10</v>
      </c>
    </row>
    <row r="864" spans="67:72" x14ac:dyDescent="0.35">
      <c r="BO864">
        <v>8.6199999999999992</v>
      </c>
      <c r="BP864">
        <f t="shared" si="142"/>
        <v>12.843400062277437</v>
      </c>
      <c r="BQ864">
        <f t="shared" si="143"/>
        <v>12.823175712358772</v>
      </c>
      <c r="BR864">
        <f t="shared" si="144"/>
        <v>45.637125186192115</v>
      </c>
      <c r="BS864">
        <f t="shared" si="145"/>
        <v>42.327979763227155</v>
      </c>
      <c r="BT864">
        <v>10</v>
      </c>
    </row>
    <row r="865" spans="67:72" x14ac:dyDescent="0.35">
      <c r="BO865">
        <v>8.6300000000000008</v>
      </c>
      <c r="BP865">
        <f t="shared" si="142"/>
        <v>12.843056514525648</v>
      </c>
      <c r="BQ865">
        <f t="shared" si="143"/>
        <v>12.82281426410389</v>
      </c>
      <c r="BR865">
        <f t="shared" si="144"/>
        <v>45.6284639694099</v>
      </c>
      <c r="BS865">
        <f t="shared" si="145"/>
        <v>42.319822151044036</v>
      </c>
      <c r="BT865">
        <v>10</v>
      </c>
    </row>
    <row r="866" spans="67:72" x14ac:dyDescent="0.35">
      <c r="BO866">
        <v>8.64</v>
      </c>
      <c r="BP866">
        <f t="shared" si="142"/>
        <v>12.842713026357693</v>
      </c>
      <c r="BQ866">
        <f t="shared" si="143"/>
        <v>12.822452876124657</v>
      </c>
      <c r="BR866">
        <f t="shared" si="144"/>
        <v>45.619816857394298</v>
      </c>
      <c r="BS866">
        <f t="shared" si="145"/>
        <v>42.311677387094427</v>
      </c>
      <c r="BT866">
        <v>10</v>
      </c>
    </row>
    <row r="867" spans="67:72" x14ac:dyDescent="0.35">
      <c r="BO867">
        <v>8.65</v>
      </c>
      <c r="BP867">
        <f t="shared" si="142"/>
        <v>12.842369597794265</v>
      </c>
      <c r="BQ867">
        <f t="shared" si="143"/>
        <v>12.822091548443655</v>
      </c>
      <c r="BR867">
        <f t="shared" si="144"/>
        <v>45.611183823129231</v>
      </c>
      <c r="BS867">
        <f t="shared" si="145"/>
        <v>42.303545448073073</v>
      </c>
      <c r="BT867">
        <v>10</v>
      </c>
    </row>
    <row r="868" spans="67:72" x14ac:dyDescent="0.35">
      <c r="BO868">
        <v>8.66</v>
      </c>
      <c r="BP868">
        <f t="shared" si="142"/>
        <v>12.84202622885608</v>
      </c>
      <c r="BQ868">
        <f t="shared" si="143"/>
        <v>12.821730281083489</v>
      </c>
      <c r="BR868">
        <f t="shared" si="144"/>
        <v>45.602564839650483</v>
      </c>
      <c r="BS868">
        <f t="shared" si="145"/>
        <v>42.295426310717097</v>
      </c>
      <c r="BT868">
        <v>10</v>
      </c>
    </row>
    <row r="869" spans="67:72" x14ac:dyDescent="0.35">
      <c r="BO869">
        <v>8.67</v>
      </c>
      <c r="BP869">
        <f t="shared" si="142"/>
        <v>12.841682919563855</v>
      </c>
      <c r="BQ869">
        <f t="shared" si="143"/>
        <v>12.821369074066777</v>
      </c>
      <c r="BR869">
        <f t="shared" si="144"/>
        <v>45.593959880045681</v>
      </c>
      <c r="BS869">
        <f t="shared" si="145"/>
        <v>42.287319951805934</v>
      </c>
      <c r="BT869">
        <v>10</v>
      </c>
    </row>
    <row r="870" spans="67:72" x14ac:dyDescent="0.35">
      <c r="BO870">
        <v>8.68</v>
      </c>
      <c r="BP870">
        <f t="shared" si="142"/>
        <v>12.84133966993832</v>
      </c>
      <c r="BQ870">
        <f t="shared" si="143"/>
        <v>12.821007927416138</v>
      </c>
      <c r="BR870">
        <f t="shared" si="144"/>
        <v>45.585368917454119</v>
      </c>
      <c r="BS870">
        <f t="shared" si="145"/>
        <v>42.279226348161217</v>
      </c>
      <c r="BT870">
        <v>10</v>
      </c>
    </row>
    <row r="871" spans="67:72" x14ac:dyDescent="0.35">
      <c r="BO871">
        <v>8.69</v>
      </c>
      <c r="BP871">
        <f t="shared" si="142"/>
        <v>12.840996480000214</v>
      </c>
      <c r="BQ871">
        <f t="shared" si="143"/>
        <v>12.820646841154215</v>
      </c>
      <c r="BR871">
        <f t="shared" si="144"/>
        <v>45.576791925066729</v>
      </c>
      <c r="BS871">
        <f t="shared" si="145"/>
        <v>42.271145476646751</v>
      </c>
      <c r="BT871">
        <v>10</v>
      </c>
    </row>
    <row r="872" spans="67:72" x14ac:dyDescent="0.35">
      <c r="BO872">
        <v>8.6999999999999993</v>
      </c>
      <c r="BP872">
        <f t="shared" si="142"/>
        <v>12.840653349770287</v>
      </c>
      <c r="BQ872">
        <f t="shared" si="143"/>
        <v>12.820285815303654</v>
      </c>
      <c r="BR872">
        <f t="shared" si="144"/>
        <v>45.568228876125907</v>
      </c>
      <c r="BS872">
        <f t="shared" si="145"/>
        <v>42.263077314168385</v>
      </c>
      <c r="BT872">
        <v>10</v>
      </c>
    </row>
    <row r="873" spans="67:72" x14ac:dyDescent="0.35">
      <c r="BO873">
        <v>8.7100000000000009</v>
      </c>
      <c r="BP873">
        <f t="shared" si="142"/>
        <v>12.8403102792693</v>
      </c>
      <c r="BQ873">
        <f t="shared" si="143"/>
        <v>12.819924849887121</v>
      </c>
      <c r="BR873">
        <f t="shared" si="144"/>
        <v>45.559679743925471</v>
      </c>
      <c r="BS873">
        <f t="shared" si="145"/>
        <v>42.255021837673979</v>
      </c>
      <c r="BT873">
        <v>10</v>
      </c>
    </row>
    <row r="874" spans="67:72" x14ac:dyDescent="0.35">
      <c r="BO874">
        <v>8.7200000000000006</v>
      </c>
      <c r="BP874">
        <f t="shared" si="142"/>
        <v>12.839967268518025</v>
      </c>
      <c r="BQ874">
        <f t="shared" si="143"/>
        <v>12.819563944927287</v>
      </c>
      <c r="BR874">
        <f t="shared" si="144"/>
        <v>45.551144501810533</v>
      </c>
      <c r="BS874">
        <f t="shared" si="145"/>
        <v>42.246979024153283</v>
      </c>
      <c r="BT874">
        <v>10</v>
      </c>
    </row>
    <row r="875" spans="67:72" x14ac:dyDescent="0.35">
      <c r="BO875">
        <v>8.73</v>
      </c>
      <c r="BP875">
        <f t="shared" si="142"/>
        <v>12.839624317537238</v>
      </c>
      <c r="BQ875">
        <f t="shared" si="143"/>
        <v>12.819203100446842</v>
      </c>
      <c r="BR875">
        <f t="shared" si="144"/>
        <v>45.542623123177428</v>
      </c>
      <c r="BS875">
        <f t="shared" si="145"/>
        <v>42.238948850637911</v>
      </c>
      <c r="BT875">
        <v>10</v>
      </c>
    </row>
    <row r="876" spans="67:72" x14ac:dyDescent="0.35">
      <c r="BO876">
        <v>8.74</v>
      </c>
      <c r="BP876">
        <f t="shared" si="142"/>
        <v>12.839281426347736</v>
      </c>
      <c r="BQ876">
        <f t="shared" si="143"/>
        <v>12.81884231646848</v>
      </c>
      <c r="BR876">
        <f t="shared" si="144"/>
        <v>45.534115581473586</v>
      </c>
      <c r="BS876">
        <f t="shared" si="145"/>
        <v>42.230931294201227</v>
      </c>
      <c r="BT876">
        <v>10</v>
      </c>
    </row>
    <row r="877" spans="67:72" x14ac:dyDescent="0.35">
      <c r="BO877">
        <v>8.75</v>
      </c>
      <c r="BP877">
        <f t="shared" si="142"/>
        <v>12.838938594970315</v>
      </c>
      <c r="BQ877">
        <f t="shared" si="143"/>
        <v>12.818481593014917</v>
      </c>
      <c r="BR877">
        <f t="shared" si="144"/>
        <v>45.525621850197439</v>
      </c>
      <c r="BS877">
        <f t="shared" si="145"/>
        <v>42.222926331958284</v>
      </c>
      <c r="BT877">
        <v>10</v>
      </c>
    </row>
    <row r="878" spans="67:72" x14ac:dyDescent="0.35">
      <c r="BO878">
        <v>8.76</v>
      </c>
      <c r="BP878">
        <f t="shared" si="142"/>
        <v>12.838595823425788</v>
      </c>
      <c r="BQ878">
        <f t="shared" si="143"/>
        <v>12.81812093010887</v>
      </c>
      <c r="BR878">
        <f t="shared" si="144"/>
        <v>45.517141902898345</v>
      </c>
      <c r="BS878">
        <f t="shared" si="145"/>
        <v>42.214933941065752</v>
      </c>
      <c r="BT878">
        <v>10</v>
      </c>
    </row>
    <row r="879" spans="67:72" x14ac:dyDescent="0.35">
      <c r="BO879">
        <v>8.77</v>
      </c>
      <c r="BP879">
        <f t="shared" si="142"/>
        <v>12.838253111734975</v>
      </c>
      <c r="BQ879">
        <f t="shared" si="143"/>
        <v>12.81776032777308</v>
      </c>
      <c r="BR879">
        <f t="shared" si="144"/>
        <v>45.508675713176473</v>
      </c>
      <c r="BS879">
        <f t="shared" si="145"/>
        <v>42.20695409872183</v>
      </c>
      <c r="BT879">
        <v>10</v>
      </c>
    </row>
    <row r="880" spans="67:72" x14ac:dyDescent="0.35">
      <c r="BO880">
        <v>8.7799999999999994</v>
      </c>
      <c r="BP880">
        <f t="shared" si="142"/>
        <v>12.837910459918712</v>
      </c>
      <c r="BQ880">
        <f t="shared" si="143"/>
        <v>12.817399786030288</v>
      </c>
      <c r="BR880">
        <f t="shared" si="144"/>
        <v>45.500223254682673</v>
      </c>
      <c r="BS880">
        <f t="shared" si="145"/>
        <v>42.198986782166173</v>
      </c>
      <c r="BT880">
        <v>10</v>
      </c>
    </row>
    <row r="881" spans="67:72" x14ac:dyDescent="0.35">
      <c r="BO881">
        <v>8.7899999999999991</v>
      </c>
      <c r="BP881">
        <f t="shared" si="142"/>
        <v>12.837567867997832</v>
      </c>
      <c r="BQ881">
        <f t="shared" si="143"/>
        <v>12.817039304903256</v>
      </c>
      <c r="BR881">
        <f t="shared" si="144"/>
        <v>45.491784501118488</v>
      </c>
      <c r="BS881">
        <f t="shared" si="145"/>
        <v>42.191031968679837</v>
      </c>
      <c r="BT881">
        <v>10</v>
      </c>
    </row>
    <row r="882" spans="67:72" x14ac:dyDescent="0.35">
      <c r="BO882">
        <v>8.8000000000000007</v>
      </c>
      <c r="BP882">
        <f t="shared" si="142"/>
        <v>12.837225335993196</v>
      </c>
      <c r="BQ882">
        <f t="shared" si="143"/>
        <v>12.816678884414756</v>
      </c>
      <c r="BR882">
        <f t="shared" si="144"/>
        <v>45.4833594262359</v>
      </c>
      <c r="BS882">
        <f t="shared" si="145"/>
        <v>42.183089635585162</v>
      </c>
      <c r="BT882">
        <v>10</v>
      </c>
    </row>
    <row r="883" spans="67:72" x14ac:dyDescent="0.35">
      <c r="BO883">
        <v>8.81</v>
      </c>
      <c r="BP883">
        <f t="shared" si="142"/>
        <v>12.836882863925661</v>
      </c>
      <c r="BQ883">
        <f t="shared" si="143"/>
        <v>12.816318524587571</v>
      </c>
      <c r="BR883">
        <f t="shared" si="144"/>
        <v>45.474948003837369</v>
      </c>
      <c r="BS883">
        <f t="shared" si="145"/>
        <v>42.175159760245741</v>
      </c>
      <c r="BT883">
        <v>10</v>
      </c>
    </row>
    <row r="884" spans="67:72" x14ac:dyDescent="0.35">
      <c r="BO884">
        <v>8.82</v>
      </c>
      <c r="BP884">
        <f t="shared" si="142"/>
        <v>12.836540451816102</v>
      </c>
      <c r="BQ884">
        <f t="shared" si="143"/>
        <v>12.815958225444495</v>
      </c>
      <c r="BR884">
        <f t="shared" si="144"/>
        <v>45.466550207775661</v>
      </c>
      <c r="BS884">
        <f t="shared" si="145"/>
        <v>42.167242320066322</v>
      </c>
      <c r="BT884">
        <v>10</v>
      </c>
    </row>
    <row r="885" spans="67:72" x14ac:dyDescent="0.35">
      <c r="BO885">
        <v>8.83</v>
      </c>
      <c r="BP885">
        <f t="shared" si="142"/>
        <v>12.836198099685397</v>
      </c>
      <c r="BQ885">
        <f t="shared" si="143"/>
        <v>12.815597987008337</v>
      </c>
      <c r="BR885">
        <f t="shared" si="144"/>
        <v>45.458166011953764</v>
      </c>
      <c r="BS885">
        <f t="shared" si="145"/>
        <v>42.159337292492744</v>
      </c>
      <c r="BT885">
        <v>10</v>
      </c>
    </row>
    <row r="886" spans="67:72" x14ac:dyDescent="0.35">
      <c r="BO886">
        <v>8.84</v>
      </c>
      <c r="BP886">
        <f t="shared" si="142"/>
        <v>12.835855807554445</v>
      </c>
      <c r="BQ886">
        <f t="shared" si="143"/>
        <v>12.815237809301918</v>
      </c>
      <c r="BR886">
        <f t="shared" si="144"/>
        <v>45.44979539032483</v>
      </c>
      <c r="BS886">
        <f t="shared" si="145"/>
        <v>42.151444655011836</v>
      </c>
      <c r="BT886">
        <v>10</v>
      </c>
    </row>
    <row r="887" spans="67:72" x14ac:dyDescent="0.35">
      <c r="BO887">
        <v>8.85</v>
      </c>
      <c r="BP887">
        <f t="shared" si="142"/>
        <v>12.835513575444146</v>
      </c>
      <c r="BQ887">
        <f t="shared" si="143"/>
        <v>12.81487769234807</v>
      </c>
      <c r="BR887">
        <f t="shared" si="144"/>
        <v>45.441438316892018</v>
      </c>
      <c r="BS887">
        <f t="shared" si="145"/>
        <v>42.143564385151379</v>
      </c>
      <c r="BT887">
        <v>10</v>
      </c>
    </row>
    <row r="888" spans="67:72" x14ac:dyDescent="0.35">
      <c r="BO888">
        <v>8.86</v>
      </c>
      <c r="BP888">
        <f t="shared" si="142"/>
        <v>12.835171403375412</v>
      </c>
      <c r="BQ888">
        <f t="shared" si="143"/>
        <v>12.814517636169633</v>
      </c>
      <c r="BR888">
        <f t="shared" si="144"/>
        <v>45.433094765708447</v>
      </c>
      <c r="BS888">
        <f t="shared" si="145"/>
        <v>42.135696460480013</v>
      </c>
      <c r="BT888">
        <v>10</v>
      </c>
    </row>
    <row r="889" spans="67:72" x14ac:dyDescent="0.35">
      <c r="BO889">
        <v>8.8699999999999992</v>
      </c>
      <c r="BP889">
        <f t="shared" si="142"/>
        <v>12.834829291369166</v>
      </c>
      <c r="BQ889">
        <f t="shared" si="143"/>
        <v>12.814157640789468</v>
      </c>
      <c r="BR889">
        <f t="shared" si="144"/>
        <v>45.424764710877056</v>
      </c>
      <c r="BS889">
        <f t="shared" si="145"/>
        <v>42.127840858607158</v>
      </c>
      <c r="BT889">
        <v>10</v>
      </c>
    </row>
    <row r="890" spans="67:72" x14ac:dyDescent="0.35">
      <c r="BO890">
        <v>8.8800000000000008</v>
      </c>
      <c r="BP890">
        <f t="shared" si="142"/>
        <v>12.834487239446347</v>
      </c>
      <c r="BQ890">
        <f t="shared" si="143"/>
        <v>12.813797706230444</v>
      </c>
      <c r="BR890">
        <f t="shared" si="144"/>
        <v>45.41644812655057</v>
      </c>
      <c r="BS890">
        <f t="shared" si="145"/>
        <v>42.119997557182941</v>
      </c>
      <c r="BT890">
        <v>10</v>
      </c>
    </row>
    <row r="891" spans="67:72" x14ac:dyDescent="0.35">
      <c r="BO891">
        <v>8.89</v>
      </c>
      <c r="BP891">
        <f t="shared" si="142"/>
        <v>12.834145247627893</v>
      </c>
      <c r="BQ891">
        <f t="shared" si="143"/>
        <v>12.81343783251544</v>
      </c>
      <c r="BR891">
        <f t="shared" si="144"/>
        <v>45.408144986931347</v>
      </c>
      <c r="BS891">
        <f t="shared" si="145"/>
        <v>42.112166533898154</v>
      </c>
      <c r="BT891">
        <v>10</v>
      </c>
    </row>
    <row r="892" spans="67:72" x14ac:dyDescent="0.35">
      <c r="BO892">
        <v>8.9</v>
      </c>
      <c r="BP892">
        <f t="shared" si="142"/>
        <v>12.833803315934762</v>
      </c>
      <c r="BQ892">
        <f t="shared" si="143"/>
        <v>12.813078019667349</v>
      </c>
      <c r="BR892">
        <f t="shared" si="144"/>
        <v>45.399855266271295</v>
      </c>
      <c r="BS892">
        <f t="shared" si="145"/>
        <v>42.104347766484118</v>
      </c>
      <c r="BT892">
        <v>10</v>
      </c>
    </row>
    <row r="893" spans="67:72" x14ac:dyDescent="0.35">
      <c r="BO893">
        <v>8.91</v>
      </c>
      <c r="BP893">
        <f t="shared" si="142"/>
        <v>12.833461444387916</v>
      </c>
      <c r="BQ893">
        <f t="shared" si="143"/>
        <v>12.812718267709078</v>
      </c>
      <c r="BR893">
        <f t="shared" si="144"/>
        <v>45.39157893887181</v>
      </c>
      <c r="BS893">
        <f t="shared" si="145"/>
        <v>42.096541232712674</v>
      </c>
      <c r="BT893">
        <v>10</v>
      </c>
    </row>
    <row r="894" spans="67:72" x14ac:dyDescent="0.35">
      <c r="BO894">
        <v>8.92</v>
      </c>
      <c r="BP894">
        <f t="shared" si="142"/>
        <v>12.833119633008332</v>
      </c>
      <c r="BQ894">
        <f t="shared" si="143"/>
        <v>12.812358576663543</v>
      </c>
      <c r="BR894">
        <f t="shared" si="144"/>
        <v>45.383315979083633</v>
      </c>
      <c r="BS894">
        <f t="shared" si="145"/>
        <v>42.088746910396054</v>
      </c>
      <c r="BT894">
        <v>10</v>
      </c>
    </row>
    <row r="895" spans="67:72" x14ac:dyDescent="0.35">
      <c r="BO895">
        <v>8.93</v>
      </c>
      <c r="BP895">
        <f t="shared" si="142"/>
        <v>12.832777881816995</v>
      </c>
      <c r="BQ895">
        <f t="shared" si="143"/>
        <v>12.811998946553675</v>
      </c>
      <c r="BR895">
        <f t="shared" si="144"/>
        <v>45.3750663613068</v>
      </c>
      <c r="BS895">
        <f t="shared" si="145"/>
        <v>42.080964777386853</v>
      </c>
      <c r="BT895">
        <v>10</v>
      </c>
    </row>
    <row r="896" spans="67:72" x14ac:dyDescent="0.35">
      <c r="BO896">
        <v>8.94</v>
      </c>
      <c r="BP896">
        <f t="shared" si="142"/>
        <v>12.832436190834896</v>
      </c>
      <c r="BQ896">
        <f t="shared" si="143"/>
        <v>12.811639377402415</v>
      </c>
      <c r="BR896">
        <f t="shared" si="144"/>
        <v>45.366830059990498</v>
      </c>
      <c r="BS896">
        <f t="shared" si="145"/>
        <v>42.07319481157792</v>
      </c>
      <c r="BT896">
        <v>10</v>
      </c>
    </row>
    <row r="897" spans="67:72" x14ac:dyDescent="0.35">
      <c r="BO897">
        <v>8.9499999999999993</v>
      </c>
      <c r="BP897">
        <f t="shared" si="142"/>
        <v>12.832094560083048</v>
      </c>
      <c r="BQ897">
        <f t="shared" si="143"/>
        <v>12.811279869232719</v>
      </c>
      <c r="BR897">
        <f t="shared" si="144"/>
        <v>45.358607049633029</v>
      </c>
      <c r="BS897">
        <f t="shared" si="145"/>
        <v>42.065436990902334</v>
      </c>
      <c r="BT897">
        <v>10</v>
      </c>
    </row>
    <row r="898" spans="67:72" x14ac:dyDescent="0.35">
      <c r="BO898">
        <v>8.9600000000000009</v>
      </c>
      <c r="BP898">
        <f t="shared" si="142"/>
        <v>12.831752989582458</v>
      </c>
      <c r="BQ898">
        <f t="shared" si="143"/>
        <v>12.81092042206755</v>
      </c>
      <c r="BR898">
        <f t="shared" si="144"/>
        <v>45.350397304781659</v>
      </c>
      <c r="BS898">
        <f t="shared" si="145"/>
        <v>42.057691293333249</v>
      </c>
      <c r="BT898">
        <v>10</v>
      </c>
    </row>
    <row r="899" spans="67:72" x14ac:dyDescent="0.35">
      <c r="BO899">
        <v>8.9700000000000006</v>
      </c>
      <c r="BP899">
        <f t="shared" ref="BP899:BP962" si="146">13.03*EXP(-0.003454*BO899)+0.1297*EXP(0.04768*BO899)</f>
        <v>12.831411479354161</v>
      </c>
      <c r="BQ899">
        <f t="shared" ref="BQ899:BQ962" si="147">13.05*EXP(-0.003531*BO899)+0.105*EXP(0.05201*BO899)</f>
        <v>12.81056103592989</v>
      </c>
      <c r="BR899">
        <f t="shared" ref="BR899:BR962" si="148">19.99*EXP(-0.1923*BO899)+43*EXP(-0.003208*BO899)</f>
        <v>45.342200800032558</v>
      </c>
      <c r="BS899">
        <f t="shared" ref="BS899:BS962" si="149">18.61*EXP(-0.182*BO899)+39.42*EXP(-0.002885*BO899)</f>
        <v>42.049957696883908</v>
      </c>
      <c r="BT899">
        <v>10</v>
      </c>
    </row>
    <row r="900" spans="67:72" x14ac:dyDescent="0.35">
      <c r="BO900">
        <v>8.98</v>
      </c>
      <c r="BP900">
        <f t="shared" si="146"/>
        <v>12.831070029419188</v>
      </c>
      <c r="BQ900">
        <f t="shared" si="147"/>
        <v>12.81020171084273</v>
      </c>
      <c r="BR900">
        <f t="shared" si="148"/>
        <v>45.334017510030726</v>
      </c>
      <c r="BS900">
        <f t="shared" si="149"/>
        <v>42.042236179607499</v>
      </c>
      <c r="BT900">
        <v>10</v>
      </c>
    </row>
    <row r="901" spans="67:72" x14ac:dyDescent="0.35">
      <c r="BO901">
        <v>8.99</v>
      </c>
      <c r="BP901">
        <f t="shared" si="146"/>
        <v>12.830728639798588</v>
      </c>
      <c r="BQ901">
        <f t="shared" si="147"/>
        <v>12.809842446829073</v>
      </c>
      <c r="BR901">
        <f t="shared" si="148"/>
        <v>45.32584740946983</v>
      </c>
      <c r="BS901">
        <f t="shared" si="149"/>
        <v>42.03452671959716</v>
      </c>
      <c r="BT901">
        <v>10</v>
      </c>
    </row>
    <row r="902" spans="67:72" x14ac:dyDescent="0.35">
      <c r="BO902">
        <v>9</v>
      </c>
      <c r="BP902">
        <f t="shared" si="146"/>
        <v>12.830387310513414</v>
      </c>
      <c r="BQ902">
        <f t="shared" si="147"/>
        <v>12.809483243911933</v>
      </c>
      <c r="BR902">
        <f t="shared" si="148"/>
        <v>45.317690473092163</v>
      </c>
      <c r="BS902">
        <f t="shared" si="149"/>
        <v>42.026829294985831</v>
      </c>
      <c r="BT902">
        <v>10</v>
      </c>
    </row>
    <row r="903" spans="67:72" x14ac:dyDescent="0.35">
      <c r="BO903">
        <v>9.01</v>
      </c>
      <c r="BP903">
        <f t="shared" si="146"/>
        <v>12.830046041584739</v>
      </c>
      <c r="BQ903">
        <f t="shared" si="147"/>
        <v>12.809124102114339</v>
      </c>
      <c r="BR903">
        <f t="shared" si="148"/>
        <v>45.309546675688559</v>
      </c>
      <c r="BS903">
        <f t="shared" si="149"/>
        <v>42.019143883946192</v>
      </c>
      <c r="BT903">
        <v>10</v>
      </c>
    </row>
    <row r="904" spans="67:72" x14ac:dyDescent="0.35">
      <c r="BO904">
        <v>9.02</v>
      </c>
      <c r="BP904">
        <f t="shared" si="146"/>
        <v>12.829704833033636</v>
      </c>
      <c r="BQ904">
        <f t="shared" si="147"/>
        <v>12.808765021459331</v>
      </c>
      <c r="BR904">
        <f t="shared" si="148"/>
        <v>45.301415992098242</v>
      </c>
      <c r="BS904">
        <f t="shared" si="149"/>
        <v>42.011470464690667</v>
      </c>
      <c r="BT904">
        <v>10</v>
      </c>
    </row>
    <row r="905" spans="67:72" x14ac:dyDescent="0.35">
      <c r="BO905">
        <v>9.0299999999999994</v>
      </c>
      <c r="BP905">
        <f t="shared" si="146"/>
        <v>12.829363684881198</v>
      </c>
      <c r="BQ905">
        <f t="shared" si="147"/>
        <v>12.808406001969963</v>
      </c>
      <c r="BR905">
        <f t="shared" si="148"/>
        <v>45.293298397208829</v>
      </c>
      <c r="BS905">
        <f t="shared" si="149"/>
        <v>42.003809015471248</v>
      </c>
      <c r="BT905">
        <v>10</v>
      </c>
    </row>
    <row r="906" spans="67:72" x14ac:dyDescent="0.35">
      <c r="BO906">
        <v>9.0399999999999991</v>
      </c>
      <c r="BP906">
        <f t="shared" si="146"/>
        <v>12.829022597148519</v>
      </c>
      <c r="BQ906">
        <f t="shared" si="147"/>
        <v>12.808047043669299</v>
      </c>
      <c r="BR906">
        <f t="shared" si="148"/>
        <v>45.285193865956117</v>
      </c>
      <c r="BS906">
        <f t="shared" si="149"/>
        <v>41.996159514579496</v>
      </c>
      <c r="BT906">
        <v>10</v>
      </c>
    </row>
    <row r="907" spans="67:72" x14ac:dyDescent="0.35">
      <c r="BO907">
        <v>9.0500000000000007</v>
      </c>
      <c r="BP907">
        <f t="shared" si="146"/>
        <v>12.828681569856709</v>
      </c>
      <c r="BQ907">
        <f t="shared" si="147"/>
        <v>12.807688146580414</v>
      </c>
      <c r="BR907">
        <f t="shared" si="148"/>
        <v>45.277102373324091</v>
      </c>
      <c r="BS907">
        <f t="shared" si="149"/>
        <v>41.988521940346423</v>
      </c>
      <c r="BT907">
        <v>10</v>
      </c>
    </row>
    <row r="908" spans="67:72" x14ac:dyDescent="0.35">
      <c r="BO908">
        <v>9.06</v>
      </c>
      <c r="BP908">
        <f t="shared" si="146"/>
        <v>12.82834060302689</v>
      </c>
      <c r="BQ908">
        <f t="shared" si="147"/>
        <v>12.807329310726399</v>
      </c>
      <c r="BR908">
        <f t="shared" si="148"/>
        <v>45.269023894344784</v>
      </c>
      <c r="BS908">
        <f t="shared" si="149"/>
        <v>41.98089627114247</v>
      </c>
      <c r="BT908">
        <v>10</v>
      </c>
    </row>
    <row r="909" spans="67:72" x14ac:dyDescent="0.35">
      <c r="BO909">
        <v>9.07</v>
      </c>
      <c r="BP909">
        <f t="shared" si="146"/>
        <v>12.827999696680186</v>
      </c>
      <c r="BQ909">
        <f t="shared" si="147"/>
        <v>12.806970536130356</v>
      </c>
      <c r="BR909">
        <f t="shared" si="148"/>
        <v>45.26095840409819</v>
      </c>
      <c r="BS909">
        <f t="shared" si="149"/>
        <v>41.973282485377375</v>
      </c>
      <c r="BT909">
        <v>10</v>
      </c>
    </row>
    <row r="910" spans="67:72" x14ac:dyDescent="0.35">
      <c r="BO910">
        <v>9.08</v>
      </c>
      <c r="BP910">
        <f t="shared" si="146"/>
        <v>12.827658850837739</v>
      </c>
      <c r="BQ910">
        <f t="shared" si="147"/>
        <v>12.8066118228154</v>
      </c>
      <c r="BR910">
        <f t="shared" si="148"/>
        <v>45.25290587771218</v>
      </c>
      <c r="BS910">
        <f t="shared" si="149"/>
        <v>41.965680561500157</v>
      </c>
      <c r="BT910">
        <v>10</v>
      </c>
    </row>
    <row r="911" spans="67:72" x14ac:dyDescent="0.35">
      <c r="BO911">
        <v>9.09</v>
      </c>
      <c r="BP911">
        <f t="shared" si="146"/>
        <v>12.827318065520698</v>
      </c>
      <c r="BQ911">
        <f t="shared" si="147"/>
        <v>12.806253170804656</v>
      </c>
      <c r="BR911">
        <f t="shared" si="148"/>
        <v>45.244866290362395</v>
      </c>
      <c r="BS911">
        <f t="shared" si="149"/>
        <v>41.958090477999008</v>
      </c>
      <c r="BT911">
        <v>10</v>
      </c>
    </row>
    <row r="912" spans="67:72" x14ac:dyDescent="0.35">
      <c r="BO912">
        <v>9.1</v>
      </c>
      <c r="BP912">
        <f t="shared" si="146"/>
        <v>12.826977340750229</v>
      </c>
      <c r="BQ912">
        <f t="shared" si="147"/>
        <v>12.80589458012126</v>
      </c>
      <c r="BR912">
        <f t="shared" si="148"/>
        <v>45.236839617272189</v>
      </c>
      <c r="BS912">
        <f t="shared" si="149"/>
        <v>41.950512213401225</v>
      </c>
      <c r="BT912">
        <v>10</v>
      </c>
    </row>
    <row r="913" spans="67:72" x14ac:dyDescent="0.35">
      <c r="BO913">
        <v>9.11</v>
      </c>
      <c r="BP913">
        <f t="shared" si="146"/>
        <v>12.826636676547494</v>
      </c>
      <c r="BQ913">
        <f t="shared" si="147"/>
        <v>12.805536050788369</v>
      </c>
      <c r="BR913">
        <f t="shared" si="148"/>
        <v>45.228825833712477</v>
      </c>
      <c r="BS913">
        <f t="shared" si="149"/>
        <v>41.942945746273189</v>
      </c>
      <c r="BT913">
        <v>10</v>
      </c>
    </row>
    <row r="914" spans="67:72" x14ac:dyDescent="0.35">
      <c r="BO914">
        <v>9.1199999999999992</v>
      </c>
      <c r="BP914">
        <f t="shared" si="146"/>
        <v>12.82629607293368</v>
      </c>
      <c r="BQ914">
        <f t="shared" si="147"/>
        <v>12.805177582829144</v>
      </c>
      <c r="BR914">
        <f t="shared" si="148"/>
        <v>45.220824915001721</v>
      </c>
      <c r="BS914">
        <f t="shared" si="149"/>
        <v>41.935391055220194</v>
      </c>
      <c r="BT914">
        <v>10</v>
      </c>
    </row>
    <row r="915" spans="67:72" x14ac:dyDescent="0.35">
      <c r="BO915">
        <v>9.1300000000000008</v>
      </c>
      <c r="BP915">
        <f t="shared" si="146"/>
        <v>12.825955529929976</v>
      </c>
      <c r="BQ915">
        <f t="shared" si="147"/>
        <v>12.804819176266758</v>
      </c>
      <c r="BR915">
        <f t="shared" si="148"/>
        <v>45.212836836505758</v>
      </c>
      <c r="BS915">
        <f t="shared" si="149"/>
        <v>41.927848118886487</v>
      </c>
      <c r="BT915">
        <v>10</v>
      </c>
    </row>
    <row r="916" spans="67:72" x14ac:dyDescent="0.35">
      <c r="BO916">
        <v>9.14</v>
      </c>
      <c r="BP916">
        <f t="shared" si="146"/>
        <v>12.825615047557585</v>
      </c>
      <c r="BQ916">
        <f t="shared" si="147"/>
        <v>12.804460831124402</v>
      </c>
      <c r="BR916">
        <f t="shared" si="148"/>
        <v>45.204861573637771</v>
      </c>
      <c r="BS916">
        <f t="shared" si="149"/>
        <v>41.920316915955112</v>
      </c>
      <c r="BT916">
        <v>10</v>
      </c>
    </row>
    <row r="917" spans="67:72" x14ac:dyDescent="0.35">
      <c r="BO917">
        <v>9.15</v>
      </c>
      <c r="BP917">
        <f t="shared" si="146"/>
        <v>12.82527462583772</v>
      </c>
      <c r="BQ917">
        <f t="shared" si="147"/>
        <v>12.804102547425275</v>
      </c>
      <c r="BR917">
        <f t="shared" si="148"/>
        <v>45.196899101858179</v>
      </c>
      <c r="BS917">
        <f t="shared" si="149"/>
        <v>41.912797425147893</v>
      </c>
      <c r="BT917">
        <v>10</v>
      </c>
    </row>
    <row r="918" spans="67:72" x14ac:dyDescent="0.35">
      <c r="BO918">
        <v>9.16</v>
      </c>
      <c r="BP918">
        <f t="shared" si="146"/>
        <v>12.824934264791599</v>
      </c>
      <c r="BQ918">
        <f t="shared" si="147"/>
        <v>12.803744325192593</v>
      </c>
      <c r="BR918">
        <f t="shared" si="148"/>
        <v>45.188949396674531</v>
      </c>
      <c r="BS918">
        <f t="shared" si="149"/>
        <v>41.905289625225329</v>
      </c>
      <c r="BT918">
        <v>10</v>
      </c>
    </row>
    <row r="919" spans="67:72" x14ac:dyDescent="0.35">
      <c r="BO919">
        <v>9.17</v>
      </c>
      <c r="BP919">
        <f t="shared" si="146"/>
        <v>12.82459396444046</v>
      </c>
      <c r="BQ919">
        <f t="shared" si="147"/>
        <v>12.803386164449577</v>
      </c>
      <c r="BR919">
        <f t="shared" si="148"/>
        <v>45.181012433641421</v>
      </c>
      <c r="BS919">
        <f t="shared" si="149"/>
        <v>41.897793494986551</v>
      </c>
      <c r="BT919">
        <v>10</v>
      </c>
    </row>
    <row r="920" spans="67:72" x14ac:dyDescent="0.35">
      <c r="BO920">
        <v>9.18</v>
      </c>
      <c r="BP920">
        <f t="shared" si="146"/>
        <v>12.824253724805546</v>
      </c>
      <c r="BQ920">
        <f t="shared" si="147"/>
        <v>12.803028065219468</v>
      </c>
      <c r="BR920">
        <f t="shared" si="148"/>
        <v>45.173088188360424</v>
      </c>
      <c r="BS920">
        <f t="shared" si="149"/>
        <v>41.890309013269224</v>
      </c>
      <c r="BT920">
        <v>10</v>
      </c>
    </row>
    <row r="921" spans="67:72" x14ac:dyDescent="0.35">
      <c r="BO921">
        <v>9.19</v>
      </c>
      <c r="BP921">
        <f t="shared" si="146"/>
        <v>12.823913545908109</v>
      </c>
      <c r="BQ921">
        <f t="shared" si="147"/>
        <v>12.802670027525515</v>
      </c>
      <c r="BR921">
        <f t="shared" si="148"/>
        <v>45.165176636479984</v>
      </c>
      <c r="BS921">
        <f t="shared" si="149"/>
        <v>41.882836158949509</v>
      </c>
      <c r="BT921">
        <v>10</v>
      </c>
    </row>
    <row r="922" spans="67:72" x14ac:dyDescent="0.35">
      <c r="BO922">
        <v>9.1999999999999993</v>
      </c>
      <c r="BP922">
        <f t="shared" si="146"/>
        <v>12.823573427769412</v>
      </c>
      <c r="BQ922">
        <f t="shared" si="147"/>
        <v>12.802312051390979</v>
      </c>
      <c r="BR922">
        <f t="shared" si="148"/>
        <v>45.15727775369529</v>
      </c>
      <c r="BS922">
        <f t="shared" si="149"/>
        <v>41.875374910941964</v>
      </c>
      <c r="BT922">
        <v>10</v>
      </c>
    </row>
    <row r="923" spans="67:72" x14ac:dyDescent="0.35">
      <c r="BO923">
        <v>9.2100000000000009</v>
      </c>
      <c r="BP923">
        <f t="shared" si="146"/>
        <v>12.823233370410733</v>
      </c>
      <c r="BQ923">
        <f t="shared" si="147"/>
        <v>12.801954136839136</v>
      </c>
      <c r="BR923">
        <f t="shared" si="148"/>
        <v>45.14939151574827</v>
      </c>
      <c r="BS923">
        <f t="shared" si="149"/>
        <v>41.867925248199491</v>
      </c>
      <c r="BT923">
        <v>10</v>
      </c>
    </row>
    <row r="924" spans="67:72" x14ac:dyDescent="0.35">
      <c r="BO924">
        <v>9.2200000000000006</v>
      </c>
      <c r="BP924">
        <f t="shared" si="146"/>
        <v>12.822893373853354</v>
      </c>
      <c r="BQ924">
        <f t="shared" si="147"/>
        <v>12.801596283893277</v>
      </c>
      <c r="BR924">
        <f t="shared" si="148"/>
        <v>45.141517898427423</v>
      </c>
      <c r="BS924">
        <f t="shared" si="149"/>
        <v>41.860487149713244</v>
      </c>
      <c r="BT924">
        <v>10</v>
      </c>
    </row>
    <row r="925" spans="67:72" x14ac:dyDescent="0.35">
      <c r="BO925">
        <v>9.23</v>
      </c>
      <c r="BP925">
        <f t="shared" si="146"/>
        <v>12.822553438118575</v>
      </c>
      <c r="BQ925">
        <f t="shared" si="147"/>
        <v>12.801238492576696</v>
      </c>
      <c r="BR925">
        <f t="shared" si="148"/>
        <v>45.133656877567766</v>
      </c>
      <c r="BS925">
        <f t="shared" si="149"/>
        <v>41.853060594512613</v>
      </c>
      <c r="BT925">
        <v>10</v>
      </c>
    </row>
    <row r="926" spans="67:72" x14ac:dyDescent="0.35">
      <c r="BO926">
        <v>9.24</v>
      </c>
      <c r="BP926">
        <f t="shared" si="146"/>
        <v>12.822213563227695</v>
      </c>
      <c r="BQ926">
        <f t="shared" si="147"/>
        <v>12.800880762912705</v>
      </c>
      <c r="BR926">
        <f t="shared" si="148"/>
        <v>45.125808429050743</v>
      </c>
      <c r="BS926">
        <f t="shared" si="149"/>
        <v>41.845645561665094</v>
      </c>
      <c r="BT926">
        <v>10</v>
      </c>
    </row>
    <row r="927" spans="67:72" x14ac:dyDescent="0.35">
      <c r="BO927">
        <v>9.25</v>
      </c>
      <c r="BP927">
        <f t="shared" si="146"/>
        <v>12.821873749202036</v>
      </c>
      <c r="BQ927">
        <f t="shared" si="147"/>
        <v>12.800523094924635</v>
      </c>
      <c r="BR927">
        <f t="shared" si="148"/>
        <v>45.117972528804131</v>
      </c>
      <c r="BS927">
        <f t="shared" si="149"/>
        <v>41.838242030276227</v>
      </c>
      <c r="BT927">
        <v>10</v>
      </c>
    </row>
    <row r="928" spans="67:72" x14ac:dyDescent="0.35">
      <c r="BO928">
        <v>9.26</v>
      </c>
      <c r="BP928">
        <f t="shared" si="146"/>
        <v>12.821533996062918</v>
      </c>
      <c r="BQ928">
        <f t="shared" si="147"/>
        <v>12.800165488635818</v>
      </c>
      <c r="BR928">
        <f t="shared" si="148"/>
        <v>45.110149152801945</v>
      </c>
      <c r="BS928">
        <f t="shared" si="149"/>
        <v>41.830849979489585</v>
      </c>
      <c r="BT928">
        <v>10</v>
      </c>
    </row>
    <row r="929" spans="67:72" x14ac:dyDescent="0.35">
      <c r="BO929">
        <v>9.27</v>
      </c>
      <c r="BP929">
        <f t="shared" si="146"/>
        <v>12.821194303831685</v>
      </c>
      <c r="BQ929">
        <f t="shared" si="147"/>
        <v>12.799807944069602</v>
      </c>
      <c r="BR929">
        <f t="shared" si="148"/>
        <v>45.102338277064334</v>
      </c>
      <c r="BS929">
        <f t="shared" si="149"/>
        <v>41.823469388486636</v>
      </c>
      <c r="BT929">
        <v>10</v>
      </c>
    </row>
    <row r="930" spans="67:72" x14ac:dyDescent="0.35">
      <c r="BO930">
        <v>9.2799999999999994</v>
      </c>
      <c r="BP930">
        <f t="shared" si="146"/>
        <v>12.820854672529682</v>
      </c>
      <c r="BQ930">
        <f t="shared" si="147"/>
        <v>12.799450461249355</v>
      </c>
      <c r="BR930">
        <f t="shared" si="148"/>
        <v>45.094539877657574</v>
      </c>
      <c r="BS930">
        <f t="shared" si="149"/>
        <v>41.816100236486704</v>
      </c>
      <c r="BT930">
        <v>10</v>
      </c>
    </row>
    <row r="931" spans="67:72" x14ac:dyDescent="0.35">
      <c r="BO931">
        <v>9.2899999999999991</v>
      </c>
      <c r="BP931">
        <f t="shared" si="146"/>
        <v>12.820515102178268</v>
      </c>
      <c r="BQ931">
        <f t="shared" si="147"/>
        <v>12.799093040198448</v>
      </c>
      <c r="BR931">
        <f t="shared" si="148"/>
        <v>45.08675393069386</v>
      </c>
      <c r="BS931">
        <f t="shared" si="149"/>
        <v>41.80874250274691</v>
      </c>
      <c r="BT931">
        <v>10</v>
      </c>
    </row>
    <row r="932" spans="67:72" x14ac:dyDescent="0.35">
      <c r="BO932">
        <v>9.3000000000000007</v>
      </c>
      <c r="BP932">
        <f t="shared" si="146"/>
        <v>12.820175592798812</v>
      </c>
      <c r="BQ932">
        <f t="shared" si="147"/>
        <v>12.798735680940265</v>
      </c>
      <c r="BR932">
        <f t="shared" si="148"/>
        <v>45.07898041233129</v>
      </c>
      <c r="BS932">
        <f t="shared" si="149"/>
        <v>41.801396166562064</v>
      </c>
      <c r="BT932">
        <v>10</v>
      </c>
    </row>
    <row r="933" spans="67:72" x14ac:dyDescent="0.35">
      <c r="BO933">
        <v>9.31</v>
      </c>
      <c r="BP933">
        <f t="shared" si="146"/>
        <v>12.819836144412687</v>
      </c>
      <c r="BQ933">
        <f t="shared" si="147"/>
        <v>12.798378383498211</v>
      </c>
      <c r="BR933">
        <f t="shared" si="148"/>
        <v>45.071219298773791</v>
      </c>
      <c r="BS933">
        <f t="shared" si="149"/>
        <v>41.794061207264669</v>
      </c>
      <c r="BT933">
        <v>10</v>
      </c>
    </row>
    <row r="934" spans="67:72" x14ac:dyDescent="0.35">
      <c r="BO934">
        <v>9.32</v>
      </c>
      <c r="BP934">
        <f t="shared" si="146"/>
        <v>12.819496757041289</v>
      </c>
      <c r="BQ934">
        <f t="shared" si="147"/>
        <v>12.798021147895692</v>
      </c>
      <c r="BR934">
        <f t="shared" si="148"/>
        <v>45.063470566270979</v>
      </c>
      <c r="BS934">
        <f t="shared" si="149"/>
        <v>41.786737604224754</v>
      </c>
      <c r="BT934">
        <v>10</v>
      </c>
    </row>
    <row r="935" spans="67:72" x14ac:dyDescent="0.35">
      <c r="BO935">
        <v>9.33</v>
      </c>
      <c r="BP935">
        <f t="shared" si="146"/>
        <v>12.819157430706019</v>
      </c>
      <c r="BQ935">
        <f t="shared" si="147"/>
        <v>12.797663974156139</v>
      </c>
      <c r="BR935">
        <f t="shared" si="148"/>
        <v>45.055734191118091</v>
      </c>
      <c r="BS935">
        <f t="shared" si="149"/>
        <v>41.779425336849904</v>
      </c>
      <c r="BT935">
        <v>10</v>
      </c>
    </row>
    <row r="936" spans="67:72" x14ac:dyDescent="0.35">
      <c r="BO936">
        <v>9.34</v>
      </c>
      <c r="BP936">
        <f t="shared" si="146"/>
        <v>12.818818165428278</v>
      </c>
      <c r="BQ936">
        <f t="shared" si="147"/>
        <v>12.797306862302982</v>
      </c>
      <c r="BR936">
        <f t="shared" si="148"/>
        <v>45.048010149655894</v>
      </c>
      <c r="BS936">
        <f t="shared" si="149"/>
        <v>41.772124384585112</v>
      </c>
      <c r="BT936">
        <v>10</v>
      </c>
    </row>
    <row r="937" spans="67:72" x14ac:dyDescent="0.35">
      <c r="BO937">
        <v>9.35</v>
      </c>
      <c r="BP937">
        <f t="shared" si="146"/>
        <v>12.818478961229495</v>
      </c>
      <c r="BQ937">
        <f t="shared" si="147"/>
        <v>12.796949812359674</v>
      </c>
      <c r="BR937">
        <f t="shared" si="148"/>
        <v>45.040298418270666</v>
      </c>
      <c r="BS937">
        <f t="shared" si="149"/>
        <v>41.764834726912781</v>
      </c>
      <c r="BT937">
        <v>10</v>
      </c>
    </row>
    <row r="938" spans="67:72" x14ac:dyDescent="0.35">
      <c r="BO938">
        <v>9.36</v>
      </c>
      <c r="BP938">
        <f t="shared" si="146"/>
        <v>12.818139818131099</v>
      </c>
      <c r="BQ938">
        <f t="shared" si="147"/>
        <v>12.796592824349677</v>
      </c>
      <c r="BR938">
        <f t="shared" si="148"/>
        <v>45.032598973393966</v>
      </c>
      <c r="BS938">
        <f t="shared" si="149"/>
        <v>41.757556343352576</v>
      </c>
      <c r="BT938">
        <v>10</v>
      </c>
    </row>
    <row r="939" spans="67:72" x14ac:dyDescent="0.35">
      <c r="BO939">
        <v>9.3699999999999992</v>
      </c>
      <c r="BP939">
        <f t="shared" si="146"/>
        <v>12.817800736154533</v>
      </c>
      <c r="BQ939">
        <f t="shared" si="147"/>
        <v>12.796235898296466</v>
      </c>
      <c r="BR939">
        <f t="shared" si="148"/>
        <v>45.024911791502674</v>
      </c>
      <c r="BS939">
        <f t="shared" si="149"/>
        <v>41.750289213461436</v>
      </c>
      <c r="BT939">
        <v>10</v>
      </c>
    </row>
    <row r="940" spans="67:72" x14ac:dyDescent="0.35">
      <c r="BO940">
        <v>9.3800000000000008</v>
      </c>
      <c r="BP940">
        <f t="shared" si="146"/>
        <v>12.817461715321246</v>
      </c>
      <c r="BQ940">
        <f t="shared" si="147"/>
        <v>12.795879034223526</v>
      </c>
      <c r="BR940">
        <f t="shared" si="148"/>
        <v>45.017236849118873</v>
      </c>
      <c r="BS940">
        <f t="shared" si="149"/>
        <v>41.743033316833461</v>
      </c>
      <c r="BT940">
        <v>10</v>
      </c>
    </row>
    <row r="941" spans="67:72" x14ac:dyDescent="0.35">
      <c r="BO941">
        <v>9.39</v>
      </c>
      <c r="BP941">
        <f t="shared" si="146"/>
        <v>12.817122755652704</v>
      </c>
      <c r="BQ941">
        <f t="shared" si="147"/>
        <v>12.795522232154354</v>
      </c>
      <c r="BR941">
        <f t="shared" si="148"/>
        <v>45.009574122809695</v>
      </c>
      <c r="BS941">
        <f t="shared" si="149"/>
        <v>41.735788633099858</v>
      </c>
      <c r="BT941">
        <v>10</v>
      </c>
    </row>
    <row r="942" spans="67:72" x14ac:dyDescent="0.35">
      <c r="BO942">
        <v>9.4</v>
      </c>
      <c r="BP942">
        <f t="shared" si="146"/>
        <v>12.81678385717038</v>
      </c>
      <c r="BQ942">
        <f t="shared" si="147"/>
        <v>12.795165492112469</v>
      </c>
      <c r="BR942">
        <f t="shared" si="148"/>
        <v>45.001923589187349</v>
      </c>
      <c r="BS942">
        <f t="shared" si="149"/>
        <v>41.728555141928858</v>
      </c>
      <c r="BT942">
        <v>10</v>
      </c>
    </row>
    <row r="943" spans="67:72" x14ac:dyDescent="0.35">
      <c r="BO943">
        <v>9.41</v>
      </c>
      <c r="BP943">
        <f t="shared" si="146"/>
        <v>12.816445019895754</v>
      </c>
      <c r="BQ943">
        <f t="shared" si="147"/>
        <v>12.79480881412139</v>
      </c>
      <c r="BR943">
        <f t="shared" si="148"/>
        <v>44.994285224908928</v>
      </c>
      <c r="BS943">
        <f t="shared" si="149"/>
        <v>41.721332823025662</v>
      </c>
      <c r="BT943">
        <v>10</v>
      </c>
    </row>
    <row r="944" spans="67:72" x14ac:dyDescent="0.35">
      <c r="BO944">
        <v>9.42</v>
      </c>
      <c r="BP944">
        <f t="shared" si="146"/>
        <v>12.816106243850328</v>
      </c>
      <c r="BQ944">
        <f t="shared" si="147"/>
        <v>12.794452198204658</v>
      </c>
      <c r="BR944">
        <f t="shared" si="148"/>
        <v>44.986659006676369</v>
      </c>
      <c r="BS944">
        <f t="shared" si="149"/>
        <v>41.714121656132384</v>
      </c>
      <c r="BT944">
        <v>10</v>
      </c>
    </row>
    <row r="945" spans="67:72" x14ac:dyDescent="0.35">
      <c r="BO945">
        <v>9.43</v>
      </c>
      <c r="BP945">
        <f t="shared" si="146"/>
        <v>12.815767529055599</v>
      </c>
      <c r="BQ945">
        <f t="shared" si="147"/>
        <v>12.794095644385816</v>
      </c>
      <c r="BR945">
        <f t="shared" si="148"/>
        <v>44.979044911236407</v>
      </c>
      <c r="BS945">
        <f t="shared" si="149"/>
        <v>41.706921621027973</v>
      </c>
      <c r="BT945">
        <v>10</v>
      </c>
    </row>
    <row r="946" spans="67:72" x14ac:dyDescent="0.35">
      <c r="BO946">
        <v>9.44</v>
      </c>
      <c r="BP946">
        <f t="shared" si="146"/>
        <v>12.815428875533085</v>
      </c>
      <c r="BQ946">
        <f t="shared" si="147"/>
        <v>12.793739152688431</v>
      </c>
      <c r="BR946">
        <f t="shared" si="148"/>
        <v>44.971442915380401</v>
      </c>
      <c r="BS946">
        <f t="shared" si="149"/>
        <v>41.69973269752812</v>
      </c>
      <c r="BT946">
        <v>10</v>
      </c>
    </row>
    <row r="947" spans="67:72" x14ac:dyDescent="0.35">
      <c r="BO947">
        <v>9.4499999999999993</v>
      </c>
      <c r="BP947">
        <f t="shared" si="146"/>
        <v>12.815090283304311</v>
      </c>
      <c r="BQ947">
        <f t="shared" si="147"/>
        <v>12.793382723136078</v>
      </c>
      <c r="BR947">
        <f t="shared" si="148"/>
        <v>44.963852995944329</v>
      </c>
      <c r="BS947">
        <f t="shared" si="149"/>
        <v>41.692554865485256</v>
      </c>
      <c r="BT947">
        <v>10</v>
      </c>
    </row>
    <row r="948" spans="67:72" x14ac:dyDescent="0.35">
      <c r="BO948">
        <v>9.4600000000000009</v>
      </c>
      <c r="BP948">
        <f t="shared" si="146"/>
        <v>12.814751752390816</v>
      </c>
      <c r="BQ948">
        <f t="shared" si="147"/>
        <v>12.793026355752342</v>
      </c>
      <c r="BR948">
        <f t="shared" si="148"/>
        <v>44.956275129808631</v>
      </c>
      <c r="BS948">
        <f t="shared" si="149"/>
        <v>41.685388104788409</v>
      </c>
      <c r="BT948">
        <v>10</v>
      </c>
    </row>
    <row r="949" spans="67:72" x14ac:dyDescent="0.35">
      <c r="BO949">
        <v>9.4700000000000006</v>
      </c>
      <c r="BP949">
        <f t="shared" si="146"/>
        <v>12.814413282814144</v>
      </c>
      <c r="BQ949">
        <f t="shared" si="147"/>
        <v>12.792670050560824</v>
      </c>
      <c r="BR949">
        <f t="shared" si="148"/>
        <v>44.948709293898197</v>
      </c>
      <c r="BS949">
        <f t="shared" si="149"/>
        <v>41.678232395363196</v>
      </c>
      <c r="BT949">
        <v>10</v>
      </c>
    </row>
    <row r="950" spans="67:72" x14ac:dyDescent="0.35">
      <c r="BO950">
        <v>9.48</v>
      </c>
      <c r="BP950">
        <f t="shared" si="146"/>
        <v>12.814074874595853</v>
      </c>
      <c r="BQ950">
        <f t="shared" si="147"/>
        <v>12.792313807585137</v>
      </c>
      <c r="BR950">
        <f t="shared" si="148"/>
        <v>44.941155465182234</v>
      </c>
      <c r="BS950">
        <f t="shared" si="149"/>
        <v>41.671087717171716</v>
      </c>
      <c r="BT950">
        <v>10</v>
      </c>
    </row>
    <row r="951" spans="67:72" x14ac:dyDescent="0.35">
      <c r="BO951">
        <v>9.49</v>
      </c>
      <c r="BP951">
        <f t="shared" si="146"/>
        <v>12.813736527757513</v>
      </c>
      <c r="BQ951">
        <f t="shared" si="147"/>
        <v>12.791957626848905</v>
      </c>
      <c r="BR951">
        <f t="shared" si="148"/>
        <v>44.933613620674173</v>
      </c>
      <c r="BS951">
        <f t="shared" si="149"/>
        <v>41.663954050212524</v>
      </c>
      <c r="BT951">
        <v>10</v>
      </c>
    </row>
    <row r="952" spans="67:72" x14ac:dyDescent="0.35">
      <c r="BO952">
        <v>9.5</v>
      </c>
      <c r="BP952">
        <f t="shared" si="146"/>
        <v>12.813398242320702</v>
      </c>
      <c r="BQ952">
        <f t="shared" si="147"/>
        <v>12.791601508375766</v>
      </c>
      <c r="BR952">
        <f t="shared" si="148"/>
        <v>44.926083737431618</v>
      </c>
      <c r="BS952">
        <f t="shared" si="149"/>
        <v>41.656831374520536</v>
      </c>
      <c r="BT952">
        <v>10</v>
      </c>
    </row>
    <row r="953" spans="67:72" x14ac:dyDescent="0.35">
      <c r="BO953">
        <v>9.51</v>
      </c>
      <c r="BP953">
        <f t="shared" si="146"/>
        <v>12.813060018307008</v>
      </c>
      <c r="BQ953">
        <f t="shared" si="147"/>
        <v>12.791245452189372</v>
      </c>
      <c r="BR953">
        <f t="shared" si="148"/>
        <v>44.918565792556272</v>
      </c>
      <c r="BS953">
        <f t="shared" si="149"/>
        <v>41.649719670166952</v>
      </c>
      <c r="BT953">
        <v>10</v>
      </c>
    </row>
    <row r="954" spans="67:72" x14ac:dyDescent="0.35">
      <c r="BO954">
        <v>9.52</v>
      </c>
      <c r="BP954">
        <f t="shared" si="146"/>
        <v>12.81272185573803</v>
      </c>
      <c r="BQ954">
        <f t="shared" si="147"/>
        <v>12.790889458313382</v>
      </c>
      <c r="BR954">
        <f t="shared" si="148"/>
        <v>44.911059763193784</v>
      </c>
      <c r="BS954">
        <f t="shared" si="149"/>
        <v>41.642618917259242</v>
      </c>
      <c r="BT954">
        <v>10</v>
      </c>
    </row>
    <row r="955" spans="67:72" x14ac:dyDescent="0.35">
      <c r="BO955">
        <v>9.5299999999999994</v>
      </c>
      <c r="BP955">
        <f t="shared" si="146"/>
        <v>12.81238375463538</v>
      </c>
      <c r="BQ955">
        <f t="shared" si="147"/>
        <v>12.790533526771474</v>
      </c>
      <c r="BR955">
        <f t="shared" si="148"/>
        <v>44.90356562653372</v>
      </c>
      <c r="BS955">
        <f t="shared" si="149"/>
        <v>41.63552909594101</v>
      </c>
      <c r="BT955">
        <v>10</v>
      </c>
    </row>
    <row r="956" spans="67:72" x14ac:dyDescent="0.35">
      <c r="BO956">
        <v>9.5399999999999991</v>
      </c>
      <c r="BP956">
        <f t="shared" si="146"/>
        <v>12.812045715020679</v>
      </c>
      <c r="BQ956">
        <f t="shared" si="147"/>
        <v>12.790177657587336</v>
      </c>
      <c r="BR956">
        <f t="shared" si="148"/>
        <v>44.896083359809467</v>
      </c>
      <c r="BS956">
        <f t="shared" si="149"/>
        <v>41.62845018639198</v>
      </c>
      <c r="BT956">
        <v>10</v>
      </c>
    </row>
    <row r="957" spans="67:72" x14ac:dyDescent="0.35">
      <c r="BO957">
        <v>9.5500000000000007</v>
      </c>
      <c r="BP957">
        <f t="shared" si="146"/>
        <v>12.811707736915555</v>
      </c>
      <c r="BQ957">
        <f t="shared" si="147"/>
        <v>12.789821850784669</v>
      </c>
      <c r="BR957">
        <f t="shared" si="148"/>
        <v>44.888612940298174</v>
      </c>
      <c r="BS957">
        <f t="shared" si="149"/>
        <v>41.621382168827928</v>
      </c>
      <c r="BT957">
        <v>10</v>
      </c>
    </row>
    <row r="958" spans="67:72" x14ac:dyDescent="0.35">
      <c r="BO958">
        <v>9.56</v>
      </c>
      <c r="BP958">
        <f t="shared" si="146"/>
        <v>12.811369820341653</v>
      </c>
      <c r="BQ958">
        <f t="shared" si="147"/>
        <v>12.789466106387186</v>
      </c>
      <c r="BR958">
        <f t="shared" si="148"/>
        <v>44.881154345320589</v>
      </c>
      <c r="BS958">
        <f t="shared" si="149"/>
        <v>41.614325023500577</v>
      </c>
      <c r="BT958">
        <v>10</v>
      </c>
    </row>
    <row r="959" spans="67:72" x14ac:dyDescent="0.35">
      <c r="BO959">
        <v>9.57</v>
      </c>
      <c r="BP959">
        <f t="shared" si="146"/>
        <v>12.811031965320629</v>
      </c>
      <c r="BQ959">
        <f t="shared" si="147"/>
        <v>12.789110424418611</v>
      </c>
      <c r="BR959">
        <f t="shared" si="148"/>
        <v>44.873707552241072</v>
      </c>
      <c r="BS959">
        <f t="shared" si="149"/>
        <v>41.60727873069758</v>
      </c>
      <c r="BT959">
        <v>10</v>
      </c>
    </row>
    <row r="960" spans="67:72" x14ac:dyDescent="0.35">
      <c r="BO960">
        <v>9.58</v>
      </c>
      <c r="BP960">
        <f t="shared" si="146"/>
        <v>12.810694171874138</v>
      </c>
      <c r="BQ960">
        <f t="shared" si="147"/>
        <v>12.788754804902686</v>
      </c>
      <c r="BR960">
        <f t="shared" si="148"/>
        <v>44.866272538467456</v>
      </c>
      <c r="BS960">
        <f t="shared" si="149"/>
        <v>41.600243270742411</v>
      </c>
      <c r="BT960">
        <v>10</v>
      </c>
    </row>
    <row r="961" spans="67:72" x14ac:dyDescent="0.35">
      <c r="BO961">
        <v>9.59</v>
      </c>
      <c r="BP961">
        <f t="shared" si="146"/>
        <v>12.810356440023858</v>
      </c>
      <c r="BQ961">
        <f t="shared" si="147"/>
        <v>12.788399247863161</v>
      </c>
      <c r="BR961">
        <f t="shared" si="148"/>
        <v>44.858849281450951</v>
      </c>
      <c r="BS961">
        <f t="shared" si="149"/>
        <v>41.593218623994332</v>
      </c>
      <c r="BT961">
        <v>10</v>
      </c>
    </row>
    <row r="962" spans="67:72" x14ac:dyDescent="0.35">
      <c r="BO962">
        <v>9.6</v>
      </c>
      <c r="BP962">
        <f t="shared" si="146"/>
        <v>12.810018769791473</v>
      </c>
      <c r="BQ962">
        <f t="shared" si="147"/>
        <v>12.7880437533238</v>
      </c>
      <c r="BR962">
        <f t="shared" si="148"/>
        <v>44.851437758686131</v>
      </c>
      <c r="BS962">
        <f t="shared" si="149"/>
        <v>41.586204770848326</v>
      </c>
      <c r="BT962">
        <v>10</v>
      </c>
    </row>
    <row r="963" spans="67:72" x14ac:dyDescent="0.35">
      <c r="BO963">
        <v>9.61</v>
      </c>
      <c r="BP963">
        <f t="shared" ref="BP963:BP1026" si="150">13.03*EXP(-0.003454*BO963)+0.1297*EXP(0.04768*BO963)</f>
        <v>12.809681161198679</v>
      </c>
      <c r="BQ963">
        <f t="shared" ref="BQ963:BQ1026" si="151">13.05*EXP(-0.003531*BO963)+0.105*EXP(0.05201*BO963)</f>
        <v>12.787688321308378</v>
      </c>
      <c r="BR963">
        <f t="shared" ref="BR963:BR1026" si="152">19.99*EXP(-0.1923*BO963)+43*EXP(-0.003208*BO963)</f>
        <v>44.844037947710746</v>
      </c>
      <c r="BS963">
        <f t="shared" ref="BS963:BS1026" si="153">18.61*EXP(-0.182*BO963)+39.42*EXP(-0.002885*BO963)</f>
        <v>41.579201691735015</v>
      </c>
      <c r="BT963">
        <v>10</v>
      </c>
    </row>
    <row r="964" spans="67:72" x14ac:dyDescent="0.35">
      <c r="BO964">
        <v>9.6199999999999992</v>
      </c>
      <c r="BP964">
        <f t="shared" si="150"/>
        <v>12.809343614267181</v>
      </c>
      <c r="BQ964">
        <f t="shared" si="151"/>
        <v>12.787332951840687</v>
      </c>
      <c r="BR964">
        <f t="shared" si="152"/>
        <v>44.836649826105749</v>
      </c>
      <c r="BS964">
        <f t="shared" si="153"/>
        <v>41.572209367120593</v>
      </c>
      <c r="BT964">
        <v>10</v>
      </c>
    </row>
    <row r="965" spans="67:72" x14ac:dyDescent="0.35">
      <c r="BO965">
        <v>9.6300000000000008</v>
      </c>
      <c r="BP965">
        <f t="shared" si="150"/>
        <v>12.809006129018693</v>
      </c>
      <c r="BQ965">
        <f t="shared" si="151"/>
        <v>12.786977644944526</v>
      </c>
      <c r="BR965">
        <f t="shared" si="152"/>
        <v>44.82927337149512</v>
      </c>
      <c r="BS965">
        <f t="shared" si="153"/>
        <v>41.565227777506784</v>
      </c>
      <c r="BT965">
        <v>10</v>
      </c>
    </row>
    <row r="966" spans="67:72" x14ac:dyDescent="0.35">
      <c r="BO966">
        <v>9.64</v>
      </c>
      <c r="BP966">
        <f t="shared" si="150"/>
        <v>12.808668705474945</v>
      </c>
      <c r="BQ966">
        <f t="shared" si="151"/>
        <v>12.786622400643711</v>
      </c>
      <c r="BR966">
        <f t="shared" si="152"/>
        <v>44.821908561545861</v>
      </c>
      <c r="BS966">
        <f t="shared" si="153"/>
        <v>41.558256903430774</v>
      </c>
      <c r="BT966">
        <v>10</v>
      </c>
    </row>
    <row r="967" spans="67:72" x14ac:dyDescent="0.35">
      <c r="BO967">
        <v>9.65</v>
      </c>
      <c r="BP967">
        <f t="shared" si="150"/>
        <v>12.808331343657674</v>
      </c>
      <c r="BQ967">
        <f t="shared" si="151"/>
        <v>12.786267218962074</v>
      </c>
      <c r="BR967">
        <f t="shared" si="152"/>
        <v>44.814555373967849</v>
      </c>
      <c r="BS967">
        <f t="shared" si="153"/>
        <v>41.551296725465107</v>
      </c>
      <c r="BT967">
        <v>10</v>
      </c>
    </row>
    <row r="968" spans="67:72" x14ac:dyDescent="0.35">
      <c r="BO968">
        <v>9.66</v>
      </c>
      <c r="BP968">
        <f t="shared" si="150"/>
        <v>12.807994043588625</v>
      </c>
      <c r="BQ968">
        <f t="shared" si="151"/>
        <v>12.785912099923449</v>
      </c>
      <c r="BR968">
        <f t="shared" si="152"/>
        <v>44.807213786513792</v>
      </c>
      <c r="BS968">
        <f t="shared" si="153"/>
        <v>41.544347224217681</v>
      </c>
      <c r="BT968">
        <v>10</v>
      </c>
    </row>
    <row r="969" spans="67:72" x14ac:dyDescent="0.35">
      <c r="BO969">
        <v>9.67</v>
      </c>
      <c r="BP969">
        <f t="shared" si="150"/>
        <v>12.807656805289561</v>
      </c>
      <c r="BQ969">
        <f t="shared" si="151"/>
        <v>12.785557043551691</v>
      </c>
      <c r="BR969">
        <f t="shared" si="152"/>
        <v>44.799883776979129</v>
      </c>
      <c r="BS969">
        <f t="shared" si="153"/>
        <v>41.537408380331627</v>
      </c>
      <c r="BT969">
        <v>10</v>
      </c>
    </row>
    <row r="970" spans="67:72" x14ac:dyDescent="0.35">
      <c r="BO970">
        <v>9.68</v>
      </c>
      <c r="BP970">
        <f t="shared" si="150"/>
        <v>12.807319628782249</v>
      </c>
      <c r="BQ970">
        <f t="shared" si="151"/>
        <v>12.785202049870664</v>
      </c>
      <c r="BR970">
        <f t="shared" si="152"/>
        <v>44.792565323201963</v>
      </c>
      <c r="BS970">
        <f t="shared" si="153"/>
        <v>41.530480174485319</v>
      </c>
      <c r="BT970">
        <v>10</v>
      </c>
    </row>
    <row r="971" spans="67:72" x14ac:dyDescent="0.35">
      <c r="BO971">
        <v>9.69</v>
      </c>
      <c r="BP971">
        <f t="shared" si="150"/>
        <v>12.806982514088467</v>
      </c>
      <c r="BQ971">
        <f t="shared" si="151"/>
        <v>12.784847118904249</v>
      </c>
      <c r="BR971">
        <f t="shared" si="152"/>
        <v>44.785258403062969</v>
      </c>
      <c r="BS971">
        <f t="shared" si="153"/>
        <v>41.523562587392192</v>
      </c>
      <c r="BT971">
        <v>10</v>
      </c>
    </row>
    <row r="972" spans="67:72" x14ac:dyDescent="0.35">
      <c r="BO972">
        <v>9.6999999999999993</v>
      </c>
      <c r="BP972">
        <f t="shared" si="150"/>
        <v>12.80664546123001</v>
      </c>
      <c r="BQ972">
        <f t="shared" si="151"/>
        <v>12.784492250676335</v>
      </c>
      <c r="BR972">
        <f t="shared" si="152"/>
        <v>44.777962994485307</v>
      </c>
      <c r="BS972">
        <f t="shared" si="153"/>
        <v>41.516655599800821</v>
      </c>
      <c r="BT972">
        <v>10</v>
      </c>
    </row>
    <row r="973" spans="67:72" x14ac:dyDescent="0.35">
      <c r="BO973">
        <v>9.7100000000000009</v>
      </c>
      <c r="BP973">
        <f t="shared" si="150"/>
        <v>12.806308470228677</v>
      </c>
      <c r="BQ973">
        <f t="shared" si="151"/>
        <v>12.784137445210826</v>
      </c>
      <c r="BR973">
        <f t="shared" si="152"/>
        <v>44.770679075434558</v>
      </c>
      <c r="BS973">
        <f t="shared" si="153"/>
        <v>41.509759192494734</v>
      </c>
      <c r="BT973">
        <v>10</v>
      </c>
    </row>
    <row r="974" spans="67:72" x14ac:dyDescent="0.35">
      <c r="BO974">
        <v>9.7200000000000006</v>
      </c>
      <c r="BP974">
        <f t="shared" si="150"/>
        <v>12.805971541106279</v>
      </c>
      <c r="BQ974">
        <f t="shared" si="151"/>
        <v>12.783782702531639</v>
      </c>
      <c r="BR974">
        <f t="shared" si="152"/>
        <v>44.763406623918634</v>
      </c>
      <c r="BS974">
        <f t="shared" si="153"/>
        <v>41.502873346292418</v>
      </c>
      <c r="BT974">
        <v>10</v>
      </c>
    </row>
    <row r="975" spans="67:72" x14ac:dyDescent="0.35">
      <c r="BO975">
        <v>9.73</v>
      </c>
      <c r="BP975">
        <f t="shared" si="150"/>
        <v>12.805634673884638</v>
      </c>
      <c r="BQ975">
        <f t="shared" si="151"/>
        <v>12.783428022662704</v>
      </c>
      <c r="BR975">
        <f t="shared" si="152"/>
        <v>44.75614561798767</v>
      </c>
      <c r="BS975">
        <f t="shared" si="153"/>
        <v>41.495998042047248</v>
      </c>
      <c r="BT975">
        <v>10</v>
      </c>
    </row>
    <row r="976" spans="67:72" x14ac:dyDescent="0.35">
      <c r="BO976">
        <v>9.74</v>
      </c>
      <c r="BP976">
        <f t="shared" si="150"/>
        <v>12.80529786858559</v>
      </c>
      <c r="BQ976">
        <f t="shared" si="151"/>
        <v>12.783073405627961</v>
      </c>
      <c r="BR976">
        <f t="shared" si="152"/>
        <v>44.748896035733992</v>
      </c>
      <c r="BS976">
        <f t="shared" si="153"/>
        <v>41.489133260647392</v>
      </c>
      <c r="BT976">
        <v>10</v>
      </c>
    </row>
    <row r="977" spans="67:72" x14ac:dyDescent="0.35">
      <c r="BO977">
        <v>9.75</v>
      </c>
      <c r="BP977">
        <f t="shared" si="150"/>
        <v>12.804961125230982</v>
      </c>
      <c r="BQ977">
        <f t="shared" si="151"/>
        <v>12.782718851451365</v>
      </c>
      <c r="BR977">
        <f t="shared" si="152"/>
        <v>44.741657855292004</v>
      </c>
      <c r="BS977">
        <f t="shared" si="153"/>
        <v>41.482278983015767</v>
      </c>
      <c r="BT977">
        <v>10</v>
      </c>
    </row>
    <row r="978" spans="67:72" x14ac:dyDescent="0.35">
      <c r="BO978">
        <v>9.76</v>
      </c>
      <c r="BP978">
        <f t="shared" si="150"/>
        <v>12.804624443842659</v>
      </c>
      <c r="BQ978">
        <f t="shared" si="151"/>
        <v>12.782364360156885</v>
      </c>
      <c r="BR978">
        <f t="shared" si="152"/>
        <v>44.734431054838133</v>
      </c>
      <c r="BS978">
        <f t="shared" si="153"/>
        <v>41.475435190110012</v>
      </c>
      <c r="BT978">
        <v>10</v>
      </c>
    </row>
    <row r="979" spans="67:72" x14ac:dyDescent="0.35">
      <c r="BO979">
        <v>9.77</v>
      </c>
      <c r="BP979">
        <f t="shared" si="150"/>
        <v>12.804287824442497</v>
      </c>
      <c r="BQ979">
        <f t="shared" si="151"/>
        <v>12.782009931768503</v>
      </c>
      <c r="BR979">
        <f t="shared" si="152"/>
        <v>44.727215612590676</v>
      </c>
      <c r="BS979">
        <f t="shared" si="153"/>
        <v>41.468601862922348</v>
      </c>
      <c r="BT979">
        <v>10</v>
      </c>
    </row>
    <row r="980" spans="67:72" x14ac:dyDescent="0.35">
      <c r="BO980">
        <v>9.7799999999999994</v>
      </c>
      <c r="BP980">
        <f t="shared" si="150"/>
        <v>12.803951267052364</v>
      </c>
      <c r="BQ980">
        <f t="shared" si="151"/>
        <v>12.781655566310206</v>
      </c>
      <c r="BR980">
        <f t="shared" si="152"/>
        <v>44.720011506809826</v>
      </c>
      <c r="BS980">
        <f t="shared" si="153"/>
        <v>41.461778982479572</v>
      </c>
      <c r="BT980">
        <v>10</v>
      </c>
    </row>
    <row r="981" spans="67:72" x14ac:dyDescent="0.35">
      <c r="BO981">
        <v>9.7899999999999991</v>
      </c>
      <c r="BP981">
        <f t="shared" si="150"/>
        <v>12.803614771694148</v>
      </c>
      <c r="BQ981">
        <f t="shared" si="151"/>
        <v>12.781301263806007</v>
      </c>
      <c r="BR981">
        <f t="shared" si="152"/>
        <v>44.712818715797539</v>
      </c>
      <c r="BS981">
        <f t="shared" si="153"/>
        <v>41.454966529843006</v>
      </c>
      <c r="BT981">
        <v>10</v>
      </c>
    </row>
    <row r="982" spans="67:72" x14ac:dyDescent="0.35">
      <c r="BO982">
        <v>9.8000000000000007</v>
      </c>
      <c r="BP982">
        <f t="shared" si="150"/>
        <v>12.803278338389752</v>
      </c>
      <c r="BQ982">
        <f t="shared" si="151"/>
        <v>12.780947024279921</v>
      </c>
      <c r="BR982">
        <f t="shared" si="152"/>
        <v>44.705637217897404</v>
      </c>
      <c r="BS982">
        <f t="shared" si="153"/>
        <v>41.44816448610834</v>
      </c>
      <c r="BT982">
        <v>10</v>
      </c>
    </row>
    <row r="983" spans="67:72" x14ac:dyDescent="0.35">
      <c r="BO983">
        <v>9.81</v>
      </c>
      <c r="BP983">
        <f t="shared" si="150"/>
        <v>12.802941967161077</v>
      </c>
      <c r="BQ983">
        <f t="shared" si="151"/>
        <v>12.780592847755976</v>
      </c>
      <c r="BR983">
        <f t="shared" si="152"/>
        <v>44.698466991494669</v>
      </c>
      <c r="BS983">
        <f t="shared" si="153"/>
        <v>41.441372832405719</v>
      </c>
      <c r="BT983">
        <v>10</v>
      </c>
    </row>
    <row r="984" spans="67:72" x14ac:dyDescent="0.35">
      <c r="BO984">
        <v>9.82</v>
      </c>
      <c r="BP984">
        <f t="shared" si="150"/>
        <v>12.80260565803005</v>
      </c>
      <c r="BQ984">
        <f t="shared" si="151"/>
        <v>12.780238734258223</v>
      </c>
      <c r="BR984">
        <f t="shared" si="152"/>
        <v>44.691308015016062</v>
      </c>
      <c r="BS984">
        <f t="shared" si="153"/>
        <v>41.434591549899551</v>
      </c>
      <c r="BT984">
        <v>10</v>
      </c>
    </row>
    <row r="985" spans="67:72" x14ac:dyDescent="0.35">
      <c r="BO985">
        <v>9.83</v>
      </c>
      <c r="BP985">
        <f t="shared" si="150"/>
        <v>12.802269411018591</v>
      </c>
      <c r="BQ985">
        <f t="shared" si="151"/>
        <v>12.779884683810717</v>
      </c>
      <c r="BR985">
        <f t="shared" si="152"/>
        <v>44.684160266929794</v>
      </c>
      <c r="BS985">
        <f t="shared" si="153"/>
        <v>41.427820619788477</v>
      </c>
      <c r="BT985">
        <v>10</v>
      </c>
    </row>
    <row r="986" spans="67:72" x14ac:dyDescent="0.35">
      <c r="BO986">
        <v>9.84</v>
      </c>
      <c r="BP986">
        <f t="shared" si="150"/>
        <v>12.801933226148648</v>
      </c>
      <c r="BQ986">
        <f t="shared" si="151"/>
        <v>12.779530696437524</v>
      </c>
      <c r="BR986">
        <f t="shared" si="152"/>
        <v>44.677023725745407</v>
      </c>
      <c r="BS986">
        <f t="shared" si="153"/>
        <v>41.42106002330538</v>
      </c>
      <c r="BT986">
        <v>10</v>
      </c>
    </row>
    <row r="987" spans="67:72" x14ac:dyDescent="0.35">
      <c r="BO987">
        <v>9.85</v>
      </c>
      <c r="BP987">
        <f t="shared" si="150"/>
        <v>12.801597103442168</v>
      </c>
      <c r="BQ987">
        <f t="shared" si="151"/>
        <v>12.779176772162732</v>
      </c>
      <c r="BR987">
        <f t="shared" si="152"/>
        <v>44.669898370013733</v>
      </c>
      <c r="BS987">
        <f t="shared" si="153"/>
        <v>41.414309741717204</v>
      </c>
      <c r="BT987">
        <v>10</v>
      </c>
    </row>
    <row r="988" spans="67:72" x14ac:dyDescent="0.35">
      <c r="BO988">
        <v>9.86</v>
      </c>
      <c r="BP988">
        <f t="shared" si="150"/>
        <v>12.801261042921114</v>
      </c>
      <c r="BQ988">
        <f t="shared" si="151"/>
        <v>12.778822911010433</v>
      </c>
      <c r="BR988">
        <f t="shared" si="152"/>
        <v>44.662784178326824</v>
      </c>
      <c r="BS988">
        <f t="shared" si="153"/>
        <v>41.407569756325003</v>
      </c>
      <c r="BT988">
        <v>10</v>
      </c>
    </row>
    <row r="989" spans="67:72" x14ac:dyDescent="0.35">
      <c r="BO989">
        <v>9.8699999999999992</v>
      </c>
      <c r="BP989">
        <f t="shared" si="150"/>
        <v>12.800925044607459</v>
      </c>
      <c r="BQ989">
        <f t="shared" si="151"/>
        <v>12.778469113004737</v>
      </c>
      <c r="BR989">
        <f t="shared" si="152"/>
        <v>44.655681129317834</v>
      </c>
      <c r="BS989">
        <f t="shared" si="153"/>
        <v>41.400840048463806</v>
      </c>
      <c r="BT989">
        <v>10</v>
      </c>
    </row>
    <row r="990" spans="67:72" x14ac:dyDescent="0.35">
      <c r="BO990">
        <v>9.8800000000000008</v>
      </c>
      <c r="BP990">
        <f t="shared" si="150"/>
        <v>12.800589108523184</v>
      </c>
      <c r="BQ990">
        <f t="shared" si="151"/>
        <v>12.778115378169765</v>
      </c>
      <c r="BR990">
        <f t="shared" si="152"/>
        <v>44.648589201660975</v>
      </c>
      <c r="BS990">
        <f t="shared" si="153"/>
        <v>41.394120599502578</v>
      </c>
      <c r="BT990">
        <v>10</v>
      </c>
    </row>
    <row r="991" spans="67:72" x14ac:dyDescent="0.35">
      <c r="BO991">
        <v>9.89</v>
      </c>
      <c r="BP991">
        <f t="shared" si="150"/>
        <v>12.800253234690286</v>
      </c>
      <c r="BQ991">
        <f t="shared" si="151"/>
        <v>12.777761706529652</v>
      </c>
      <c r="BR991">
        <f t="shared" si="152"/>
        <v>44.641508374071442</v>
      </c>
      <c r="BS991">
        <f t="shared" si="153"/>
        <v>41.387411390844171</v>
      </c>
      <c r="BT991">
        <v>10</v>
      </c>
    </row>
    <row r="992" spans="67:72" x14ac:dyDescent="0.35">
      <c r="BO992">
        <v>9.9</v>
      </c>
      <c r="BP992">
        <f t="shared" si="150"/>
        <v>12.799917423130768</v>
      </c>
      <c r="BQ992">
        <f t="shared" si="151"/>
        <v>12.777408098108545</v>
      </c>
      <c r="BR992">
        <f t="shared" si="152"/>
        <v>44.6344386253053</v>
      </c>
      <c r="BS992">
        <f t="shared" si="153"/>
        <v>41.380712403925259</v>
      </c>
      <c r="BT992">
        <v>10</v>
      </c>
    </row>
    <row r="993" spans="67:72" x14ac:dyDescent="0.35">
      <c r="BO993">
        <v>9.91</v>
      </c>
      <c r="BP993">
        <f t="shared" si="150"/>
        <v>12.799581673866648</v>
      </c>
      <c r="BQ993">
        <f t="shared" si="151"/>
        <v>12.777054552930601</v>
      </c>
      <c r="BR993">
        <f t="shared" si="152"/>
        <v>44.627379934159414</v>
      </c>
      <c r="BS993">
        <f t="shared" si="153"/>
        <v>41.374023620216235</v>
      </c>
      <c r="BT993">
        <v>10</v>
      </c>
    </row>
    <row r="994" spans="67:72" x14ac:dyDescent="0.35">
      <c r="BO994">
        <v>9.92</v>
      </c>
      <c r="BP994">
        <f t="shared" si="150"/>
        <v>12.799245986919948</v>
      </c>
      <c r="BQ994">
        <f t="shared" si="151"/>
        <v>12.776701071019996</v>
      </c>
      <c r="BR994">
        <f t="shared" si="152"/>
        <v>44.620332279471413</v>
      </c>
      <c r="BS994">
        <f t="shared" si="153"/>
        <v>41.367345021221226</v>
      </c>
      <c r="BT994">
        <v>10</v>
      </c>
    </row>
    <row r="995" spans="67:72" x14ac:dyDescent="0.35">
      <c r="BO995">
        <v>9.93</v>
      </c>
      <c r="BP995">
        <f t="shared" si="150"/>
        <v>12.798910362312709</v>
      </c>
      <c r="BQ995">
        <f t="shared" si="151"/>
        <v>12.776347652400913</v>
      </c>
      <c r="BR995">
        <f t="shared" si="152"/>
        <v>44.613295640119553</v>
      </c>
      <c r="BS995">
        <f t="shared" si="153"/>
        <v>41.360676588477951</v>
      </c>
      <c r="BT995">
        <v>10</v>
      </c>
    </row>
    <row r="996" spans="67:72" x14ac:dyDescent="0.35">
      <c r="BO996">
        <v>9.94</v>
      </c>
      <c r="BP996">
        <f t="shared" si="150"/>
        <v>12.798574800066975</v>
      </c>
      <c r="BQ996">
        <f t="shared" si="151"/>
        <v>12.775994297097554</v>
      </c>
      <c r="BR996">
        <f t="shared" si="152"/>
        <v>44.606269995022672</v>
      </c>
      <c r="BS996">
        <f t="shared" si="153"/>
        <v>41.35401830355773</v>
      </c>
      <c r="BT996">
        <v>10</v>
      </c>
    </row>
    <row r="997" spans="67:72" x14ac:dyDescent="0.35">
      <c r="BO997">
        <v>9.9499999999999993</v>
      </c>
      <c r="BP997">
        <f t="shared" si="150"/>
        <v>12.798239300204807</v>
      </c>
      <c r="BQ997">
        <f t="shared" si="151"/>
        <v>12.775641005134128</v>
      </c>
      <c r="BR997">
        <f t="shared" si="152"/>
        <v>44.599255323140113</v>
      </c>
      <c r="BS997">
        <f t="shared" si="153"/>
        <v>41.347370148065373</v>
      </c>
      <c r="BT997">
        <v>10</v>
      </c>
    </row>
    <row r="998" spans="67:72" x14ac:dyDescent="0.35">
      <c r="BO998">
        <v>9.9600000000000009</v>
      </c>
      <c r="BP998">
        <f t="shared" si="150"/>
        <v>12.797903862748276</v>
      </c>
      <c r="BQ998">
        <f t="shared" si="151"/>
        <v>12.77528777653486</v>
      </c>
      <c r="BR998">
        <f t="shared" si="152"/>
        <v>44.592251603471624</v>
      </c>
      <c r="BS998">
        <f t="shared" si="153"/>
        <v>41.340732103639141</v>
      </c>
      <c r="BT998">
        <v>10</v>
      </c>
    </row>
    <row r="999" spans="67:72" x14ac:dyDescent="0.35">
      <c r="BO999">
        <v>9.9700000000000006</v>
      </c>
      <c r="BP999">
        <f t="shared" si="150"/>
        <v>12.797568487719461</v>
      </c>
      <c r="BQ999">
        <f t="shared" si="151"/>
        <v>12.774934611323985</v>
      </c>
      <c r="BR999">
        <f t="shared" si="152"/>
        <v>44.585258815057323</v>
      </c>
      <c r="BS999">
        <f t="shared" si="153"/>
        <v>41.334104151950683</v>
      </c>
      <c r="BT999">
        <v>10</v>
      </c>
    </row>
    <row r="1000" spans="67:72" x14ac:dyDescent="0.35">
      <c r="BO1000">
        <v>9.98</v>
      </c>
      <c r="BP1000">
        <f t="shared" si="150"/>
        <v>12.79723317514045</v>
      </c>
      <c r="BQ1000">
        <f t="shared" si="151"/>
        <v>12.774581509525758</v>
      </c>
      <c r="BR1000">
        <f t="shared" si="152"/>
        <v>44.578276936977559</v>
      </c>
      <c r="BS1000">
        <f t="shared" si="153"/>
        <v>41.327486274704967</v>
      </c>
      <c r="BT1000">
        <v>10</v>
      </c>
    </row>
    <row r="1001" spans="67:72" x14ac:dyDescent="0.35">
      <c r="BO1001">
        <v>9.99</v>
      </c>
      <c r="BP1001">
        <f t="shared" si="150"/>
        <v>12.796897925033351</v>
      </c>
      <c r="BQ1001">
        <f t="shared" si="151"/>
        <v>12.774228471164434</v>
      </c>
      <c r="BR1001">
        <f t="shared" si="152"/>
        <v>44.571305948352894</v>
      </c>
      <c r="BS1001">
        <f t="shared" si="153"/>
        <v>41.320878453640233</v>
      </c>
      <c r="BT1001">
        <v>10</v>
      </c>
    </row>
    <row r="1002" spans="67:72" x14ac:dyDescent="0.35">
      <c r="BO1002">
        <v>10</v>
      </c>
      <c r="BP1002">
        <f t="shared" si="150"/>
        <v>12.796562737420269</v>
      </c>
      <c r="BQ1002">
        <f t="shared" si="151"/>
        <v>12.773875496264299</v>
      </c>
      <c r="BR1002">
        <f t="shared" si="152"/>
        <v>44.564345828343974</v>
      </c>
      <c r="BS1002">
        <f t="shared" si="153"/>
        <v>41.314280670527936</v>
      </c>
      <c r="BT1002">
        <v>10</v>
      </c>
    </row>
    <row r="1003" spans="67:72" x14ac:dyDescent="0.35">
      <c r="BO1003">
        <v>10.01</v>
      </c>
      <c r="BP1003">
        <f t="shared" si="150"/>
        <v>12.796227612323332</v>
      </c>
      <c r="BQ1003">
        <f t="shared" si="151"/>
        <v>12.773522584849637</v>
      </c>
      <c r="BR1003">
        <f t="shared" si="152"/>
        <v>44.557396556151495</v>
      </c>
      <c r="BS1003">
        <f t="shared" si="153"/>
        <v>41.307692907172637</v>
      </c>
      <c r="BT1003">
        <v>10</v>
      </c>
    </row>
    <row r="1004" spans="67:72" x14ac:dyDescent="0.35">
      <c r="BO1004">
        <v>10.02</v>
      </c>
      <c r="BP1004">
        <f t="shared" si="150"/>
        <v>12.795892549764673</v>
      </c>
      <c r="BQ1004">
        <f t="shared" si="151"/>
        <v>12.773169736944748</v>
      </c>
      <c r="BR1004">
        <f t="shared" si="152"/>
        <v>44.550458111016134</v>
      </c>
      <c r="BS1004">
        <f t="shared" si="153"/>
        <v>41.301115145412034</v>
      </c>
      <c r="BT1004">
        <v>10</v>
      </c>
    </row>
    <row r="1005" spans="67:72" x14ac:dyDescent="0.35">
      <c r="BO1005">
        <v>10.029999999999999</v>
      </c>
      <c r="BP1005">
        <f t="shared" si="150"/>
        <v>12.795557549766437</v>
      </c>
      <c r="BQ1005">
        <f t="shared" si="151"/>
        <v>12.772816952573951</v>
      </c>
      <c r="BR1005">
        <f t="shared" si="152"/>
        <v>44.543530472218379</v>
      </c>
      <c r="BS1005">
        <f t="shared" si="153"/>
        <v>41.294547367116806</v>
      </c>
      <c r="BT1005">
        <v>10</v>
      </c>
    </row>
    <row r="1006" spans="67:72" x14ac:dyDescent="0.35">
      <c r="BO1006">
        <v>10.039999999999999</v>
      </c>
      <c r="BP1006">
        <f t="shared" si="150"/>
        <v>12.795222612350782</v>
      </c>
      <c r="BQ1006">
        <f t="shared" si="151"/>
        <v>12.772464231761571</v>
      </c>
      <c r="BR1006">
        <f t="shared" si="152"/>
        <v>44.536613619078594</v>
      </c>
      <c r="BS1006">
        <f t="shared" si="153"/>
        <v>41.287989554190617</v>
      </c>
      <c r="BT1006">
        <v>10</v>
      </c>
    </row>
    <row r="1007" spans="67:72" x14ac:dyDescent="0.35">
      <c r="BO1007">
        <v>10.050000000000001</v>
      </c>
      <c r="BP1007">
        <f t="shared" si="150"/>
        <v>12.794887737539872</v>
      </c>
      <c r="BQ1007">
        <f t="shared" si="151"/>
        <v>12.77211157453195</v>
      </c>
      <c r="BR1007">
        <f t="shared" si="152"/>
        <v>44.529707530956827</v>
      </c>
      <c r="BS1007">
        <f t="shared" si="153"/>
        <v>41.281441688570027</v>
      </c>
      <c r="BT1007">
        <v>10</v>
      </c>
    </row>
    <row r="1008" spans="67:72" x14ac:dyDescent="0.35">
      <c r="BO1008">
        <v>10.06</v>
      </c>
      <c r="BP1008">
        <f t="shared" si="150"/>
        <v>12.794552925355886</v>
      </c>
      <c r="BQ1008">
        <f t="shared" si="151"/>
        <v>12.771758980909439</v>
      </c>
      <c r="BR1008">
        <f t="shared" si="152"/>
        <v>44.522812187252782</v>
      </c>
      <c r="BS1008">
        <f t="shared" si="153"/>
        <v>41.274903752224439</v>
      </c>
      <c r="BT1008">
        <v>10</v>
      </c>
    </row>
    <row r="1009" spans="67:72" x14ac:dyDescent="0.35">
      <c r="BO1009">
        <v>10.07</v>
      </c>
      <c r="BP1009">
        <f t="shared" si="150"/>
        <v>12.794218175821012</v>
      </c>
      <c r="BQ1009">
        <f t="shared" si="151"/>
        <v>12.771406450918409</v>
      </c>
      <c r="BR1009">
        <f t="shared" si="152"/>
        <v>44.515927567405747</v>
      </c>
      <c r="BS1009">
        <f t="shared" si="153"/>
        <v>41.268375727156048</v>
      </c>
      <c r="BT1009">
        <v>10</v>
      </c>
    </row>
    <row r="1010" spans="67:72" x14ac:dyDescent="0.35">
      <c r="BO1010">
        <v>10.08</v>
      </c>
      <c r="BP1010">
        <f t="shared" si="150"/>
        <v>12.793883488957448</v>
      </c>
      <c r="BQ1010">
        <f t="shared" si="151"/>
        <v>12.771053984583235</v>
      </c>
      <c r="BR1010">
        <f t="shared" si="152"/>
        <v>44.509053650894501</v>
      </c>
      <c r="BS1010">
        <f t="shared" si="153"/>
        <v>41.261857595399768</v>
      </c>
      <c r="BT1010">
        <v>10</v>
      </c>
    </row>
    <row r="1011" spans="67:72" x14ac:dyDescent="0.35">
      <c r="BO1011">
        <v>10.09</v>
      </c>
      <c r="BP1011">
        <f t="shared" si="150"/>
        <v>12.793548864787407</v>
      </c>
      <c r="BQ1011">
        <f t="shared" si="151"/>
        <v>12.770701581928314</v>
      </c>
      <c r="BR1011">
        <f t="shared" si="152"/>
        <v>44.502190417237237</v>
      </c>
      <c r="BS1011">
        <f t="shared" si="153"/>
        <v>41.255349339023176</v>
      </c>
      <c r="BT1011">
        <v>10</v>
      </c>
    </row>
    <row r="1012" spans="67:72" x14ac:dyDescent="0.35">
      <c r="BO1012">
        <v>10.1</v>
      </c>
      <c r="BP1012">
        <f t="shared" si="150"/>
        <v>12.793214303333107</v>
      </c>
      <c r="BQ1012">
        <f t="shared" si="151"/>
        <v>12.77034924297805</v>
      </c>
      <c r="BR1012">
        <f t="shared" si="152"/>
        <v>44.495337845991514</v>
      </c>
      <c r="BS1012">
        <f t="shared" si="153"/>
        <v>41.248850940126459</v>
      </c>
      <c r="BT1012">
        <v>10</v>
      </c>
    </row>
    <row r="1013" spans="67:72" x14ac:dyDescent="0.35">
      <c r="BO1013">
        <v>10.11</v>
      </c>
      <c r="BP1013">
        <f t="shared" si="150"/>
        <v>12.79287980461678</v>
      </c>
      <c r="BQ1013">
        <f t="shared" si="151"/>
        <v>12.769996967756862</v>
      </c>
      <c r="BR1013">
        <f t="shared" si="152"/>
        <v>44.488495916754147</v>
      </c>
      <c r="BS1013">
        <f t="shared" si="153"/>
        <v>41.242362380842344</v>
      </c>
      <c r="BT1013">
        <v>10</v>
      </c>
    </row>
    <row r="1014" spans="67:72" x14ac:dyDescent="0.35">
      <c r="BO1014">
        <v>10.119999999999999</v>
      </c>
      <c r="BP1014">
        <f t="shared" si="150"/>
        <v>12.792545368660669</v>
      </c>
      <c r="BQ1014">
        <f t="shared" si="151"/>
        <v>12.769644756289182</v>
      </c>
      <c r="BR1014">
        <f t="shared" si="152"/>
        <v>44.48166460916115</v>
      </c>
      <c r="BS1014">
        <f t="shared" si="153"/>
        <v>41.235883643336059</v>
      </c>
      <c r="BT1014">
        <v>10</v>
      </c>
    </row>
    <row r="1015" spans="67:72" x14ac:dyDescent="0.35">
      <c r="BO1015">
        <v>10.130000000000001</v>
      </c>
      <c r="BP1015">
        <f t="shared" si="150"/>
        <v>12.79221099548703</v>
      </c>
      <c r="BQ1015">
        <f t="shared" si="151"/>
        <v>12.769292608599452</v>
      </c>
      <c r="BR1015">
        <f t="shared" si="152"/>
        <v>44.474843902887649</v>
      </c>
      <c r="BS1015">
        <f t="shared" si="153"/>
        <v>41.229414709805248</v>
      </c>
      <c r="BT1015">
        <v>10</v>
      </c>
    </row>
    <row r="1016" spans="67:72" x14ac:dyDescent="0.35">
      <c r="BO1016">
        <v>10.14</v>
      </c>
      <c r="BP1016">
        <f t="shared" si="150"/>
        <v>12.791876685118126</v>
      </c>
      <c r="BQ1016">
        <f t="shared" si="151"/>
        <v>12.768940524712132</v>
      </c>
      <c r="BR1016">
        <f t="shared" si="152"/>
        <v>44.468033777647811</v>
      </c>
      <c r="BS1016">
        <f t="shared" si="153"/>
        <v>41.222955562479918</v>
      </c>
      <c r="BT1016">
        <v>10</v>
      </c>
    </row>
    <row r="1017" spans="67:72" x14ac:dyDescent="0.35">
      <c r="BO1017">
        <v>10.15</v>
      </c>
      <c r="BP1017">
        <f t="shared" si="150"/>
        <v>12.791542437576231</v>
      </c>
      <c r="BQ1017">
        <f t="shared" si="151"/>
        <v>12.768588504651696</v>
      </c>
      <c r="BR1017">
        <f t="shared" si="152"/>
        <v>44.461234213194821</v>
      </c>
      <c r="BS1017">
        <f t="shared" si="153"/>
        <v>41.216506183622414</v>
      </c>
      <c r="BT1017">
        <v>10</v>
      </c>
    </row>
    <row r="1018" spans="67:72" x14ac:dyDescent="0.35">
      <c r="BO1018">
        <v>10.16</v>
      </c>
      <c r="BP1018">
        <f t="shared" si="150"/>
        <v>12.791208252883633</v>
      </c>
      <c r="BQ1018">
        <f t="shared" si="151"/>
        <v>12.768236548442619</v>
      </c>
      <c r="BR1018">
        <f t="shared" si="152"/>
        <v>44.45444518932068</v>
      </c>
      <c r="BS1018">
        <f t="shared" si="153"/>
        <v>41.210066555527305</v>
      </c>
      <c r="BT1018">
        <v>10</v>
      </c>
    </row>
    <row r="1019" spans="67:72" x14ac:dyDescent="0.35">
      <c r="BO1019">
        <v>10.17</v>
      </c>
      <c r="BP1019">
        <f t="shared" si="150"/>
        <v>12.790874131062626</v>
      </c>
      <c r="BQ1019">
        <f t="shared" si="151"/>
        <v>12.767884656109409</v>
      </c>
      <c r="BR1019">
        <f t="shared" si="152"/>
        <v>44.447666685856269</v>
      </c>
      <c r="BS1019">
        <f t="shared" si="153"/>
        <v>41.203636660521354</v>
      </c>
      <c r="BT1019">
        <v>10</v>
      </c>
    </row>
    <row r="1020" spans="67:72" x14ac:dyDescent="0.35">
      <c r="BO1020">
        <v>10.18</v>
      </c>
      <c r="BP1020">
        <f t="shared" si="150"/>
        <v>12.790540072135522</v>
      </c>
      <c r="BQ1020">
        <f t="shared" si="151"/>
        <v>12.767532827676566</v>
      </c>
      <c r="BR1020">
        <f t="shared" si="152"/>
        <v>44.440898682671197</v>
      </c>
      <c r="BS1020">
        <f t="shared" si="153"/>
        <v>41.197216480963476</v>
      </c>
      <c r="BT1020">
        <v>10</v>
      </c>
    </row>
    <row r="1021" spans="67:72" x14ac:dyDescent="0.35">
      <c r="BO1021">
        <v>10.19</v>
      </c>
      <c r="BP1021">
        <f t="shared" si="150"/>
        <v>12.790206076124637</v>
      </c>
      <c r="BQ1021">
        <f t="shared" si="151"/>
        <v>12.767181063168618</v>
      </c>
      <c r="BR1021">
        <f t="shared" si="152"/>
        <v>44.434141159673729</v>
      </c>
      <c r="BS1021">
        <f t="shared" si="153"/>
        <v>41.190805999244652</v>
      </c>
      <c r="BT1021">
        <v>10</v>
      </c>
    </row>
    <row r="1022" spans="67:72" x14ac:dyDescent="0.35">
      <c r="BO1022">
        <v>10.199999999999999</v>
      </c>
      <c r="BP1022">
        <f t="shared" si="150"/>
        <v>12.789872143052303</v>
      </c>
      <c r="BQ1022">
        <f t="shared" si="151"/>
        <v>12.7668293626101</v>
      </c>
      <c r="BR1022">
        <f t="shared" si="152"/>
        <v>44.427394096810744</v>
      </c>
      <c r="BS1022">
        <f t="shared" si="153"/>
        <v>41.184405197787875</v>
      </c>
      <c r="BT1022">
        <v>10</v>
      </c>
    </row>
    <row r="1023" spans="67:72" x14ac:dyDescent="0.35">
      <c r="BO1023">
        <v>10.210000000000001</v>
      </c>
      <c r="BP1023">
        <f t="shared" si="150"/>
        <v>12.789538272940858</v>
      </c>
      <c r="BQ1023">
        <f t="shared" si="151"/>
        <v>12.766477726025562</v>
      </c>
      <c r="BR1023">
        <f t="shared" si="152"/>
        <v>44.420657474067646</v>
      </c>
      <c r="BS1023">
        <f t="shared" si="153"/>
        <v>41.17801405904811</v>
      </c>
      <c r="BT1023">
        <v>10</v>
      </c>
    </row>
    <row r="1024" spans="67:72" x14ac:dyDescent="0.35">
      <c r="BO1024">
        <v>10.220000000000001</v>
      </c>
      <c r="BP1024">
        <f t="shared" si="150"/>
        <v>12.789204465812656</v>
      </c>
      <c r="BQ1024">
        <f t="shared" si="151"/>
        <v>12.766126153439567</v>
      </c>
      <c r="BR1024">
        <f t="shared" si="152"/>
        <v>44.413931271468279</v>
      </c>
      <c r="BS1024">
        <f t="shared" si="153"/>
        <v>41.171632565512205</v>
      </c>
      <c r="BT1024">
        <v>10</v>
      </c>
    </row>
    <row r="1025" spans="67:72" x14ac:dyDescent="0.35">
      <c r="BO1025">
        <v>10.23</v>
      </c>
      <c r="BP1025">
        <f t="shared" si="150"/>
        <v>12.788870721690056</v>
      </c>
      <c r="BQ1025">
        <f t="shared" si="151"/>
        <v>12.765774644876686</v>
      </c>
      <c r="BR1025">
        <f t="shared" si="152"/>
        <v>44.407215469074863</v>
      </c>
      <c r="BS1025">
        <f t="shared" si="153"/>
        <v>41.165260699698877</v>
      </c>
      <c r="BT1025">
        <v>10</v>
      </c>
    </row>
    <row r="1026" spans="67:72" x14ac:dyDescent="0.35">
      <c r="BO1026">
        <v>10.24</v>
      </c>
      <c r="BP1026">
        <f t="shared" si="150"/>
        <v>12.788537040595438</v>
      </c>
      <c r="BQ1026">
        <f t="shared" si="151"/>
        <v>12.765423200361511</v>
      </c>
      <c r="BR1026">
        <f t="shared" si="152"/>
        <v>44.400510046987904</v>
      </c>
      <c r="BS1026">
        <f t="shared" si="153"/>
        <v>41.158898444158623</v>
      </c>
      <c r="BT1026">
        <v>10</v>
      </c>
    </row>
    <row r="1027" spans="67:72" x14ac:dyDescent="0.35">
      <c r="BO1027">
        <v>10.25</v>
      </c>
      <c r="BP1027">
        <f t="shared" ref="BP1027:BP1090" si="154">13.03*EXP(-0.003454*BO1027)+0.1297*EXP(0.04768*BO1027)</f>
        <v>12.788203422551181</v>
      </c>
      <c r="BQ1027">
        <f t="shared" ref="BQ1027:BQ1090" si="155">13.05*EXP(-0.003531*BO1027)+0.105*EXP(0.05201*BO1027)</f>
        <v>12.765071819918642</v>
      </c>
      <c r="BR1027">
        <f t="shared" ref="BR1027:BR1090" si="156">19.99*EXP(-0.1923*BO1027)+43*EXP(-0.003208*BO1027)</f>
        <v>44.393814985346175</v>
      </c>
      <c r="BS1027">
        <f t="shared" ref="BS1027:BS1090" si="157">18.61*EXP(-0.182*BO1027)+39.42*EXP(-0.002885*BO1027)</f>
        <v>41.152545781473634</v>
      </c>
      <c r="BT1027">
        <v>10</v>
      </c>
    </row>
    <row r="1028" spans="67:72" x14ac:dyDescent="0.35">
      <c r="BO1028">
        <v>10.26</v>
      </c>
      <c r="BP1028">
        <f t="shared" si="154"/>
        <v>12.787869867579682</v>
      </c>
      <c r="BQ1028">
        <f t="shared" si="155"/>
        <v>12.764720503572695</v>
      </c>
      <c r="BR1028">
        <f t="shared" si="156"/>
        <v>44.387130264326551</v>
      </c>
      <c r="BS1028">
        <f t="shared" si="157"/>
        <v>41.146202694257809</v>
      </c>
      <c r="BT1028">
        <v>10</v>
      </c>
    </row>
    <row r="1029" spans="67:72" x14ac:dyDescent="0.35">
      <c r="BO1029">
        <v>10.27</v>
      </c>
      <c r="BP1029">
        <f t="shared" si="154"/>
        <v>12.787536375703347</v>
      </c>
      <c r="BQ1029">
        <f t="shared" si="155"/>
        <v>12.764369251348295</v>
      </c>
      <c r="BR1029">
        <f t="shared" si="156"/>
        <v>44.380455864144039</v>
      </c>
      <c r="BS1029">
        <f t="shared" si="157"/>
        <v>41.139869165156647</v>
      </c>
      <c r="BT1029">
        <v>10</v>
      </c>
    </row>
    <row r="1030" spans="67:72" x14ac:dyDescent="0.35">
      <c r="BO1030">
        <v>10.28</v>
      </c>
      <c r="BP1030">
        <f t="shared" si="154"/>
        <v>12.787202946944594</v>
      </c>
      <c r="BQ1030">
        <f t="shared" si="155"/>
        <v>12.764018063270088</v>
      </c>
      <c r="BR1030">
        <f t="shared" si="156"/>
        <v>44.373791765051621</v>
      </c>
      <c r="BS1030">
        <f t="shared" si="157"/>
        <v>41.133545176847193</v>
      </c>
      <c r="BT1030">
        <v>10</v>
      </c>
    </row>
    <row r="1031" spans="67:72" x14ac:dyDescent="0.35">
      <c r="BO1031">
        <v>10.29</v>
      </c>
      <c r="BP1031">
        <f t="shared" si="154"/>
        <v>12.786869581325849</v>
      </c>
      <c r="BQ1031">
        <f t="shared" si="155"/>
        <v>12.763666939362722</v>
      </c>
      <c r="BR1031">
        <f t="shared" si="156"/>
        <v>44.367137947340218</v>
      </c>
      <c r="BS1031">
        <f t="shared" si="157"/>
        <v>41.127230712038006</v>
      </c>
      <c r="BT1031">
        <v>10</v>
      </c>
    </row>
    <row r="1032" spans="67:72" x14ac:dyDescent="0.35">
      <c r="BO1032">
        <v>10.3</v>
      </c>
      <c r="BP1032">
        <f t="shared" si="154"/>
        <v>12.786536278869555</v>
      </c>
      <c r="BQ1032">
        <f t="shared" si="155"/>
        <v>12.763315879650868</v>
      </c>
      <c r="BR1032">
        <f t="shared" si="156"/>
        <v>44.360494391338619</v>
      </c>
      <c r="BS1032">
        <f t="shared" si="157"/>
        <v>41.120925753469074</v>
      </c>
      <c r="BT1032">
        <v>10</v>
      </c>
    </row>
    <row r="1033" spans="67:72" x14ac:dyDescent="0.35">
      <c r="BO1033">
        <v>10.31</v>
      </c>
      <c r="BP1033">
        <f t="shared" si="154"/>
        <v>12.78620303959816</v>
      </c>
      <c r="BQ1033">
        <f t="shared" si="155"/>
        <v>12.762964884159205</v>
      </c>
      <c r="BR1033">
        <f t="shared" si="156"/>
        <v>44.353861077413399</v>
      </c>
      <c r="BS1033">
        <f t="shared" si="157"/>
        <v>41.114630283911779</v>
      </c>
      <c r="BT1033">
        <v>10</v>
      </c>
    </row>
    <row r="1034" spans="67:72" x14ac:dyDescent="0.35">
      <c r="BO1034">
        <v>10.32</v>
      </c>
      <c r="BP1034">
        <f t="shared" si="154"/>
        <v>12.785869863534124</v>
      </c>
      <c r="BQ1034">
        <f t="shared" si="155"/>
        <v>12.762613952912426</v>
      </c>
      <c r="BR1034">
        <f t="shared" si="156"/>
        <v>44.347237985968846</v>
      </c>
      <c r="BS1034">
        <f t="shared" si="157"/>
        <v>41.108344286168801</v>
      </c>
      <c r="BT1034">
        <v>10</v>
      </c>
    </row>
    <row r="1035" spans="67:72" x14ac:dyDescent="0.35">
      <c r="BO1035">
        <v>10.33</v>
      </c>
      <c r="BP1035">
        <f t="shared" si="154"/>
        <v>12.78553675069992</v>
      </c>
      <c r="BQ1035">
        <f t="shared" si="155"/>
        <v>12.762263085935237</v>
      </c>
      <c r="BR1035">
        <f t="shared" si="156"/>
        <v>44.340625097446903</v>
      </c>
      <c r="BS1035">
        <f t="shared" si="157"/>
        <v>41.10206774307413</v>
      </c>
      <c r="BT1035">
        <v>10</v>
      </c>
    </row>
    <row r="1036" spans="67:72" x14ac:dyDescent="0.35">
      <c r="BO1036">
        <v>10.34</v>
      </c>
      <c r="BP1036">
        <f t="shared" si="154"/>
        <v>12.785203701118032</v>
      </c>
      <c r="BQ1036">
        <f t="shared" si="155"/>
        <v>12.761912283252359</v>
      </c>
      <c r="BR1036">
        <f t="shared" si="156"/>
        <v>44.334022392327071</v>
      </c>
      <c r="BS1036">
        <f t="shared" si="157"/>
        <v>41.095800637492928</v>
      </c>
      <c r="BT1036">
        <v>10</v>
      </c>
    </row>
    <row r="1037" spans="67:72" x14ac:dyDescent="0.35">
      <c r="BO1037">
        <v>10.35</v>
      </c>
      <c r="BP1037">
        <f t="shared" si="154"/>
        <v>12.784870714810955</v>
      </c>
      <c r="BQ1037">
        <f t="shared" si="155"/>
        <v>12.761561544888522</v>
      </c>
      <c r="BR1037">
        <f t="shared" si="156"/>
        <v>44.327429851126354</v>
      </c>
      <c r="BS1037">
        <f t="shared" si="157"/>
        <v>41.089542952321537</v>
      </c>
      <c r="BT1037">
        <v>10</v>
      </c>
    </row>
    <row r="1038" spans="67:72" x14ac:dyDescent="0.35">
      <c r="BO1038">
        <v>10.36</v>
      </c>
      <c r="BP1038">
        <f t="shared" si="154"/>
        <v>12.784537791801188</v>
      </c>
      <c r="BQ1038">
        <f t="shared" si="155"/>
        <v>12.761210870868478</v>
      </c>
      <c r="BR1038">
        <f t="shared" si="156"/>
        <v>44.320847454399178</v>
      </c>
      <c r="BS1038">
        <f t="shared" si="157"/>
        <v>41.083294670487405</v>
      </c>
      <c r="BT1038">
        <v>10</v>
      </c>
    </row>
    <row r="1039" spans="67:72" x14ac:dyDescent="0.35">
      <c r="BO1039">
        <v>10.37</v>
      </c>
      <c r="BP1039">
        <f t="shared" si="154"/>
        <v>12.784204932111255</v>
      </c>
      <c r="BQ1039">
        <f t="shared" si="155"/>
        <v>12.76086026121698</v>
      </c>
      <c r="BR1039">
        <f t="shared" si="156"/>
        <v>44.314275182737354</v>
      </c>
      <c r="BS1039">
        <f t="shared" si="157"/>
        <v>41.077055774948981</v>
      </c>
      <c r="BT1039">
        <v>10</v>
      </c>
    </row>
    <row r="1040" spans="67:72" x14ac:dyDescent="0.35">
      <c r="BO1040">
        <v>10.38</v>
      </c>
      <c r="BP1040">
        <f t="shared" si="154"/>
        <v>12.783872135763676</v>
      </c>
      <c r="BQ1040">
        <f t="shared" si="155"/>
        <v>12.760509715958802</v>
      </c>
      <c r="BR1040">
        <f t="shared" si="156"/>
        <v>44.307713016769931</v>
      </c>
      <c r="BS1040">
        <f t="shared" si="157"/>
        <v>41.070826248695759</v>
      </c>
      <c r="BT1040">
        <v>10</v>
      </c>
    </row>
    <row r="1041" spans="67:72" x14ac:dyDescent="0.35">
      <c r="BO1041">
        <v>10.39</v>
      </c>
      <c r="BP1041">
        <f t="shared" si="154"/>
        <v>12.783539402780999</v>
      </c>
      <c r="BQ1041">
        <f t="shared" si="155"/>
        <v>12.760159235118731</v>
      </c>
      <c r="BR1041">
        <f t="shared" si="156"/>
        <v>44.30116093716321</v>
      </c>
      <c r="BS1041">
        <f t="shared" si="157"/>
        <v>41.064606074748113</v>
      </c>
      <c r="BT1041">
        <v>10</v>
      </c>
    </row>
    <row r="1042" spans="67:72" x14ac:dyDescent="0.35">
      <c r="BO1042">
        <v>10.4</v>
      </c>
      <c r="BP1042">
        <f t="shared" si="154"/>
        <v>12.783206733185759</v>
      </c>
      <c r="BQ1042">
        <f t="shared" si="155"/>
        <v>12.759808818721567</v>
      </c>
      <c r="BR1042">
        <f t="shared" si="156"/>
        <v>44.294618924620593</v>
      </c>
      <c r="BS1042">
        <f t="shared" si="157"/>
        <v>41.05839523615731</v>
      </c>
      <c r="BT1042">
        <v>10</v>
      </c>
    </row>
    <row r="1043" spans="67:72" x14ac:dyDescent="0.35">
      <c r="BO1043">
        <v>10.41</v>
      </c>
      <c r="BP1043">
        <f t="shared" si="154"/>
        <v>12.782874127000529</v>
      </c>
      <c r="BQ1043">
        <f t="shared" si="155"/>
        <v>12.75945846679212</v>
      </c>
      <c r="BR1043">
        <f t="shared" si="156"/>
        <v>44.288086959882591</v>
      </c>
      <c r="BS1043">
        <f t="shared" si="157"/>
        <v>41.052193716005434</v>
      </c>
      <c r="BT1043">
        <v>10</v>
      </c>
    </row>
    <row r="1044" spans="67:72" x14ac:dyDescent="0.35">
      <c r="BO1044">
        <v>10.42</v>
      </c>
      <c r="BP1044">
        <f t="shared" si="154"/>
        <v>12.782541584247873</v>
      </c>
      <c r="BQ1044">
        <f t="shared" si="155"/>
        <v>12.759108179355213</v>
      </c>
      <c r="BR1044">
        <f t="shared" si="156"/>
        <v>44.281565023726692</v>
      </c>
      <c r="BS1044">
        <f t="shared" si="157"/>
        <v>41.046001497405335</v>
      </c>
      <c r="BT1044">
        <v>10</v>
      </c>
    </row>
    <row r="1045" spans="67:72" x14ac:dyDescent="0.35">
      <c r="BO1045">
        <v>10.43</v>
      </c>
      <c r="BP1045">
        <f t="shared" si="154"/>
        <v>12.782209104950375</v>
      </c>
      <c r="BQ1045">
        <f t="shared" si="155"/>
        <v>12.758757956435687</v>
      </c>
      <c r="BR1045">
        <f t="shared" si="156"/>
        <v>44.275053096967312</v>
      </c>
      <c r="BS1045">
        <f t="shared" si="157"/>
        <v>41.039818563500546</v>
      </c>
      <c r="BT1045">
        <v>10</v>
      </c>
    </row>
    <row r="1046" spans="67:72" x14ac:dyDescent="0.35">
      <c r="BO1046">
        <v>10.44</v>
      </c>
      <c r="BP1046">
        <f t="shared" si="154"/>
        <v>12.781876689130629</v>
      </c>
      <c r="BQ1046">
        <f t="shared" si="155"/>
        <v>12.758407798058396</v>
      </c>
      <c r="BR1046">
        <f t="shared" si="156"/>
        <v>44.268551160455722</v>
      </c>
      <c r="BS1046">
        <f t="shared" si="157"/>
        <v>41.03364489746528</v>
      </c>
      <c r="BT1046">
        <v>10</v>
      </c>
    </row>
    <row r="1047" spans="67:72" x14ac:dyDescent="0.35">
      <c r="BO1047">
        <v>10.45</v>
      </c>
      <c r="BP1047">
        <f t="shared" si="154"/>
        <v>12.781544336811239</v>
      </c>
      <c r="BQ1047">
        <f t="shared" si="155"/>
        <v>12.758057704248202</v>
      </c>
      <c r="BR1047">
        <f t="shared" si="156"/>
        <v>44.262059195079985</v>
      </c>
      <c r="BS1047">
        <f t="shared" si="157"/>
        <v>41.027480482504316</v>
      </c>
      <c r="BT1047">
        <v>10</v>
      </c>
    </row>
    <row r="1048" spans="67:72" x14ac:dyDescent="0.35">
      <c r="BO1048">
        <v>10.46</v>
      </c>
      <c r="BP1048">
        <f t="shared" si="154"/>
        <v>12.781212048014817</v>
      </c>
      <c r="BQ1048">
        <f t="shared" si="155"/>
        <v>12.757707675029982</v>
      </c>
      <c r="BR1048">
        <f t="shared" si="156"/>
        <v>44.255577181764878</v>
      </c>
      <c r="BS1048">
        <f t="shared" si="157"/>
        <v>41.021325301852983</v>
      </c>
      <c r="BT1048">
        <v>10</v>
      </c>
    </row>
    <row r="1049" spans="67:72" x14ac:dyDescent="0.35">
      <c r="BO1049">
        <v>10.47</v>
      </c>
      <c r="BP1049">
        <f t="shared" si="154"/>
        <v>12.780879822763993</v>
      </c>
      <c r="BQ1049">
        <f t="shared" si="155"/>
        <v>12.757357710428629</v>
      </c>
      <c r="BR1049">
        <f t="shared" si="156"/>
        <v>44.249105101471798</v>
      </c>
      <c r="BS1049">
        <f t="shared" si="157"/>
        <v>41.015179338777109</v>
      </c>
      <c r="BT1049">
        <v>10</v>
      </c>
    </row>
    <row r="1050" spans="67:72" x14ac:dyDescent="0.35">
      <c r="BO1050">
        <v>10.48</v>
      </c>
      <c r="BP1050">
        <f t="shared" si="154"/>
        <v>12.780547661081403</v>
      </c>
      <c r="BQ1050">
        <f t="shared" si="155"/>
        <v>12.757007810469046</v>
      </c>
      <c r="BR1050">
        <f t="shared" si="156"/>
        <v>44.242642935198759</v>
      </c>
      <c r="BS1050">
        <f t="shared" si="157"/>
        <v>41.009042576572902</v>
      </c>
      <c r="BT1050">
        <v>10</v>
      </c>
    </row>
    <row r="1051" spans="67:72" x14ac:dyDescent="0.35">
      <c r="BO1051">
        <v>10.49</v>
      </c>
      <c r="BP1051">
        <f t="shared" si="154"/>
        <v>12.780215562989698</v>
      </c>
      <c r="BQ1051">
        <f t="shared" si="155"/>
        <v>12.756657975176154</v>
      </c>
      <c r="BR1051">
        <f t="shared" si="156"/>
        <v>44.236190663980238</v>
      </c>
      <c r="BS1051">
        <f t="shared" si="157"/>
        <v>41.002914998567</v>
      </c>
      <c r="BT1051">
        <v>10</v>
      </c>
    </row>
    <row r="1052" spans="67:72" x14ac:dyDescent="0.35">
      <c r="BO1052">
        <v>10.5</v>
      </c>
      <c r="BP1052">
        <f t="shared" si="154"/>
        <v>12.779883528511533</v>
      </c>
      <c r="BQ1052">
        <f t="shared" si="155"/>
        <v>12.756308204574882</v>
      </c>
      <c r="BR1052">
        <f t="shared" si="156"/>
        <v>44.229748268887164</v>
      </c>
      <c r="BS1052">
        <f t="shared" si="157"/>
        <v>40.996796588116318</v>
      </c>
      <c r="BT1052">
        <v>10</v>
      </c>
    </row>
    <row r="1053" spans="67:72" x14ac:dyDescent="0.35">
      <c r="BO1053">
        <v>10.51</v>
      </c>
      <c r="BP1053">
        <f t="shared" si="154"/>
        <v>12.779551557669583</v>
      </c>
      <c r="BQ1053">
        <f t="shared" si="155"/>
        <v>12.755958498690177</v>
      </c>
      <c r="BR1053">
        <f t="shared" si="156"/>
        <v>44.223315731026837</v>
      </c>
      <c r="BS1053">
        <f t="shared" si="157"/>
        <v>40.990687328608033</v>
      </c>
      <c r="BT1053">
        <v>10</v>
      </c>
    </row>
    <row r="1054" spans="67:72" x14ac:dyDescent="0.35">
      <c r="BO1054">
        <v>10.52</v>
      </c>
      <c r="BP1054">
        <f t="shared" si="154"/>
        <v>12.779219650486525</v>
      </c>
      <c r="BQ1054">
        <f t="shared" si="155"/>
        <v>12.755608857546992</v>
      </c>
      <c r="BR1054">
        <f t="shared" si="156"/>
        <v>44.216893031542831</v>
      </c>
      <c r="BS1054">
        <f t="shared" si="157"/>
        <v>40.984587203459554</v>
      </c>
      <c r="BT1054">
        <v>10</v>
      </c>
    </row>
    <row r="1055" spans="67:72" x14ac:dyDescent="0.35">
      <c r="BO1055">
        <v>10.53</v>
      </c>
      <c r="BP1055">
        <f t="shared" si="154"/>
        <v>12.778887806985056</v>
      </c>
      <c r="BQ1055">
        <f t="shared" si="155"/>
        <v>12.755259281170302</v>
      </c>
      <c r="BR1055">
        <f t="shared" si="156"/>
        <v>44.210480151614952</v>
      </c>
      <c r="BS1055">
        <f t="shared" si="157"/>
        <v>40.978496196118421</v>
      </c>
      <c r="BT1055">
        <v>10</v>
      </c>
    </row>
    <row r="1056" spans="67:72" x14ac:dyDescent="0.35">
      <c r="BO1056">
        <v>10.54</v>
      </c>
      <c r="BP1056">
        <f t="shared" si="154"/>
        <v>12.778556027187875</v>
      </c>
      <c r="BQ1056">
        <f t="shared" si="155"/>
        <v>12.754909769585089</v>
      </c>
      <c r="BR1056">
        <f t="shared" si="156"/>
        <v>44.204077072459157</v>
      </c>
      <c r="BS1056">
        <f t="shared" si="157"/>
        <v>40.972414290062261</v>
      </c>
      <c r="BT1056">
        <v>10</v>
      </c>
    </row>
    <row r="1057" spans="67:72" x14ac:dyDescent="0.35">
      <c r="BO1057">
        <v>10.55</v>
      </c>
      <c r="BP1057">
        <f t="shared" si="154"/>
        <v>12.778224311117704</v>
      </c>
      <c r="BQ1057">
        <f t="shared" si="155"/>
        <v>12.754560322816353</v>
      </c>
      <c r="BR1057">
        <f t="shared" si="156"/>
        <v>44.197683775327498</v>
      </c>
      <c r="BS1057">
        <f t="shared" si="157"/>
        <v>40.966341468798781</v>
      </c>
      <c r="BT1057">
        <v>10</v>
      </c>
    </row>
    <row r="1058" spans="67:72" x14ac:dyDescent="0.35">
      <c r="BO1058">
        <v>10.56</v>
      </c>
      <c r="BP1058">
        <f t="shared" si="154"/>
        <v>12.777892658797262</v>
      </c>
      <c r="BQ1058">
        <f t="shared" si="155"/>
        <v>12.754210940889102</v>
      </c>
      <c r="BR1058">
        <f t="shared" si="156"/>
        <v>44.191300241508031</v>
      </c>
      <c r="BS1058">
        <f t="shared" si="157"/>
        <v>40.960277715865629</v>
      </c>
      <c r="BT1058">
        <v>10</v>
      </c>
    </row>
    <row r="1059" spans="67:72" x14ac:dyDescent="0.35">
      <c r="BO1059">
        <v>10.57</v>
      </c>
      <c r="BP1059">
        <f t="shared" si="154"/>
        <v>12.777561070249291</v>
      </c>
      <c r="BQ1059">
        <f t="shared" si="155"/>
        <v>12.753861623828366</v>
      </c>
      <c r="BR1059">
        <f t="shared" si="156"/>
        <v>44.18492645232476</v>
      </c>
      <c r="BS1059">
        <f t="shared" si="157"/>
        <v>40.954223014830426</v>
      </c>
      <c r="BT1059">
        <v>10</v>
      </c>
    </row>
    <row r="1060" spans="67:72" x14ac:dyDescent="0.35">
      <c r="BO1060">
        <v>10.58</v>
      </c>
      <c r="BP1060">
        <f t="shared" si="154"/>
        <v>12.777229545496535</v>
      </c>
      <c r="BQ1060">
        <f t="shared" si="155"/>
        <v>12.753512371659175</v>
      </c>
      <c r="BR1060">
        <f t="shared" si="156"/>
        <v>44.178562389137568</v>
      </c>
      <c r="BS1060">
        <f t="shared" si="157"/>
        <v>40.948177349290631</v>
      </c>
      <c r="BT1060">
        <v>10</v>
      </c>
    </row>
    <row r="1061" spans="67:72" x14ac:dyDescent="0.35">
      <c r="BO1061">
        <v>10.59</v>
      </c>
      <c r="BP1061">
        <f t="shared" si="154"/>
        <v>12.776898084561758</v>
      </c>
      <c r="BQ1061">
        <f t="shared" si="155"/>
        <v>12.753163184406583</v>
      </c>
      <c r="BR1061">
        <f t="shared" si="156"/>
        <v>44.172208033342145</v>
      </c>
      <c r="BS1061">
        <f t="shared" si="157"/>
        <v>40.942140702873566</v>
      </c>
      <c r="BT1061">
        <v>10</v>
      </c>
    </row>
    <row r="1062" spans="67:72" x14ac:dyDescent="0.35">
      <c r="BO1062">
        <v>10.6</v>
      </c>
      <c r="BP1062">
        <f t="shared" si="154"/>
        <v>12.776566687467728</v>
      </c>
      <c r="BQ1062">
        <f t="shared" si="155"/>
        <v>12.752814062095659</v>
      </c>
      <c r="BR1062">
        <f t="shared" si="156"/>
        <v>44.165863366369919</v>
      </c>
      <c r="BS1062">
        <f t="shared" si="157"/>
        <v>40.936113059236298</v>
      </c>
      <c r="BT1062">
        <v>10</v>
      </c>
    </row>
    <row r="1063" spans="67:72" x14ac:dyDescent="0.35">
      <c r="BO1063">
        <v>10.61</v>
      </c>
      <c r="BP1063">
        <f t="shared" si="154"/>
        <v>12.776235354237226</v>
      </c>
      <c r="BQ1063">
        <f t="shared" si="155"/>
        <v>12.752465004751471</v>
      </c>
      <c r="BR1063">
        <f t="shared" si="156"/>
        <v>44.159528369687997</v>
      </c>
      <c r="BS1063">
        <f t="shared" si="157"/>
        <v>40.930094402065606</v>
      </c>
      <c r="BT1063">
        <v>10</v>
      </c>
    </row>
    <row r="1064" spans="67:72" x14ac:dyDescent="0.35">
      <c r="BO1064">
        <v>10.62</v>
      </c>
      <c r="BP1064">
        <f t="shared" si="154"/>
        <v>12.775904084893046</v>
      </c>
      <c r="BQ1064">
        <f t="shared" si="155"/>
        <v>12.752116012399119</v>
      </c>
      <c r="BR1064">
        <f t="shared" si="156"/>
        <v>44.153203024799069</v>
      </c>
      <c r="BS1064">
        <f t="shared" si="157"/>
        <v>40.924084715077953</v>
      </c>
      <c r="BT1064">
        <v>10</v>
      </c>
    </row>
    <row r="1065" spans="67:72" x14ac:dyDescent="0.35">
      <c r="BO1065">
        <v>10.63</v>
      </c>
      <c r="BP1065">
        <f t="shared" si="154"/>
        <v>12.775572879457989</v>
      </c>
      <c r="BQ1065">
        <f t="shared" si="155"/>
        <v>12.751767085063703</v>
      </c>
      <c r="BR1065">
        <f t="shared" si="156"/>
        <v>44.146887313241365</v>
      </c>
      <c r="BS1065">
        <f t="shared" si="157"/>
        <v>40.918083982019397</v>
      </c>
      <c r="BT1065">
        <v>10</v>
      </c>
    </row>
    <row r="1066" spans="67:72" x14ac:dyDescent="0.35">
      <c r="BO1066">
        <v>10.64</v>
      </c>
      <c r="BP1066">
        <f t="shared" si="154"/>
        <v>12.775241737954873</v>
      </c>
      <c r="BQ1066">
        <f t="shared" si="155"/>
        <v>12.751418222770338</v>
      </c>
      <c r="BR1066">
        <f t="shared" si="156"/>
        <v>44.140581216588615</v>
      </c>
      <c r="BS1066">
        <f t="shared" si="157"/>
        <v>40.912092186665554</v>
      </c>
      <c r="BT1066">
        <v>10</v>
      </c>
    </row>
    <row r="1067" spans="67:72" x14ac:dyDescent="0.35">
      <c r="BO1067">
        <v>10.65</v>
      </c>
      <c r="BP1067">
        <f t="shared" si="154"/>
        <v>12.774910660406524</v>
      </c>
      <c r="BQ1067">
        <f t="shared" si="155"/>
        <v>12.751069425544163</v>
      </c>
      <c r="BR1067">
        <f t="shared" si="156"/>
        <v>44.134284716449883</v>
      </c>
      <c r="BS1067">
        <f t="shared" si="157"/>
        <v>40.906109312821513</v>
      </c>
      <c r="BT1067">
        <v>10</v>
      </c>
    </row>
    <row r="1068" spans="67:72" x14ac:dyDescent="0.35">
      <c r="BO1068">
        <v>10.66</v>
      </c>
      <c r="BP1068">
        <f t="shared" si="154"/>
        <v>12.774579646835779</v>
      </c>
      <c r="BQ1068">
        <f t="shared" si="155"/>
        <v>12.750720693410315</v>
      </c>
      <c r="BR1068">
        <f t="shared" si="156"/>
        <v>44.127997794469614</v>
      </c>
      <c r="BS1068">
        <f t="shared" si="157"/>
        <v>40.900135344321853</v>
      </c>
      <c r="BT1068">
        <v>10</v>
      </c>
    </row>
    <row r="1069" spans="67:72" x14ac:dyDescent="0.35">
      <c r="BO1069">
        <v>10.67</v>
      </c>
      <c r="BP1069">
        <f t="shared" si="154"/>
        <v>12.774248697265486</v>
      </c>
      <c r="BQ1069">
        <f t="shared" si="155"/>
        <v>12.750372026393956</v>
      </c>
      <c r="BR1069">
        <f t="shared" si="156"/>
        <v>44.121720432327493</v>
      </c>
      <c r="BS1069">
        <f t="shared" si="157"/>
        <v>40.894170265030517</v>
      </c>
      <c r="BT1069">
        <v>10</v>
      </c>
    </row>
    <row r="1070" spans="67:72" x14ac:dyDescent="0.35">
      <c r="BO1070">
        <v>10.68</v>
      </c>
      <c r="BP1070">
        <f t="shared" si="154"/>
        <v>12.773917811718505</v>
      </c>
      <c r="BQ1070">
        <f t="shared" si="155"/>
        <v>12.750023424520254</v>
      </c>
      <c r="BR1070">
        <f t="shared" si="156"/>
        <v>44.115452611738398</v>
      </c>
      <c r="BS1070">
        <f t="shared" si="157"/>
        <v>40.888214058840795</v>
      </c>
      <c r="BT1070">
        <v>10</v>
      </c>
    </row>
    <row r="1071" spans="67:72" x14ac:dyDescent="0.35">
      <c r="BO1071">
        <v>10.69</v>
      </c>
      <c r="BP1071">
        <f t="shared" si="154"/>
        <v>12.773586990217703</v>
      </c>
      <c r="BQ1071">
        <f t="shared" si="155"/>
        <v>12.749674887814399</v>
      </c>
      <c r="BR1071">
        <f t="shared" si="156"/>
        <v>44.109194314452338</v>
      </c>
      <c r="BS1071">
        <f t="shared" si="157"/>
        <v>40.882266709675271</v>
      </c>
      <c r="BT1071">
        <v>10</v>
      </c>
    </row>
    <row r="1072" spans="67:72" x14ac:dyDescent="0.35">
      <c r="BO1072">
        <v>10.7</v>
      </c>
      <c r="BP1072">
        <f t="shared" si="154"/>
        <v>12.773256232785968</v>
      </c>
      <c r="BQ1072">
        <f t="shared" si="155"/>
        <v>12.749326416301582</v>
      </c>
      <c r="BR1072">
        <f t="shared" si="156"/>
        <v>44.10294552225438</v>
      </c>
      <c r="BS1072">
        <f t="shared" si="157"/>
        <v>40.876328201485741</v>
      </c>
      <c r="BT1072">
        <v>10</v>
      </c>
    </row>
    <row r="1073" spans="67:72" x14ac:dyDescent="0.35">
      <c r="BO1073">
        <v>10.71</v>
      </c>
      <c r="BP1073">
        <f t="shared" si="154"/>
        <v>12.772925539446192</v>
      </c>
      <c r="BQ1073">
        <f t="shared" si="155"/>
        <v>12.74897801000702</v>
      </c>
      <c r="BR1073">
        <f t="shared" si="156"/>
        <v>44.096706216964584</v>
      </c>
      <c r="BS1073">
        <f t="shared" si="157"/>
        <v>40.870398518253189</v>
      </c>
      <c r="BT1073">
        <v>10</v>
      </c>
    </row>
    <row r="1074" spans="67:72" x14ac:dyDescent="0.35">
      <c r="BO1074">
        <v>10.72</v>
      </c>
      <c r="BP1074">
        <f t="shared" si="154"/>
        <v>12.772594910221276</v>
      </c>
      <c r="BQ1074">
        <f t="shared" si="155"/>
        <v>12.748629668955934</v>
      </c>
      <c r="BR1074">
        <f t="shared" si="156"/>
        <v>44.09047638043792</v>
      </c>
      <c r="BS1074">
        <f t="shared" si="157"/>
        <v>40.864477643987748</v>
      </c>
      <c r="BT1074">
        <v>10</v>
      </c>
    </row>
    <row r="1075" spans="67:72" x14ac:dyDescent="0.35">
      <c r="BO1075">
        <v>10.73</v>
      </c>
      <c r="BP1075">
        <f t="shared" si="154"/>
        <v>12.772264345134134</v>
      </c>
      <c r="BQ1075">
        <f t="shared" si="155"/>
        <v>12.748281393173567</v>
      </c>
      <c r="BR1075">
        <f t="shared" si="156"/>
        <v>44.084255994564231</v>
      </c>
      <c r="BS1075">
        <f t="shared" si="157"/>
        <v>40.858565562728593</v>
      </c>
      <c r="BT1075">
        <v>10</v>
      </c>
    </row>
    <row r="1076" spans="67:72" x14ac:dyDescent="0.35">
      <c r="BO1076">
        <v>10.74</v>
      </c>
      <c r="BP1076">
        <f t="shared" si="154"/>
        <v>12.7719338442077</v>
      </c>
      <c r="BQ1076">
        <f t="shared" si="155"/>
        <v>12.747933182685166</v>
      </c>
      <c r="BR1076">
        <f t="shared" si="156"/>
        <v>44.078045041268147</v>
      </c>
      <c r="BS1076">
        <f t="shared" si="157"/>
        <v>40.85266225854393</v>
      </c>
      <c r="BT1076">
        <v>10</v>
      </c>
    </row>
    <row r="1077" spans="67:72" x14ac:dyDescent="0.35">
      <c r="BO1077">
        <v>10.75</v>
      </c>
      <c r="BP1077">
        <f t="shared" si="154"/>
        <v>12.771603407464907</v>
      </c>
      <c r="BQ1077">
        <f t="shared" si="155"/>
        <v>12.747585037516</v>
      </c>
      <c r="BR1077">
        <f t="shared" si="156"/>
        <v>44.071843502509019</v>
      </c>
      <c r="BS1077">
        <f t="shared" si="157"/>
        <v>40.846767715530945</v>
      </c>
      <c r="BT1077">
        <v>10</v>
      </c>
    </row>
    <row r="1078" spans="67:72" x14ac:dyDescent="0.35">
      <c r="BO1078">
        <v>10.76</v>
      </c>
      <c r="BP1078">
        <f t="shared" si="154"/>
        <v>12.771273034928704</v>
      </c>
      <c r="BQ1078">
        <f t="shared" si="155"/>
        <v>12.747236957691344</v>
      </c>
      <c r="BR1078">
        <f t="shared" si="156"/>
        <v>44.065651360280846</v>
      </c>
      <c r="BS1078">
        <f t="shared" si="157"/>
        <v>40.840881917815715</v>
      </c>
      <c r="BT1078">
        <v>10</v>
      </c>
    </row>
    <row r="1079" spans="67:72" x14ac:dyDescent="0.35">
      <c r="BO1079">
        <v>10.77</v>
      </c>
      <c r="BP1079">
        <f t="shared" si="154"/>
        <v>12.770942726622055</v>
      </c>
      <c r="BQ1079">
        <f t="shared" si="155"/>
        <v>12.746888943236492</v>
      </c>
      <c r="BR1079">
        <f t="shared" si="156"/>
        <v>44.059468596612227</v>
      </c>
      <c r="BS1079">
        <f t="shared" si="157"/>
        <v>40.835004849553208</v>
      </c>
      <c r="BT1079">
        <v>10</v>
      </c>
    </row>
    <row r="1080" spans="67:72" x14ac:dyDescent="0.35">
      <c r="BO1080">
        <v>10.78</v>
      </c>
      <c r="BP1080">
        <f t="shared" si="154"/>
        <v>12.770612482567923</v>
      </c>
      <c r="BQ1080">
        <f t="shared" si="155"/>
        <v>12.746540994176749</v>
      </c>
      <c r="BR1080">
        <f t="shared" si="156"/>
        <v>44.053295193566278</v>
      </c>
      <c r="BS1080">
        <f t="shared" si="157"/>
        <v>40.829136494927177</v>
      </c>
      <c r="BT1080">
        <v>10</v>
      </c>
    </row>
    <row r="1081" spans="67:72" x14ac:dyDescent="0.35">
      <c r="BO1081">
        <v>10.79</v>
      </c>
      <c r="BP1081">
        <f t="shared" si="154"/>
        <v>12.770282302789301</v>
      </c>
      <c r="BQ1081">
        <f t="shared" si="155"/>
        <v>12.746193110537437</v>
      </c>
      <c r="BR1081">
        <f t="shared" si="156"/>
        <v>44.047131133240583</v>
      </c>
      <c r="BS1081">
        <f t="shared" si="157"/>
        <v>40.823276838150157</v>
      </c>
      <c r="BT1081">
        <v>10</v>
      </c>
    </row>
    <row r="1082" spans="67:72" x14ac:dyDescent="0.35">
      <c r="BO1082">
        <v>10.8</v>
      </c>
      <c r="BP1082">
        <f t="shared" si="154"/>
        <v>12.769952187309176</v>
      </c>
      <c r="BQ1082">
        <f t="shared" si="155"/>
        <v>12.745845292343883</v>
      </c>
      <c r="BR1082">
        <f t="shared" si="156"/>
        <v>44.04097639776711</v>
      </c>
      <c r="BS1082">
        <f t="shared" si="157"/>
        <v>40.817425863463363</v>
      </c>
      <c r="BT1082">
        <v>10</v>
      </c>
    </row>
    <row r="1083" spans="67:72" x14ac:dyDescent="0.35">
      <c r="BO1083">
        <v>10.81</v>
      </c>
      <c r="BP1083">
        <f t="shared" si="154"/>
        <v>12.769622136150558</v>
      </c>
      <c r="BQ1083">
        <f t="shared" si="155"/>
        <v>12.745497539621439</v>
      </c>
      <c r="BR1083">
        <f t="shared" si="156"/>
        <v>44.034830969312146</v>
      </c>
      <c r="BS1083">
        <f t="shared" si="157"/>
        <v>40.811583555136686</v>
      </c>
      <c r="BT1083">
        <v>10</v>
      </c>
    </row>
    <row r="1084" spans="67:72" x14ac:dyDescent="0.35">
      <c r="BO1084">
        <v>10.82</v>
      </c>
      <c r="BP1084">
        <f t="shared" si="154"/>
        <v>12.769292149336458</v>
      </c>
      <c r="BQ1084">
        <f t="shared" si="155"/>
        <v>12.745149852395459</v>
      </c>
      <c r="BR1084">
        <f t="shared" si="156"/>
        <v>44.028694830076233</v>
      </c>
      <c r="BS1084">
        <f t="shared" si="157"/>
        <v>40.805749897468587</v>
      </c>
      <c r="BT1084">
        <v>10</v>
      </c>
    </row>
    <row r="1085" spans="67:72" x14ac:dyDescent="0.35">
      <c r="BO1085">
        <v>10.83</v>
      </c>
      <c r="BP1085">
        <f t="shared" si="154"/>
        <v>12.768962226889908</v>
      </c>
      <c r="BQ1085">
        <f t="shared" si="155"/>
        <v>12.74480223069132</v>
      </c>
      <c r="BR1085">
        <f t="shared" si="156"/>
        <v>44.022567962294133</v>
      </c>
      <c r="BS1085">
        <f t="shared" si="157"/>
        <v>40.799924874786122</v>
      </c>
      <c r="BT1085">
        <v>10</v>
      </c>
    </row>
    <row r="1086" spans="67:72" x14ac:dyDescent="0.35">
      <c r="BO1086">
        <v>10.84</v>
      </c>
      <c r="BP1086">
        <f t="shared" si="154"/>
        <v>12.768632368833943</v>
      </c>
      <c r="BQ1086">
        <f t="shared" si="155"/>
        <v>12.744454674534406</v>
      </c>
      <c r="BR1086">
        <f t="shared" si="156"/>
        <v>44.016450348234699</v>
      </c>
      <c r="BS1086">
        <f t="shared" si="157"/>
        <v>40.794108471444808</v>
      </c>
      <c r="BT1086">
        <v>10</v>
      </c>
    </row>
    <row r="1087" spans="67:72" x14ac:dyDescent="0.35">
      <c r="BO1087">
        <v>10.85</v>
      </c>
      <c r="BP1087">
        <f t="shared" si="154"/>
        <v>12.768302575191619</v>
      </c>
      <c r="BQ1087">
        <f t="shared" si="155"/>
        <v>12.744107183950121</v>
      </c>
      <c r="BR1087">
        <f t="shared" si="156"/>
        <v>44.010341970200862</v>
      </c>
      <c r="BS1087">
        <f t="shared" si="157"/>
        <v>40.788300671828615</v>
      </c>
      <c r="BT1087">
        <v>10</v>
      </c>
    </row>
    <row r="1088" spans="67:72" x14ac:dyDescent="0.35">
      <c r="BO1088">
        <v>10.86</v>
      </c>
      <c r="BP1088">
        <f t="shared" si="154"/>
        <v>12.767972845985993</v>
      </c>
      <c r="BQ1088">
        <f t="shared" si="155"/>
        <v>12.743759758963872</v>
      </c>
      <c r="BR1088">
        <f t="shared" si="156"/>
        <v>44.004242810529561</v>
      </c>
      <c r="BS1088">
        <f t="shared" si="157"/>
        <v>40.782501460349906</v>
      </c>
      <c r="BT1088">
        <v>10</v>
      </c>
    </row>
    <row r="1089" spans="67:72" x14ac:dyDescent="0.35">
      <c r="BO1089">
        <v>10.87</v>
      </c>
      <c r="BP1089">
        <f t="shared" si="154"/>
        <v>12.767643181240139</v>
      </c>
      <c r="BQ1089">
        <f t="shared" si="155"/>
        <v>12.743412399601091</v>
      </c>
      <c r="BR1089">
        <f t="shared" si="156"/>
        <v>43.998152851591655</v>
      </c>
      <c r="BS1089">
        <f t="shared" si="157"/>
        <v>40.776710821449413</v>
      </c>
      <c r="BT1089">
        <v>10</v>
      </c>
    </row>
    <row r="1090" spans="67:72" x14ac:dyDescent="0.35">
      <c r="BO1090">
        <v>10.88</v>
      </c>
      <c r="BP1090">
        <f t="shared" si="154"/>
        <v>12.767313580977138</v>
      </c>
      <c r="BQ1090">
        <f t="shared" si="155"/>
        <v>12.743065105887217</v>
      </c>
      <c r="BR1090">
        <f t="shared" si="156"/>
        <v>43.99207207579186</v>
      </c>
      <c r="BS1090">
        <f t="shared" si="157"/>
        <v>40.770928739596108</v>
      </c>
      <c r="BT1090">
        <v>10</v>
      </c>
    </row>
    <row r="1091" spans="67:72" x14ac:dyDescent="0.35">
      <c r="BO1091">
        <v>10.89</v>
      </c>
      <c r="BP1091">
        <f t="shared" ref="BP1091:BP1154" si="158">13.03*EXP(-0.003454*BO1091)+0.1297*EXP(0.04768*BO1091)</f>
        <v>12.766984045220092</v>
      </c>
      <c r="BQ1091">
        <f t="shared" ref="BQ1091:BQ1154" si="159">13.05*EXP(-0.003531*BO1091)+0.105*EXP(0.05201*BO1091)</f>
        <v>12.742717877847705</v>
      </c>
      <c r="BR1091">
        <f t="shared" ref="BR1091:BR1154" si="160">19.99*EXP(-0.1923*BO1091)+43*EXP(-0.003208*BO1091)</f>
        <v>43.986000465568708</v>
      </c>
      <c r="BS1091">
        <f t="shared" ref="BS1091:BS1154" si="161">18.61*EXP(-0.182*BO1091)+39.42*EXP(-0.002885*BO1091)</f>
        <v>40.765155199287243</v>
      </c>
      <c r="BT1091">
        <v>10</v>
      </c>
    </row>
    <row r="1092" spans="67:72" x14ac:dyDescent="0.35">
      <c r="BO1092">
        <v>10.9</v>
      </c>
      <c r="BP1092">
        <f t="shared" si="158"/>
        <v>12.766654573992099</v>
      </c>
      <c r="BQ1092">
        <f t="shared" si="159"/>
        <v>12.742370715508022</v>
      </c>
      <c r="BR1092">
        <f t="shared" si="160"/>
        <v>43.979938003394452</v>
      </c>
      <c r="BS1092">
        <f t="shared" si="161"/>
        <v>40.75939018504824</v>
      </c>
      <c r="BT1092">
        <v>10</v>
      </c>
    </row>
    <row r="1093" spans="67:72" x14ac:dyDescent="0.35">
      <c r="BO1093">
        <v>10.91</v>
      </c>
      <c r="BP1093">
        <f t="shared" si="158"/>
        <v>12.766325167316284</v>
      </c>
      <c r="BQ1093">
        <f t="shared" si="159"/>
        <v>12.742023618893651</v>
      </c>
      <c r="BR1093">
        <f t="shared" si="160"/>
        <v>43.973884671775025</v>
      </c>
      <c r="BS1093">
        <f t="shared" si="161"/>
        <v>40.753633681432667</v>
      </c>
      <c r="BT1093">
        <v>10</v>
      </c>
    </row>
    <row r="1094" spans="67:72" x14ac:dyDescent="0.35">
      <c r="BO1094">
        <v>10.92</v>
      </c>
      <c r="BP1094">
        <f t="shared" si="158"/>
        <v>12.76599582521577</v>
      </c>
      <c r="BQ1094">
        <f t="shared" si="159"/>
        <v>12.741676588030083</v>
      </c>
      <c r="BR1094">
        <f t="shared" si="160"/>
        <v>43.967840453249977</v>
      </c>
      <c r="BS1094">
        <f t="shared" si="161"/>
        <v>40.747885673022175</v>
      </c>
      <c r="BT1094">
        <v>10</v>
      </c>
    </row>
    <row r="1095" spans="67:72" x14ac:dyDescent="0.35">
      <c r="BO1095">
        <v>10.93</v>
      </c>
      <c r="BP1095">
        <f t="shared" si="158"/>
        <v>12.765666547713705</v>
      </c>
      <c r="BQ1095">
        <f t="shared" si="159"/>
        <v>12.74132962294283</v>
      </c>
      <c r="BR1095">
        <f t="shared" si="160"/>
        <v>43.961805330392373</v>
      </c>
      <c r="BS1095">
        <f t="shared" si="161"/>
        <v>40.742146144426435</v>
      </c>
      <c r="BT1095">
        <v>10</v>
      </c>
    </row>
    <row r="1096" spans="67:72" x14ac:dyDescent="0.35">
      <c r="BO1096">
        <v>10.94</v>
      </c>
      <c r="BP1096">
        <f t="shared" si="158"/>
        <v>12.765337334833234</v>
      </c>
      <c r="BQ1096">
        <f t="shared" si="159"/>
        <v>12.74098272365741</v>
      </c>
      <c r="BR1096">
        <f t="shared" si="160"/>
        <v>43.955779285808774</v>
      </c>
      <c r="BS1096">
        <f t="shared" si="161"/>
        <v>40.736415080283109</v>
      </c>
      <c r="BT1096">
        <v>10</v>
      </c>
    </row>
    <row r="1097" spans="67:72" x14ac:dyDescent="0.35">
      <c r="BO1097">
        <v>10.95</v>
      </c>
      <c r="BP1097">
        <f t="shared" si="158"/>
        <v>12.76500818659752</v>
      </c>
      <c r="BQ1097">
        <f t="shared" si="159"/>
        <v>12.740635890199364</v>
      </c>
      <c r="BR1097">
        <f t="shared" si="160"/>
        <v>43.949762302139149</v>
      </c>
      <c r="BS1097">
        <f t="shared" si="161"/>
        <v>40.730692465257825</v>
      </c>
      <c r="BT1097">
        <v>10</v>
      </c>
    </row>
    <row r="1098" spans="67:72" x14ac:dyDescent="0.35">
      <c r="BO1098">
        <v>10.96</v>
      </c>
      <c r="BP1098">
        <f t="shared" si="158"/>
        <v>12.764679103029742</v>
      </c>
      <c r="BQ1098">
        <f t="shared" si="159"/>
        <v>12.740289122594238</v>
      </c>
      <c r="BR1098">
        <f t="shared" si="160"/>
        <v>43.943754362056815</v>
      </c>
      <c r="BS1098">
        <f t="shared" si="161"/>
        <v>40.724978284044035</v>
      </c>
      <c r="BT1098">
        <v>10</v>
      </c>
    </row>
    <row r="1099" spans="67:72" x14ac:dyDescent="0.35">
      <c r="BO1099">
        <v>10.97</v>
      </c>
      <c r="BP1099">
        <f t="shared" si="158"/>
        <v>12.764350084153083</v>
      </c>
      <c r="BQ1099">
        <f t="shared" si="159"/>
        <v>12.739942420867594</v>
      </c>
      <c r="BR1099">
        <f t="shared" si="160"/>
        <v>43.937755448268391</v>
      </c>
      <c r="BS1099">
        <f t="shared" si="161"/>
        <v>40.719272521363052</v>
      </c>
      <c r="BT1099">
        <v>10</v>
      </c>
    </row>
    <row r="1100" spans="67:72" x14ac:dyDescent="0.35">
      <c r="BO1100">
        <v>10.98</v>
      </c>
      <c r="BP1100">
        <f t="shared" si="158"/>
        <v>12.76402112999074</v>
      </c>
      <c r="BQ1100">
        <f t="shared" si="159"/>
        <v>12.739595785045008</v>
      </c>
      <c r="BR1100">
        <f t="shared" si="160"/>
        <v>43.93176554351367</v>
      </c>
      <c r="BS1100">
        <f t="shared" si="161"/>
        <v>40.713575161963973</v>
      </c>
      <c r="BT1100">
        <v>10</v>
      </c>
    </row>
    <row r="1101" spans="67:72" x14ac:dyDescent="0.35">
      <c r="BO1101">
        <v>10.99</v>
      </c>
      <c r="BP1101">
        <f t="shared" si="158"/>
        <v>12.76369224056592</v>
      </c>
      <c r="BQ1101">
        <f t="shared" si="159"/>
        <v>12.739249215152075</v>
      </c>
      <c r="BR1101">
        <f t="shared" si="160"/>
        <v>43.925784630565651</v>
      </c>
      <c r="BS1101">
        <f t="shared" si="161"/>
        <v>40.707886190623618</v>
      </c>
      <c r="BT1101">
        <v>10</v>
      </c>
    </row>
    <row r="1102" spans="67:72" x14ac:dyDescent="0.35">
      <c r="BO1102">
        <v>11</v>
      </c>
      <c r="BP1102">
        <f t="shared" si="158"/>
        <v>12.763363415901845</v>
      </c>
      <c r="BQ1102">
        <f t="shared" si="159"/>
        <v>12.738902711214392</v>
      </c>
      <c r="BR1102">
        <f t="shared" si="160"/>
        <v>43.919812692230416</v>
      </c>
      <c r="BS1102">
        <f t="shared" si="161"/>
        <v>40.702205592146484</v>
      </c>
      <c r="BT1102">
        <v>10</v>
      </c>
    </row>
    <row r="1103" spans="67:72" x14ac:dyDescent="0.35">
      <c r="BO1103">
        <v>11.01</v>
      </c>
      <c r="BP1103">
        <f t="shared" si="158"/>
        <v>12.763034656021741</v>
      </c>
      <c r="BQ1103">
        <f t="shared" si="159"/>
        <v>12.738556273257579</v>
      </c>
      <c r="BR1103">
        <f t="shared" si="160"/>
        <v>43.913849711347055</v>
      </c>
      <c r="BS1103">
        <f t="shared" si="161"/>
        <v>40.696533351364693</v>
      </c>
      <c r="BT1103">
        <v>10</v>
      </c>
    </row>
    <row r="1104" spans="67:72" x14ac:dyDescent="0.35">
      <c r="BO1104">
        <v>11.02</v>
      </c>
      <c r="BP1104">
        <f t="shared" si="158"/>
        <v>12.762705960948859</v>
      </c>
      <c r="BQ1104">
        <f t="shared" si="159"/>
        <v>12.738209901307266</v>
      </c>
      <c r="BR1104">
        <f t="shared" si="160"/>
        <v>43.907895670787624</v>
      </c>
      <c r="BS1104">
        <f t="shared" si="161"/>
        <v>40.690869453137978</v>
      </c>
      <c r="BT1104">
        <v>10</v>
      </c>
    </row>
    <row r="1105" spans="67:72" x14ac:dyDescent="0.35">
      <c r="BO1105">
        <v>11.03</v>
      </c>
      <c r="BP1105">
        <f t="shared" si="158"/>
        <v>12.762377330706444</v>
      </c>
      <c r="BQ1105">
        <f t="shared" si="159"/>
        <v>12.737863595389102</v>
      </c>
      <c r="BR1105">
        <f t="shared" si="160"/>
        <v>43.901950553457127</v>
      </c>
      <c r="BS1105">
        <f t="shared" si="161"/>
        <v>40.685213882353551</v>
      </c>
      <c r="BT1105">
        <v>10</v>
      </c>
    </row>
    <row r="1106" spans="67:72" x14ac:dyDescent="0.35">
      <c r="BO1106">
        <v>11.04</v>
      </c>
      <c r="BP1106">
        <f t="shared" si="158"/>
        <v>12.762048765317767</v>
      </c>
      <c r="BQ1106">
        <f t="shared" si="159"/>
        <v>12.737517355528739</v>
      </c>
      <c r="BR1106">
        <f t="shared" si="160"/>
        <v>43.896014342293348</v>
      </c>
      <c r="BS1106">
        <f t="shared" si="161"/>
        <v>40.679566623926135</v>
      </c>
      <c r="BT1106">
        <v>10</v>
      </c>
    </row>
    <row r="1107" spans="67:72" x14ac:dyDescent="0.35">
      <c r="BO1107">
        <v>11.05</v>
      </c>
      <c r="BP1107">
        <f t="shared" si="158"/>
        <v>12.761720264806099</v>
      </c>
      <c r="BQ1107">
        <f t="shared" si="159"/>
        <v>12.737171181751851</v>
      </c>
      <c r="BR1107">
        <f t="shared" si="160"/>
        <v>43.890087020266883</v>
      </c>
      <c r="BS1107">
        <f t="shared" si="161"/>
        <v>40.673927662797865</v>
      </c>
      <c r="BT1107">
        <v>10</v>
      </c>
    </row>
    <row r="1108" spans="67:72" x14ac:dyDescent="0.35">
      <c r="BO1108">
        <v>11.06</v>
      </c>
      <c r="BP1108">
        <f t="shared" si="158"/>
        <v>12.761391829194734</v>
      </c>
      <c r="BQ1108">
        <f t="shared" si="159"/>
        <v>12.736825074084125</v>
      </c>
      <c r="BR1108">
        <f t="shared" si="160"/>
        <v>43.884168570381036</v>
      </c>
      <c r="BS1108">
        <f t="shared" si="161"/>
        <v>40.668296983938276</v>
      </c>
      <c r="BT1108">
        <v>10</v>
      </c>
    </row>
    <row r="1109" spans="67:72" x14ac:dyDescent="0.35">
      <c r="BO1109">
        <v>11.07</v>
      </c>
      <c r="BP1109">
        <f t="shared" si="158"/>
        <v>12.761063458506968</v>
      </c>
      <c r="BQ1109">
        <f t="shared" si="159"/>
        <v>12.736479032551259</v>
      </c>
      <c r="BR1109">
        <f t="shared" si="160"/>
        <v>43.87825897567177</v>
      </c>
      <c r="BS1109">
        <f t="shared" si="161"/>
        <v>40.662674572344216</v>
      </c>
      <c r="BT1109">
        <v>10</v>
      </c>
    </row>
    <row r="1110" spans="67:72" x14ac:dyDescent="0.35">
      <c r="BO1110">
        <v>11.08</v>
      </c>
      <c r="BP1110">
        <f t="shared" si="158"/>
        <v>12.760735152766108</v>
      </c>
      <c r="BQ1110">
        <f t="shared" si="159"/>
        <v>12.736133057178966</v>
      </c>
      <c r="BR1110">
        <f t="shared" si="160"/>
        <v>43.872358219207605</v>
      </c>
      <c r="BS1110">
        <f t="shared" si="161"/>
        <v>40.657060413039815</v>
      </c>
      <c r="BT1110">
        <v>10</v>
      </c>
    </row>
    <row r="1111" spans="67:72" x14ac:dyDescent="0.35">
      <c r="BO1111">
        <v>11.09</v>
      </c>
      <c r="BP1111">
        <f t="shared" si="158"/>
        <v>12.760406911995478</v>
      </c>
      <c r="BQ1111">
        <f t="shared" si="159"/>
        <v>12.735787147992969</v>
      </c>
      <c r="BR1111">
        <f t="shared" si="160"/>
        <v>43.866466284089611</v>
      </c>
      <c r="BS1111">
        <f t="shared" si="161"/>
        <v>40.651454491076429</v>
      </c>
      <c r="BT1111">
        <v>10</v>
      </c>
    </row>
    <row r="1112" spans="67:72" x14ac:dyDescent="0.35">
      <c r="BO1112">
        <v>11.1</v>
      </c>
      <c r="BP1112">
        <f t="shared" si="158"/>
        <v>12.760078736218416</v>
      </c>
      <c r="BQ1112">
        <f t="shared" si="159"/>
        <v>12.735441305019014</v>
      </c>
      <c r="BR1112">
        <f t="shared" si="160"/>
        <v>43.860583153451323</v>
      </c>
      <c r="BS1112">
        <f t="shared" si="161"/>
        <v>40.645856791532601</v>
      </c>
      <c r="BT1112">
        <v>10</v>
      </c>
    </row>
    <row r="1113" spans="67:72" x14ac:dyDescent="0.35">
      <c r="BO1113">
        <v>11.11</v>
      </c>
      <c r="BP1113">
        <f t="shared" si="158"/>
        <v>12.759750625458262</v>
      </c>
      <c r="BQ1113">
        <f t="shared" si="159"/>
        <v>12.735095528282853</v>
      </c>
      <c r="BR1113">
        <f t="shared" si="160"/>
        <v>43.854708810458668</v>
      </c>
      <c r="BS1113">
        <f t="shared" si="161"/>
        <v>40.640267299514008</v>
      </c>
      <c r="BT1113">
        <v>10</v>
      </c>
    </row>
    <row r="1114" spans="67:72" x14ac:dyDescent="0.35">
      <c r="BO1114">
        <v>11.12</v>
      </c>
      <c r="BP1114">
        <f t="shared" si="158"/>
        <v>12.759422579738368</v>
      </c>
      <c r="BQ1114">
        <f t="shared" si="159"/>
        <v>12.734749817810252</v>
      </c>
      <c r="BR1114">
        <f t="shared" si="160"/>
        <v>43.848843238309911</v>
      </c>
      <c r="BS1114">
        <f t="shared" si="161"/>
        <v>40.634686000153394</v>
      </c>
      <c r="BT1114">
        <v>10</v>
      </c>
    </row>
    <row r="1115" spans="67:72" x14ac:dyDescent="0.35">
      <c r="BO1115">
        <v>11.13</v>
      </c>
      <c r="BP1115">
        <f t="shared" si="158"/>
        <v>12.759094599082111</v>
      </c>
      <c r="BQ1115">
        <f t="shared" si="159"/>
        <v>12.734404173626992</v>
      </c>
      <c r="BR1115">
        <f t="shared" si="160"/>
        <v>43.84298642023559</v>
      </c>
      <c r="BS1115">
        <f t="shared" si="161"/>
        <v>40.629112878610542</v>
      </c>
      <c r="BT1115">
        <v>10</v>
      </c>
    </row>
    <row r="1116" spans="67:72" x14ac:dyDescent="0.35">
      <c r="BO1116">
        <v>11.14</v>
      </c>
      <c r="BP1116">
        <f t="shared" si="158"/>
        <v>12.758766683512862</v>
      </c>
      <c r="BQ1116">
        <f t="shared" si="159"/>
        <v>12.734058595758871</v>
      </c>
      <c r="BR1116">
        <f t="shared" si="160"/>
        <v>43.837138339498466</v>
      </c>
      <c r="BS1116">
        <f t="shared" si="161"/>
        <v>40.62354792007222</v>
      </c>
      <c r="BT1116">
        <v>10</v>
      </c>
    </row>
    <row r="1117" spans="67:72" x14ac:dyDescent="0.35">
      <c r="BO1117">
        <v>11.15</v>
      </c>
      <c r="BP1117">
        <f t="shared" si="158"/>
        <v>12.758438833054017</v>
      </c>
      <c r="BQ1117">
        <f t="shared" si="159"/>
        <v>12.733713084231692</v>
      </c>
      <c r="BR1117">
        <f t="shared" si="160"/>
        <v>43.831298979393459</v>
      </c>
      <c r="BS1117">
        <f t="shared" si="161"/>
        <v>40.61799110975214</v>
      </c>
      <c r="BT1117">
        <v>10</v>
      </c>
    </row>
    <row r="1118" spans="67:72" x14ac:dyDescent="0.35">
      <c r="BO1118">
        <v>11.16</v>
      </c>
      <c r="BP1118">
        <f t="shared" si="158"/>
        <v>12.758111047728974</v>
      </c>
      <c r="BQ1118">
        <f t="shared" si="159"/>
        <v>12.733367639071282</v>
      </c>
      <c r="BR1118">
        <f t="shared" si="160"/>
        <v>43.825468323247549</v>
      </c>
      <c r="BS1118">
        <f t="shared" si="161"/>
        <v>40.61244243289088</v>
      </c>
      <c r="BT1118">
        <v>10</v>
      </c>
    </row>
    <row r="1119" spans="67:72" x14ac:dyDescent="0.35">
      <c r="BO1119">
        <v>11.17</v>
      </c>
      <c r="BP1119">
        <f t="shared" si="158"/>
        <v>12.757783327561144</v>
      </c>
      <c r="BQ1119">
        <f t="shared" si="159"/>
        <v>12.73302226030348</v>
      </c>
      <c r="BR1119">
        <f t="shared" si="160"/>
        <v>43.819646354419774</v>
      </c>
      <c r="BS1119">
        <f t="shared" si="161"/>
        <v>40.606901874755856</v>
      </c>
      <c r="BT1119">
        <v>10</v>
      </c>
    </row>
    <row r="1120" spans="67:72" x14ac:dyDescent="0.35">
      <c r="BO1120">
        <v>11.18</v>
      </c>
      <c r="BP1120">
        <f t="shared" si="158"/>
        <v>12.757455672573956</v>
      </c>
      <c r="BQ1120">
        <f t="shared" si="159"/>
        <v>12.732676947954129</v>
      </c>
      <c r="BR1120">
        <f t="shared" si="160"/>
        <v>43.813833056301128</v>
      </c>
      <c r="BS1120">
        <f t="shared" si="161"/>
        <v>40.601369420641291</v>
      </c>
      <c r="BT1120">
        <v>10</v>
      </c>
    </row>
    <row r="1121" spans="67:72" x14ac:dyDescent="0.35">
      <c r="BO1121">
        <v>11.19</v>
      </c>
      <c r="BP1121">
        <f t="shared" si="158"/>
        <v>12.757128082790844</v>
      </c>
      <c r="BQ1121">
        <f t="shared" si="159"/>
        <v>12.732331702049098</v>
      </c>
      <c r="BR1121">
        <f t="shared" si="160"/>
        <v>43.808028412314513</v>
      </c>
      <c r="BS1121">
        <f t="shared" si="161"/>
        <v>40.595845055868125</v>
      </c>
      <c r="BT1121">
        <v>10</v>
      </c>
    </row>
    <row r="1122" spans="67:72" x14ac:dyDescent="0.35">
      <c r="BO1122">
        <v>11.2</v>
      </c>
      <c r="BP1122">
        <f t="shared" si="158"/>
        <v>12.756800558235255</v>
      </c>
      <c r="BQ1122">
        <f t="shared" si="159"/>
        <v>12.731986522614262</v>
      </c>
      <c r="BR1122">
        <f t="shared" si="160"/>
        <v>43.802232405914687</v>
      </c>
      <c r="BS1122">
        <f t="shared" si="161"/>
        <v>40.590328765784001</v>
      </c>
      <c r="BT1122">
        <v>10</v>
      </c>
    </row>
    <row r="1123" spans="67:72" x14ac:dyDescent="0.35">
      <c r="BO1123">
        <v>11.21</v>
      </c>
      <c r="BP1123">
        <f t="shared" si="158"/>
        <v>12.756473098930648</v>
      </c>
      <c r="BQ1123">
        <f t="shared" si="159"/>
        <v>12.731641409675511</v>
      </c>
      <c r="BR1123">
        <f t="shared" si="160"/>
        <v>43.796445020588159</v>
      </c>
      <c r="BS1123">
        <f t="shared" si="161"/>
        <v>40.584820535763193</v>
      </c>
      <c r="BT1123">
        <v>10</v>
      </c>
    </row>
    <row r="1124" spans="67:72" x14ac:dyDescent="0.35">
      <c r="BO1124">
        <v>11.22</v>
      </c>
      <c r="BP1124">
        <f t="shared" si="158"/>
        <v>12.756145704900499</v>
      </c>
      <c r="BQ1124">
        <f t="shared" si="159"/>
        <v>12.731296363258753</v>
      </c>
      <c r="BR1124">
        <f t="shared" si="160"/>
        <v>43.790666239853195</v>
      </c>
      <c r="BS1124">
        <f t="shared" si="161"/>
        <v>40.579320351206583</v>
      </c>
      <c r="BT1124">
        <v>10</v>
      </c>
    </row>
    <row r="1125" spans="67:72" x14ac:dyDescent="0.35">
      <c r="BO1125">
        <v>11.23</v>
      </c>
      <c r="BP1125">
        <f t="shared" si="158"/>
        <v>12.755818376168278</v>
      </c>
      <c r="BQ1125">
        <f t="shared" si="159"/>
        <v>12.730951383389906</v>
      </c>
      <c r="BR1125">
        <f t="shared" si="160"/>
        <v>43.7848960472597</v>
      </c>
      <c r="BS1125">
        <f t="shared" si="161"/>
        <v>40.573828197541573</v>
      </c>
      <c r="BT1125">
        <v>10</v>
      </c>
    </row>
    <row r="1126" spans="67:72" x14ac:dyDescent="0.35">
      <c r="BO1126">
        <v>11.24</v>
      </c>
      <c r="BP1126">
        <f t="shared" si="158"/>
        <v>12.755491112757486</v>
      </c>
      <c r="BQ1126">
        <f t="shared" si="159"/>
        <v>12.730606470094903</v>
      </c>
      <c r="BR1126">
        <f t="shared" si="160"/>
        <v>43.779134426389184</v>
      </c>
      <c r="BS1126">
        <f t="shared" si="161"/>
        <v>40.568344060222088</v>
      </c>
      <c r="BT1126">
        <v>10</v>
      </c>
    </row>
    <row r="1127" spans="67:72" x14ac:dyDescent="0.35">
      <c r="BO1127">
        <v>11.25</v>
      </c>
      <c r="BP1127">
        <f t="shared" si="158"/>
        <v>12.755163914691629</v>
      </c>
      <c r="BQ1127">
        <f t="shared" si="159"/>
        <v>12.730261623399688</v>
      </c>
      <c r="BR1127">
        <f t="shared" si="160"/>
        <v>43.773381360854721</v>
      </c>
      <c r="BS1127">
        <f t="shared" si="161"/>
        <v>40.562867924728486</v>
      </c>
      <c r="BT1127">
        <v>10</v>
      </c>
    </row>
    <row r="1128" spans="67:72" x14ac:dyDescent="0.35">
      <c r="BO1128">
        <v>11.26</v>
      </c>
      <c r="BP1128">
        <f t="shared" si="158"/>
        <v>12.754836781994218</v>
      </c>
      <c r="BQ1128">
        <f t="shared" si="159"/>
        <v>12.729916843330225</v>
      </c>
      <c r="BR1128">
        <f t="shared" si="160"/>
        <v>43.767636834300809</v>
      </c>
      <c r="BS1128">
        <f t="shared" si="161"/>
        <v>40.557399776567536</v>
      </c>
      <c r="BT1128">
        <v>10</v>
      </c>
    </row>
    <row r="1129" spans="67:72" x14ac:dyDescent="0.35">
      <c r="BO1129">
        <v>11.27</v>
      </c>
      <c r="BP1129">
        <f t="shared" si="158"/>
        <v>12.754509714688782</v>
      </c>
      <c r="BQ1129">
        <f t="shared" si="159"/>
        <v>12.729572129912482</v>
      </c>
      <c r="BR1129">
        <f t="shared" si="160"/>
        <v>43.761900830403441</v>
      </c>
      <c r="BS1129">
        <f t="shared" si="161"/>
        <v>40.551939601272331</v>
      </c>
      <c r="BT1129">
        <v>10</v>
      </c>
    </row>
    <row r="1130" spans="67:72" x14ac:dyDescent="0.35">
      <c r="BO1130">
        <v>11.28</v>
      </c>
      <c r="BP1130">
        <f t="shared" si="158"/>
        <v>12.754182712798864</v>
      </c>
      <c r="BQ1130">
        <f t="shared" si="159"/>
        <v>12.729227483172453</v>
      </c>
      <c r="BR1130">
        <f t="shared" si="160"/>
        <v>43.756173332869899</v>
      </c>
      <c r="BS1130">
        <f t="shared" si="161"/>
        <v>40.546487384402319</v>
      </c>
      <c r="BT1130">
        <v>10</v>
      </c>
    </row>
    <row r="1131" spans="67:72" x14ac:dyDescent="0.35">
      <c r="BO1131">
        <v>11.29</v>
      </c>
      <c r="BP1131">
        <f t="shared" si="158"/>
        <v>12.753855776348008</v>
      </c>
      <c r="BQ1131">
        <f t="shared" si="159"/>
        <v>12.728882903136135</v>
      </c>
      <c r="BR1131">
        <f t="shared" si="160"/>
        <v>43.750454325438795</v>
      </c>
      <c r="BS1131">
        <f t="shared" si="161"/>
        <v>40.541043111543146</v>
      </c>
      <c r="BT1131">
        <v>10</v>
      </c>
    </row>
    <row r="1132" spans="67:72" x14ac:dyDescent="0.35">
      <c r="BO1132">
        <v>11.3</v>
      </c>
      <c r="BP1132">
        <f t="shared" si="158"/>
        <v>12.753528905359783</v>
      </c>
      <c r="BQ1132">
        <f t="shared" si="159"/>
        <v>12.728538389829549</v>
      </c>
      <c r="BR1132">
        <f t="shared" si="160"/>
        <v>43.744743791879976</v>
      </c>
      <c r="BS1132">
        <f t="shared" si="161"/>
        <v>40.535606768306707</v>
      </c>
      <c r="BT1132">
        <v>10</v>
      </c>
    </row>
    <row r="1133" spans="67:72" x14ac:dyDescent="0.35">
      <c r="BO1133">
        <v>11.31</v>
      </c>
      <c r="BP1133">
        <f t="shared" si="158"/>
        <v>12.753202099857758</v>
      </c>
      <c r="BQ1133">
        <f t="shared" si="159"/>
        <v>12.728193943278718</v>
      </c>
      <c r="BR1133">
        <f t="shared" si="160"/>
        <v>43.739041715994475</v>
      </c>
      <c r="BS1133">
        <f t="shared" si="161"/>
        <v>40.530178340331048</v>
      </c>
      <c r="BT1133">
        <v>10</v>
      </c>
    </row>
    <row r="1134" spans="67:72" x14ac:dyDescent="0.35">
      <c r="BO1134">
        <v>11.32</v>
      </c>
      <c r="BP1134">
        <f t="shared" si="158"/>
        <v>12.75287535986552</v>
      </c>
      <c r="BQ1134">
        <f t="shared" si="159"/>
        <v>12.72784956350969</v>
      </c>
      <c r="BR1134">
        <f t="shared" si="160"/>
        <v>43.733348081614423</v>
      </c>
      <c r="BS1134">
        <f t="shared" si="161"/>
        <v>40.524757813280331</v>
      </c>
      <c r="BT1134">
        <v>10</v>
      </c>
    </row>
    <row r="1135" spans="67:72" x14ac:dyDescent="0.35">
      <c r="BO1135">
        <v>11.33</v>
      </c>
      <c r="BP1135">
        <f t="shared" si="158"/>
        <v>12.752548685406664</v>
      </c>
      <c r="BQ1135">
        <f t="shared" si="159"/>
        <v>12.727505250548518</v>
      </c>
      <c r="BR1135">
        <f t="shared" si="160"/>
        <v>43.72766287260302</v>
      </c>
      <c r="BS1135">
        <f t="shared" si="161"/>
        <v>40.519345172844773</v>
      </c>
      <c r="BT1135">
        <v>10</v>
      </c>
    </row>
    <row r="1136" spans="67:72" x14ac:dyDescent="0.35">
      <c r="BO1136">
        <v>11.34</v>
      </c>
      <c r="BP1136">
        <f t="shared" si="158"/>
        <v>12.752222076504799</v>
      </c>
      <c r="BQ1136">
        <f t="shared" si="159"/>
        <v>12.727161004421276</v>
      </c>
      <c r="BR1136">
        <f t="shared" si="160"/>
        <v>43.721986072854477</v>
      </c>
      <c r="BS1136">
        <f t="shared" si="161"/>
        <v>40.513940404740609</v>
      </c>
      <c r="BT1136">
        <v>10</v>
      </c>
    </row>
    <row r="1137" spans="67:72" x14ac:dyDescent="0.35">
      <c r="BO1137">
        <v>11.35</v>
      </c>
      <c r="BP1137">
        <f t="shared" si="158"/>
        <v>12.751895533183546</v>
      </c>
      <c r="BQ1137">
        <f t="shared" si="159"/>
        <v>12.726816825154049</v>
      </c>
      <c r="BR1137">
        <f t="shared" si="160"/>
        <v>43.716317666293918</v>
      </c>
      <c r="BS1137">
        <f t="shared" si="161"/>
        <v>40.508543494710054</v>
      </c>
      <c r="BT1137">
        <v>10</v>
      </c>
    </row>
    <row r="1138" spans="67:72" x14ac:dyDescent="0.35">
      <c r="BO1138">
        <v>11.36</v>
      </c>
      <c r="BP1138">
        <f t="shared" si="158"/>
        <v>12.751569055466534</v>
      </c>
      <c r="BQ1138">
        <f t="shared" si="159"/>
        <v>12.726472712772933</v>
      </c>
      <c r="BR1138">
        <f t="shared" si="160"/>
        <v>43.710657636877372</v>
      </c>
      <c r="BS1138">
        <f t="shared" si="161"/>
        <v>40.503154428521249</v>
      </c>
      <c r="BT1138">
        <v>10</v>
      </c>
    </row>
    <row r="1139" spans="67:72" x14ac:dyDescent="0.35">
      <c r="BO1139">
        <v>11.37</v>
      </c>
      <c r="BP1139">
        <f t="shared" si="158"/>
        <v>12.751242643377408</v>
      </c>
      <c r="BQ1139">
        <f t="shared" si="159"/>
        <v>12.726128667304044</v>
      </c>
      <c r="BR1139">
        <f t="shared" si="160"/>
        <v>43.705005968591671</v>
      </c>
      <c r="BS1139">
        <f t="shared" si="161"/>
        <v>40.497773191968207</v>
      </c>
      <c r="BT1139">
        <v>10</v>
      </c>
    </row>
    <row r="1140" spans="67:72" x14ac:dyDescent="0.35">
      <c r="BO1140">
        <v>11.38</v>
      </c>
      <c r="BP1140">
        <f t="shared" si="158"/>
        <v>12.750916296939819</v>
      </c>
      <c r="BQ1140">
        <f t="shared" si="159"/>
        <v>12.725784688773503</v>
      </c>
      <c r="BR1140">
        <f t="shared" si="160"/>
        <v>43.699362645454421</v>
      </c>
      <c r="BS1140">
        <f t="shared" si="161"/>
        <v>40.492399770870762</v>
      </c>
      <c r="BT1140">
        <v>10</v>
      </c>
    </row>
    <row r="1141" spans="67:72" x14ac:dyDescent="0.35">
      <c r="BO1141">
        <v>11.39</v>
      </c>
      <c r="BP1141">
        <f t="shared" si="158"/>
        <v>12.750590016177437</v>
      </c>
      <c r="BQ1141">
        <f t="shared" si="159"/>
        <v>12.725440777207456</v>
      </c>
      <c r="BR1141">
        <f t="shared" si="160"/>
        <v>43.69372765151391</v>
      </c>
      <c r="BS1141">
        <f t="shared" si="161"/>
        <v>40.487034151074553</v>
      </c>
      <c r="BT1141">
        <v>10</v>
      </c>
    </row>
    <row r="1142" spans="67:72" x14ac:dyDescent="0.35">
      <c r="BO1142">
        <v>11.4</v>
      </c>
      <c r="BP1142">
        <f t="shared" si="158"/>
        <v>12.750263801113933</v>
      </c>
      <c r="BQ1142">
        <f t="shared" si="159"/>
        <v>12.725096932632056</v>
      </c>
      <c r="BR1142">
        <f t="shared" si="160"/>
        <v>43.688100970849085</v>
      </c>
      <c r="BS1142">
        <f t="shared" si="161"/>
        <v>40.481676318450944</v>
      </c>
      <c r="BT1142">
        <v>10</v>
      </c>
    </row>
    <row r="1143" spans="67:72" x14ac:dyDescent="0.35">
      <c r="BO1143">
        <v>11.41</v>
      </c>
      <c r="BP1143">
        <f t="shared" si="158"/>
        <v>12.749937651773005</v>
      </c>
      <c r="BQ1143">
        <f t="shared" si="159"/>
        <v>12.724753155073468</v>
      </c>
      <c r="BR1143">
        <f t="shared" si="160"/>
        <v>43.682482587569496</v>
      </c>
      <c r="BS1143">
        <f t="shared" si="161"/>
        <v>40.476326258896968</v>
      </c>
      <c r="BT1143">
        <v>10</v>
      </c>
    </row>
    <row r="1144" spans="67:72" x14ac:dyDescent="0.35">
      <c r="BO1144">
        <v>11.42</v>
      </c>
      <c r="BP1144">
        <f t="shared" si="158"/>
        <v>12.749611568178345</v>
      </c>
      <c r="BQ1144">
        <f t="shared" si="159"/>
        <v>12.724409444557876</v>
      </c>
      <c r="BR1144">
        <f t="shared" si="160"/>
        <v>43.676872485815174</v>
      </c>
      <c r="BS1144">
        <f t="shared" si="161"/>
        <v>40.470983958335339</v>
      </c>
      <c r="BT1144">
        <v>10</v>
      </c>
    </row>
    <row r="1145" spans="67:72" x14ac:dyDescent="0.35">
      <c r="BO1145">
        <v>11.43</v>
      </c>
      <c r="BP1145">
        <f t="shared" si="158"/>
        <v>12.749285550353669</v>
      </c>
      <c r="BQ1145">
        <f t="shared" si="159"/>
        <v>12.724065801111479</v>
      </c>
      <c r="BR1145">
        <f t="shared" si="160"/>
        <v>43.67127064975665</v>
      </c>
      <c r="BS1145">
        <f t="shared" si="161"/>
        <v>40.46564940271432</v>
      </c>
      <c r="BT1145">
        <v>10</v>
      </c>
    </row>
    <row r="1146" spans="67:72" x14ac:dyDescent="0.35">
      <c r="BO1146">
        <v>11.44</v>
      </c>
      <c r="BP1146">
        <f t="shared" si="158"/>
        <v>12.748959598322699</v>
      </c>
      <c r="BQ1146">
        <f t="shared" si="159"/>
        <v>12.723722224760479</v>
      </c>
      <c r="BR1146">
        <f t="shared" si="160"/>
        <v>43.665677063594842</v>
      </c>
      <c r="BS1146">
        <f t="shared" si="161"/>
        <v>40.460322578007776</v>
      </c>
      <c r="BT1146">
        <v>10</v>
      </c>
    </row>
    <row r="1147" spans="67:72" x14ac:dyDescent="0.35">
      <c r="BO1147">
        <v>11.45</v>
      </c>
      <c r="BP1147">
        <f t="shared" si="158"/>
        <v>12.748633712109173</v>
      </c>
      <c r="BQ1147">
        <f t="shared" si="159"/>
        <v>12.723378715531107</v>
      </c>
      <c r="BR1147">
        <f t="shared" si="160"/>
        <v>43.660091711561044</v>
      </c>
      <c r="BS1147">
        <f t="shared" si="161"/>
        <v>40.455003470215033</v>
      </c>
      <c r="BT1147">
        <v>10</v>
      </c>
    </row>
    <row r="1148" spans="67:72" x14ac:dyDescent="0.35">
      <c r="BO1148">
        <v>11.46</v>
      </c>
      <c r="BP1148">
        <f t="shared" si="158"/>
        <v>12.748307891736838</v>
      </c>
      <c r="BQ1148">
        <f t="shared" si="159"/>
        <v>12.723035273449598</v>
      </c>
      <c r="BR1148">
        <f t="shared" si="160"/>
        <v>43.654514577916821</v>
      </c>
      <c r="BS1148">
        <f t="shared" si="161"/>
        <v>40.449692065360892</v>
      </c>
      <c r="BT1148">
        <v>10</v>
      </c>
    </row>
    <row r="1149" spans="67:72" x14ac:dyDescent="0.35">
      <c r="BO1149">
        <v>11.47</v>
      </c>
      <c r="BP1149">
        <f t="shared" si="158"/>
        <v>12.747982137229446</v>
      </c>
      <c r="BQ1149">
        <f t="shared" si="159"/>
        <v>12.722691898542205</v>
      </c>
      <c r="BR1149">
        <f t="shared" si="160"/>
        <v>43.648945646953969</v>
      </c>
      <c r="BS1149">
        <f t="shared" si="161"/>
        <v>40.444388349495547</v>
      </c>
      <c r="BT1149">
        <v>10</v>
      </c>
    </row>
    <row r="1150" spans="67:72" x14ac:dyDescent="0.35">
      <c r="BO1150">
        <v>11.48</v>
      </c>
      <c r="BP1150">
        <f t="shared" si="158"/>
        <v>12.747656448610773</v>
      </c>
      <c r="BQ1150">
        <f t="shared" si="159"/>
        <v>12.722348590835194</v>
      </c>
      <c r="BR1150">
        <f t="shared" si="160"/>
        <v>43.643384902994484</v>
      </c>
      <c r="BS1150">
        <f t="shared" si="161"/>
        <v>40.439092308694597</v>
      </c>
      <c r="BT1150">
        <v>10</v>
      </c>
    </row>
    <row r="1151" spans="67:72" x14ac:dyDescent="0.35">
      <c r="BO1151">
        <v>11.49</v>
      </c>
      <c r="BP1151">
        <f t="shared" si="158"/>
        <v>12.747330825904598</v>
      </c>
      <c r="BQ1151">
        <f t="shared" si="159"/>
        <v>12.722005350354843</v>
      </c>
      <c r="BR1151">
        <f t="shared" si="160"/>
        <v>43.637832330390445</v>
      </c>
      <c r="BS1151">
        <f t="shared" si="161"/>
        <v>40.433803929058911</v>
      </c>
      <c r="BT1151">
        <v>10</v>
      </c>
    </row>
    <row r="1152" spans="67:72" x14ac:dyDescent="0.35">
      <c r="BO1152">
        <v>11.5</v>
      </c>
      <c r="BP1152">
        <f t="shared" si="158"/>
        <v>12.747005269134716</v>
      </c>
      <c r="BQ1152">
        <f t="shared" si="159"/>
        <v>12.721662177127447</v>
      </c>
      <c r="BR1152">
        <f t="shared" si="160"/>
        <v>43.632287913524017</v>
      </c>
      <c r="BS1152">
        <f t="shared" si="161"/>
        <v>40.428523196714657</v>
      </c>
      <c r="BT1152">
        <v>10</v>
      </c>
    </row>
    <row r="1153" spans="67:72" x14ac:dyDescent="0.35">
      <c r="BO1153">
        <v>11.51</v>
      </c>
      <c r="BP1153">
        <f t="shared" si="158"/>
        <v>12.74667977832493</v>
      </c>
      <c r="BQ1153">
        <f t="shared" si="159"/>
        <v>12.721319071179312</v>
      </c>
      <c r="BR1153">
        <f t="shared" si="160"/>
        <v>43.626751636807349</v>
      </c>
      <c r="BS1153">
        <f t="shared" si="161"/>
        <v>40.423250097813224</v>
      </c>
      <c r="BT1153">
        <v>10</v>
      </c>
    </row>
    <row r="1154" spans="67:72" x14ac:dyDescent="0.35">
      <c r="BO1154">
        <v>11.52</v>
      </c>
      <c r="BP1154">
        <f t="shared" si="158"/>
        <v>12.746354353499056</v>
      </c>
      <c r="BQ1154">
        <f t="shared" si="159"/>
        <v>12.720976032536761</v>
      </c>
      <c r="BR1154">
        <f t="shared" si="160"/>
        <v>43.621223484682552</v>
      </c>
      <c r="BS1154">
        <f t="shared" si="161"/>
        <v>40.417984618531165</v>
      </c>
      <c r="BT1154">
        <v>10</v>
      </c>
    </row>
    <row r="1155" spans="67:72" x14ac:dyDescent="0.35">
      <c r="BO1155">
        <v>11.53</v>
      </c>
      <c r="BP1155">
        <f t="shared" ref="BP1155:BP1218" si="162">13.03*EXP(-0.003454*BO1155)+0.1297*EXP(0.04768*BO1155)</f>
        <v>12.746028994680927</v>
      </c>
      <c r="BQ1155">
        <f t="shared" ref="BQ1155:BQ1218" si="163">13.05*EXP(-0.003531*BO1155)+0.105*EXP(0.05201*BO1155)</f>
        <v>12.720633061226131</v>
      </c>
      <c r="BR1155">
        <f t="shared" ref="BR1155:BR1218" si="164">19.99*EXP(-0.1923*BO1155)+43*EXP(-0.003208*BO1155)</f>
        <v>43.615703441621612</v>
      </c>
      <c r="BS1155">
        <f t="shared" ref="BS1155:BS1218" si="165">18.61*EXP(-0.182*BO1155)+39.42*EXP(-0.002885*BO1155)</f>
        <v>40.412726745070195</v>
      </c>
      <c r="BT1155">
        <v>10</v>
      </c>
    </row>
    <row r="1156" spans="67:72" x14ac:dyDescent="0.35">
      <c r="BO1156">
        <v>11.54</v>
      </c>
      <c r="BP1156">
        <f t="shared" si="162"/>
        <v>12.745703701894374</v>
      </c>
      <c r="BQ1156">
        <f t="shared" si="163"/>
        <v>12.720290157273766</v>
      </c>
      <c r="BR1156">
        <f t="shared" si="164"/>
        <v>43.610191492126347</v>
      </c>
      <c r="BS1156">
        <f t="shared" si="165"/>
        <v>40.407476463657098</v>
      </c>
      <c r="BT1156">
        <v>10</v>
      </c>
    </row>
    <row r="1157" spans="67:72" x14ac:dyDescent="0.35">
      <c r="BO1157">
        <v>11.55</v>
      </c>
      <c r="BP1157">
        <f t="shared" si="162"/>
        <v>12.745378475163255</v>
      </c>
      <c r="BQ1157">
        <f t="shared" si="163"/>
        <v>12.719947320706037</v>
      </c>
      <c r="BR1157">
        <f t="shared" si="164"/>
        <v>43.604687620728335</v>
      </c>
      <c r="BS1157">
        <f t="shared" si="165"/>
        <v>40.402233760543702</v>
      </c>
      <c r="BT1157">
        <v>10</v>
      </c>
    </row>
    <row r="1158" spans="67:72" x14ac:dyDescent="0.35">
      <c r="BO1158">
        <v>11.56</v>
      </c>
      <c r="BP1158">
        <f t="shared" si="162"/>
        <v>12.745053314511431</v>
      </c>
      <c r="BQ1158">
        <f t="shared" si="163"/>
        <v>12.719604551549315</v>
      </c>
      <c r="BR1158">
        <f t="shared" si="164"/>
        <v>43.599191811988895</v>
      </c>
      <c r="BS1158">
        <f t="shared" si="165"/>
        <v>40.396998622006848</v>
      </c>
      <c r="BT1158">
        <v>10</v>
      </c>
    </row>
    <row r="1159" spans="67:72" x14ac:dyDescent="0.35">
      <c r="BO1159">
        <v>11.57</v>
      </c>
      <c r="BP1159">
        <f t="shared" si="162"/>
        <v>12.744728219962777</v>
      </c>
      <c r="BQ1159">
        <f t="shared" si="163"/>
        <v>12.719261849829998</v>
      </c>
      <c r="BR1159">
        <f t="shared" si="164"/>
        <v>43.593704050498971</v>
      </c>
      <c r="BS1159">
        <f t="shared" si="165"/>
        <v>40.391771034348302</v>
      </c>
      <c r="BT1159">
        <v>10</v>
      </c>
    </row>
    <row r="1160" spans="67:72" x14ac:dyDescent="0.35">
      <c r="BO1160">
        <v>11.58</v>
      </c>
      <c r="BP1160">
        <f t="shared" si="162"/>
        <v>12.744403191541178</v>
      </c>
      <c r="BQ1160">
        <f t="shared" si="163"/>
        <v>12.718919215574489</v>
      </c>
      <c r="BR1160">
        <f t="shared" si="164"/>
        <v>43.588224320879142</v>
      </c>
      <c r="BS1160">
        <f t="shared" si="165"/>
        <v>40.386550983894757</v>
      </c>
      <c r="BT1160">
        <v>10</v>
      </c>
    </row>
    <row r="1161" spans="67:72" x14ac:dyDescent="0.35">
      <c r="BO1161">
        <v>11.59</v>
      </c>
      <c r="BP1161">
        <f t="shared" si="162"/>
        <v>12.744078229270531</v>
      </c>
      <c r="BQ1161">
        <f t="shared" si="163"/>
        <v>12.718576648809206</v>
      </c>
      <c r="BR1161">
        <f t="shared" si="164"/>
        <v>43.582752607779511</v>
      </c>
      <c r="BS1161">
        <f t="shared" si="165"/>
        <v>40.381338456997767</v>
      </c>
      <c r="BT1161">
        <v>10</v>
      </c>
    </row>
    <row r="1162" spans="67:72" x14ac:dyDescent="0.35">
      <c r="BO1162">
        <v>11.6</v>
      </c>
      <c r="BP1162">
        <f t="shared" si="162"/>
        <v>12.74375333317475</v>
      </c>
      <c r="BQ1162">
        <f t="shared" si="163"/>
        <v>12.718234149560585</v>
      </c>
      <c r="BR1162">
        <f t="shared" si="164"/>
        <v>43.577288895879654</v>
      </c>
      <c r="BS1162">
        <f t="shared" si="165"/>
        <v>40.376133440033698</v>
      </c>
      <c r="BT1162">
        <v>10</v>
      </c>
    </row>
    <row r="1163" spans="67:72" x14ac:dyDescent="0.35">
      <c r="BO1163">
        <v>11.61</v>
      </c>
      <c r="BP1163">
        <f t="shared" si="162"/>
        <v>12.74342850327775</v>
      </c>
      <c r="BQ1163">
        <f t="shared" si="163"/>
        <v>12.717891717855075</v>
      </c>
      <c r="BR1163">
        <f t="shared" si="164"/>
        <v>43.571833169888606</v>
      </c>
      <c r="BS1163">
        <f t="shared" si="165"/>
        <v>40.370935919403664</v>
      </c>
      <c r="BT1163">
        <v>10</v>
      </c>
    </row>
    <row r="1164" spans="67:72" x14ac:dyDescent="0.35">
      <c r="BO1164">
        <v>11.62</v>
      </c>
      <c r="BP1164">
        <f t="shared" si="162"/>
        <v>12.743103739603468</v>
      </c>
      <c r="BQ1164">
        <f t="shared" si="163"/>
        <v>12.717549353719134</v>
      </c>
      <c r="BR1164">
        <f t="shared" si="164"/>
        <v>43.566385414544762</v>
      </c>
      <c r="BS1164">
        <f t="shared" si="165"/>
        <v>40.365745881533556</v>
      </c>
      <c r="BT1164">
        <v>10</v>
      </c>
    </row>
    <row r="1165" spans="67:72" x14ac:dyDescent="0.35">
      <c r="BO1165">
        <v>11.63</v>
      </c>
      <c r="BP1165">
        <f t="shared" si="162"/>
        <v>12.742779042175849</v>
      </c>
      <c r="BQ1165">
        <f t="shared" si="163"/>
        <v>12.717207057179243</v>
      </c>
      <c r="BR1165">
        <f t="shared" si="164"/>
        <v>43.560945614615832</v>
      </c>
      <c r="BS1165">
        <f t="shared" si="165"/>
        <v>40.3605633128739</v>
      </c>
      <c r="BT1165">
        <v>10</v>
      </c>
    </row>
    <row r="1166" spans="67:72" x14ac:dyDescent="0.35">
      <c r="BO1166">
        <v>11.64</v>
      </c>
      <c r="BP1166">
        <f t="shared" si="162"/>
        <v>12.742454411018848</v>
      </c>
      <c r="BQ1166">
        <f t="shared" si="163"/>
        <v>12.716864828261887</v>
      </c>
      <c r="BR1166">
        <f t="shared" si="164"/>
        <v>43.55551375489879</v>
      </c>
      <c r="BS1166">
        <f t="shared" si="165"/>
        <v>40.35538819989987</v>
      </c>
      <c r="BT1166">
        <v>10</v>
      </c>
    </row>
    <row r="1167" spans="67:72" x14ac:dyDescent="0.35">
      <c r="BO1167">
        <v>11.65</v>
      </c>
      <c r="BP1167">
        <f t="shared" si="162"/>
        <v>12.742129846156431</v>
      </c>
      <c r="BQ1167">
        <f t="shared" si="163"/>
        <v>12.716522666993573</v>
      </c>
      <c r="BR1167">
        <f t="shared" si="164"/>
        <v>43.550089820219817</v>
      </c>
      <c r="BS1167">
        <f t="shared" si="165"/>
        <v>40.35022052911124</v>
      </c>
      <c r="BT1167">
        <v>10</v>
      </c>
    </row>
    <row r="1168" spans="67:72" x14ac:dyDescent="0.35">
      <c r="BO1168">
        <v>11.66</v>
      </c>
      <c r="BP1168">
        <f t="shared" si="162"/>
        <v>12.741805347612578</v>
      </c>
      <c r="BQ1168">
        <f t="shared" si="163"/>
        <v>12.716180573400818</v>
      </c>
      <c r="BR1168">
        <f t="shared" si="164"/>
        <v>43.544673795434242</v>
      </c>
      <c r="BS1168">
        <f t="shared" si="165"/>
        <v>40.345060287032339</v>
      </c>
      <c r="BT1168">
        <v>10</v>
      </c>
    </row>
    <row r="1169" spans="67:72" x14ac:dyDescent="0.35">
      <c r="BO1169">
        <v>11.67</v>
      </c>
      <c r="BP1169">
        <f t="shared" si="162"/>
        <v>12.741480915411282</v>
      </c>
      <c r="BQ1169">
        <f t="shared" si="163"/>
        <v>12.71583854751016</v>
      </c>
      <c r="BR1169">
        <f t="shared" si="164"/>
        <v>43.539265665426484</v>
      </c>
      <c r="BS1169">
        <f t="shared" si="165"/>
        <v>40.339907460211961</v>
      </c>
      <c r="BT1169">
        <v>10</v>
      </c>
    </row>
    <row r="1170" spans="67:72" x14ac:dyDescent="0.35">
      <c r="BO1170">
        <v>11.68</v>
      </c>
      <c r="BP1170">
        <f t="shared" si="162"/>
        <v>12.741156549576546</v>
      </c>
      <c r="BQ1170">
        <f t="shared" si="163"/>
        <v>12.715496589348136</v>
      </c>
      <c r="BR1170">
        <f t="shared" si="164"/>
        <v>43.53386541511</v>
      </c>
      <c r="BS1170">
        <f t="shared" si="165"/>
        <v>40.334762035223392</v>
      </c>
      <c r="BT1170">
        <v>10</v>
      </c>
    </row>
    <row r="1171" spans="67:72" x14ac:dyDescent="0.35">
      <c r="BO1171">
        <v>11.69</v>
      </c>
      <c r="BP1171">
        <f t="shared" si="162"/>
        <v>12.740832250132385</v>
      </c>
      <c r="BQ1171">
        <f t="shared" si="163"/>
        <v>12.715154698941314</v>
      </c>
      <c r="BR1171">
        <f t="shared" si="164"/>
        <v>43.528473029427225</v>
      </c>
      <c r="BS1171">
        <f t="shared" si="165"/>
        <v>40.329623998664317</v>
      </c>
      <c r="BT1171">
        <v>10</v>
      </c>
    </row>
    <row r="1172" spans="67:72" x14ac:dyDescent="0.35">
      <c r="BO1172">
        <v>11.7</v>
      </c>
      <c r="BP1172">
        <f t="shared" si="162"/>
        <v>12.740508017102824</v>
      </c>
      <c r="BQ1172">
        <f t="shared" si="163"/>
        <v>12.714812876316264</v>
      </c>
      <c r="BR1172">
        <f t="shared" si="164"/>
        <v>43.523088493349526</v>
      </c>
      <c r="BS1172">
        <f t="shared" si="165"/>
        <v>40.324493337156802</v>
      </c>
      <c r="BT1172">
        <v>10</v>
      </c>
    </row>
    <row r="1173" spans="67:72" x14ac:dyDescent="0.35">
      <c r="BO1173">
        <v>11.71</v>
      </c>
      <c r="BP1173">
        <f t="shared" si="162"/>
        <v>12.740183850511903</v>
      </c>
      <c r="BQ1173">
        <f t="shared" si="163"/>
        <v>12.714471121499578</v>
      </c>
      <c r="BR1173">
        <f t="shared" si="164"/>
        <v>43.517711791877133</v>
      </c>
      <c r="BS1173">
        <f t="shared" si="165"/>
        <v>40.319370037347205</v>
      </c>
      <c r="BT1173">
        <v>10</v>
      </c>
    </row>
    <row r="1174" spans="67:72" x14ac:dyDescent="0.35">
      <c r="BO1174">
        <v>11.72</v>
      </c>
      <c r="BP1174">
        <f t="shared" si="162"/>
        <v>12.739859750383669</v>
      </c>
      <c r="BQ1174">
        <f t="shared" si="163"/>
        <v>12.714129434517861</v>
      </c>
      <c r="BR1174">
        <f t="shared" si="164"/>
        <v>43.512342910039095</v>
      </c>
      <c r="BS1174">
        <f t="shared" si="165"/>
        <v>40.314254085906207</v>
      </c>
      <c r="BT1174">
        <v>10</v>
      </c>
    </row>
    <row r="1175" spans="67:72" x14ac:dyDescent="0.35">
      <c r="BO1175">
        <v>11.73</v>
      </c>
      <c r="BP1175">
        <f t="shared" si="162"/>
        <v>12.739535716742184</v>
      </c>
      <c r="BQ1175">
        <f t="shared" si="163"/>
        <v>12.713787815397726</v>
      </c>
      <c r="BR1175">
        <f t="shared" si="164"/>
        <v>43.506981832893224</v>
      </c>
      <c r="BS1175">
        <f t="shared" si="165"/>
        <v>40.309145469528701</v>
      </c>
      <c r="BT1175">
        <v>10</v>
      </c>
    </row>
    <row r="1176" spans="67:72" x14ac:dyDescent="0.35">
      <c r="BO1176">
        <v>11.74</v>
      </c>
      <c r="BP1176">
        <f t="shared" si="162"/>
        <v>12.739211749611526</v>
      </c>
      <c r="BQ1176">
        <f t="shared" si="163"/>
        <v>12.713446264165805</v>
      </c>
      <c r="BR1176">
        <f t="shared" si="164"/>
        <v>43.50162854552601</v>
      </c>
      <c r="BS1176">
        <f t="shared" si="165"/>
        <v>40.304044174933765</v>
      </c>
      <c r="BT1176">
        <v>10</v>
      </c>
    </row>
    <row r="1177" spans="67:72" x14ac:dyDescent="0.35">
      <c r="BO1177">
        <v>11.75</v>
      </c>
      <c r="BP1177">
        <f t="shared" si="162"/>
        <v>12.738887849015773</v>
      </c>
      <c r="BQ1177">
        <f t="shared" si="163"/>
        <v>12.713104780848745</v>
      </c>
      <c r="BR1177">
        <f t="shared" si="164"/>
        <v>43.496283033052634</v>
      </c>
      <c r="BS1177">
        <f t="shared" si="165"/>
        <v>40.298950188864623</v>
      </c>
      <c r="BT1177">
        <v>10</v>
      </c>
    </row>
    <row r="1178" spans="67:72" x14ac:dyDescent="0.35">
      <c r="BO1178">
        <v>11.76</v>
      </c>
      <c r="BP1178">
        <f t="shared" si="162"/>
        <v>12.738564014979028</v>
      </c>
      <c r="BQ1178">
        <f t="shared" si="163"/>
        <v>12.712763365473204</v>
      </c>
      <c r="BR1178">
        <f t="shared" si="164"/>
        <v>43.490945280616842</v>
      </c>
      <c r="BS1178">
        <f t="shared" si="165"/>
        <v>40.293863498088641</v>
      </c>
      <c r="BT1178">
        <v>10</v>
      </c>
    </row>
    <row r="1179" spans="67:72" x14ac:dyDescent="0.35">
      <c r="BO1179">
        <v>11.77</v>
      </c>
      <c r="BP1179">
        <f t="shared" si="162"/>
        <v>12.738240247525399</v>
      </c>
      <c r="BQ1179">
        <f t="shared" si="163"/>
        <v>12.712422018065856</v>
      </c>
      <c r="BR1179">
        <f t="shared" si="164"/>
        <v>43.48561527339092</v>
      </c>
      <c r="BS1179">
        <f t="shared" si="165"/>
        <v>40.288784089397204</v>
      </c>
      <c r="BT1179">
        <v>10</v>
      </c>
    </row>
    <row r="1180" spans="67:72" x14ac:dyDescent="0.35">
      <c r="BO1180">
        <v>11.78</v>
      </c>
      <c r="BP1180">
        <f t="shared" si="162"/>
        <v>12.737916546679001</v>
      </c>
      <c r="BQ1180">
        <f t="shared" si="163"/>
        <v>12.712080738653393</v>
      </c>
      <c r="BR1180">
        <f t="shared" si="164"/>
        <v>43.480292996575628</v>
      </c>
      <c r="BS1180">
        <f t="shared" si="165"/>
        <v>40.283711949605717</v>
      </c>
      <c r="BT1180">
        <v>10</v>
      </c>
    </row>
    <row r="1181" spans="67:72" x14ac:dyDescent="0.35">
      <c r="BO1181">
        <v>11.79</v>
      </c>
      <c r="BP1181">
        <f t="shared" si="162"/>
        <v>12.737592912463972</v>
      </c>
      <c r="BQ1181">
        <f t="shared" si="163"/>
        <v>12.711739527262514</v>
      </c>
      <c r="BR1181">
        <f t="shared" si="164"/>
        <v>43.474978435400196</v>
      </c>
      <c r="BS1181">
        <f t="shared" si="165"/>
        <v>40.278647065553585</v>
      </c>
      <c r="BT1181">
        <v>10</v>
      </c>
    </row>
    <row r="1182" spans="67:72" x14ac:dyDescent="0.35">
      <c r="BO1182">
        <v>11.8</v>
      </c>
      <c r="BP1182">
        <f t="shared" si="162"/>
        <v>12.737269344904451</v>
      </c>
      <c r="BQ1182">
        <f t="shared" si="163"/>
        <v>12.711398383919931</v>
      </c>
      <c r="BR1182">
        <f t="shared" si="164"/>
        <v>43.469671575122192</v>
      </c>
      <c r="BS1182">
        <f t="shared" si="165"/>
        <v>40.273589424104109</v>
      </c>
      <c r="BT1182">
        <v>10</v>
      </c>
    </row>
    <row r="1183" spans="67:72" x14ac:dyDescent="0.35">
      <c r="BO1183">
        <v>11.81</v>
      </c>
      <c r="BP1183">
        <f t="shared" si="162"/>
        <v>12.736945844024598</v>
      </c>
      <c r="BQ1183">
        <f t="shared" si="163"/>
        <v>12.711057308652382</v>
      </c>
      <c r="BR1183">
        <f t="shared" si="164"/>
        <v>43.464372401027504</v>
      </c>
      <c r="BS1183">
        <f t="shared" si="165"/>
        <v>40.268539012144494</v>
      </c>
      <c r="BT1183">
        <v>10</v>
      </c>
    </row>
    <row r="1184" spans="67:72" x14ac:dyDescent="0.35">
      <c r="BO1184">
        <v>11.82</v>
      </c>
      <c r="BP1184">
        <f t="shared" si="162"/>
        <v>12.736622409848579</v>
      </c>
      <c r="BQ1184">
        <f t="shared" si="163"/>
        <v>12.710716301486608</v>
      </c>
      <c r="BR1184">
        <f t="shared" si="164"/>
        <v>43.459080898430294</v>
      </c>
      <c r="BS1184">
        <f t="shared" si="165"/>
        <v>40.263495816585788</v>
      </c>
      <c r="BT1184">
        <v>10</v>
      </c>
    </row>
    <row r="1185" spans="67:72" x14ac:dyDescent="0.35">
      <c r="BO1185">
        <v>11.83</v>
      </c>
      <c r="BP1185">
        <f t="shared" si="162"/>
        <v>12.736299042400571</v>
      </c>
      <c r="BQ1185">
        <f t="shared" si="163"/>
        <v>12.710375362449369</v>
      </c>
      <c r="BR1185">
        <f t="shared" si="164"/>
        <v>43.453797052672947</v>
      </c>
      <c r="BS1185">
        <f t="shared" si="165"/>
        <v>40.258459824362831</v>
      </c>
      <c r="BT1185">
        <v>10</v>
      </c>
    </row>
    <row r="1186" spans="67:72" x14ac:dyDescent="0.35">
      <c r="BO1186">
        <v>11.84</v>
      </c>
      <c r="BP1186">
        <f t="shared" si="162"/>
        <v>12.73597574170477</v>
      </c>
      <c r="BQ1186">
        <f t="shared" si="163"/>
        <v>12.710034491567438</v>
      </c>
      <c r="BR1186">
        <f t="shared" si="164"/>
        <v>43.448520849125998</v>
      </c>
      <c r="BS1186">
        <f t="shared" si="165"/>
        <v>40.253431022434221</v>
      </c>
      <c r="BT1186">
        <v>10</v>
      </c>
    </row>
    <row r="1187" spans="67:72" x14ac:dyDescent="0.35">
      <c r="BO1187">
        <v>11.85</v>
      </c>
      <c r="BP1187">
        <f t="shared" si="162"/>
        <v>12.735652507785373</v>
      </c>
      <c r="BQ1187">
        <f t="shared" si="163"/>
        <v>12.709693688867603</v>
      </c>
      <c r="BR1187">
        <f t="shared" si="164"/>
        <v>43.443252273188058</v>
      </c>
      <c r="BS1187">
        <f t="shared" si="165"/>
        <v>40.248409397782261</v>
      </c>
      <c r="BT1187">
        <v>10</v>
      </c>
    </row>
    <row r="1188" spans="67:72" x14ac:dyDescent="0.35">
      <c r="BO1188">
        <v>11.86</v>
      </c>
      <c r="BP1188">
        <f t="shared" si="162"/>
        <v>12.735329340666599</v>
      </c>
      <c r="BQ1188">
        <f t="shared" si="163"/>
        <v>12.709352954376664</v>
      </c>
      <c r="BR1188">
        <f t="shared" si="164"/>
        <v>43.437991310285831</v>
      </c>
      <c r="BS1188">
        <f t="shared" si="165"/>
        <v>40.24339493741293</v>
      </c>
      <c r="BT1188">
        <v>10</v>
      </c>
    </row>
    <row r="1189" spans="67:72" x14ac:dyDescent="0.35">
      <c r="BO1189">
        <v>11.87</v>
      </c>
      <c r="BP1189">
        <f t="shared" si="162"/>
        <v>12.735006240372673</v>
      </c>
      <c r="BQ1189">
        <f t="shared" si="163"/>
        <v>12.709012288121439</v>
      </c>
      <c r="BR1189">
        <f t="shared" si="164"/>
        <v>43.432737945873988</v>
      </c>
      <c r="BS1189">
        <f t="shared" si="165"/>
        <v>40.238387628355838</v>
      </c>
      <c r="BT1189">
        <v>10</v>
      </c>
    </row>
    <row r="1190" spans="67:72" x14ac:dyDescent="0.35">
      <c r="BO1190">
        <v>11.88</v>
      </c>
      <c r="BP1190">
        <f t="shared" si="162"/>
        <v>12.734683206927834</v>
      </c>
      <c r="BQ1190">
        <f t="shared" si="163"/>
        <v>12.70867169012876</v>
      </c>
      <c r="BR1190">
        <f t="shared" si="164"/>
        <v>43.42749216543514</v>
      </c>
      <c r="BS1190">
        <f t="shared" si="165"/>
        <v>40.233387457664165</v>
      </c>
      <c r="BT1190">
        <v>10</v>
      </c>
    </row>
    <row r="1191" spans="67:72" x14ac:dyDescent="0.35">
      <c r="BO1191">
        <v>11.89</v>
      </c>
      <c r="BP1191">
        <f t="shared" si="162"/>
        <v>12.734360240356329</v>
      </c>
      <c r="BQ1191">
        <f t="shared" si="163"/>
        <v>12.708331160425468</v>
      </c>
      <c r="BR1191">
        <f t="shared" si="164"/>
        <v>43.4222539544798</v>
      </c>
      <c r="BS1191">
        <f t="shared" si="165"/>
        <v>40.228394412414659</v>
      </c>
      <c r="BT1191">
        <v>10</v>
      </c>
    </row>
    <row r="1192" spans="67:72" x14ac:dyDescent="0.35">
      <c r="BO1192">
        <v>11.9</v>
      </c>
      <c r="BP1192">
        <f t="shared" si="162"/>
        <v>12.734037340682423</v>
      </c>
      <c r="BQ1192">
        <f t="shared" si="163"/>
        <v>12.707990699038421</v>
      </c>
      <c r="BR1192">
        <f t="shared" si="164"/>
        <v>43.417023298546312</v>
      </c>
      <c r="BS1192">
        <f t="shared" si="165"/>
        <v>40.223408479707516</v>
      </c>
      <c r="BT1192">
        <v>10</v>
      </c>
    </row>
    <row r="1193" spans="67:72" x14ac:dyDescent="0.35">
      <c r="BO1193">
        <v>11.91</v>
      </c>
      <c r="BP1193">
        <f t="shared" si="162"/>
        <v>12.73371450793039</v>
      </c>
      <c r="BQ1193">
        <f t="shared" si="163"/>
        <v>12.707650305994495</v>
      </c>
      <c r="BR1193">
        <f t="shared" si="164"/>
        <v>43.411800183200789</v>
      </c>
      <c r="BS1193">
        <f t="shared" si="165"/>
        <v>40.218429646666422</v>
      </c>
      <c r="BT1193">
        <v>10</v>
      </c>
    </row>
    <row r="1194" spans="67:72" x14ac:dyDescent="0.35">
      <c r="BO1194">
        <v>11.92</v>
      </c>
      <c r="BP1194">
        <f t="shared" si="162"/>
        <v>12.733391742124514</v>
      </c>
      <c r="BQ1194">
        <f t="shared" si="163"/>
        <v>12.707309981320575</v>
      </c>
      <c r="BR1194">
        <f t="shared" si="164"/>
        <v>43.406584594037078</v>
      </c>
      <c r="BS1194">
        <f t="shared" si="165"/>
        <v>40.213457900438485</v>
      </c>
      <c r="BT1194">
        <v>10</v>
      </c>
    </row>
    <row r="1195" spans="67:72" x14ac:dyDescent="0.35">
      <c r="BO1195">
        <v>11.93</v>
      </c>
      <c r="BP1195">
        <f t="shared" si="162"/>
        <v>12.733069043289094</v>
      </c>
      <c r="BQ1195">
        <f t="shared" si="163"/>
        <v>12.706969725043567</v>
      </c>
      <c r="BR1195">
        <f t="shared" si="164"/>
        <v>43.401376516676706</v>
      </c>
      <c r="BS1195">
        <f t="shared" si="165"/>
        <v>40.208493228194143</v>
      </c>
      <c r="BT1195">
        <v>10</v>
      </c>
    </row>
    <row r="1196" spans="67:72" x14ac:dyDescent="0.35">
      <c r="BO1196">
        <v>11.94</v>
      </c>
      <c r="BP1196">
        <f t="shared" si="162"/>
        <v>12.732746411448437</v>
      </c>
      <c r="BQ1196">
        <f t="shared" si="163"/>
        <v>12.706629537190382</v>
      </c>
      <c r="BR1196">
        <f t="shared" si="164"/>
        <v>43.396175936768806</v>
      </c>
      <c r="BS1196">
        <f t="shared" si="165"/>
        <v>40.203535617127201</v>
      </c>
      <c r="BT1196">
        <v>10</v>
      </c>
    </row>
    <row r="1197" spans="67:72" x14ac:dyDescent="0.35">
      <c r="BO1197">
        <v>11.95</v>
      </c>
      <c r="BP1197">
        <f t="shared" si="162"/>
        <v>12.732423846626867</v>
      </c>
      <c r="BQ1197">
        <f t="shared" si="163"/>
        <v>12.706289417787952</v>
      </c>
      <c r="BR1197">
        <f t="shared" si="164"/>
        <v>43.390982839990109</v>
      </c>
      <c r="BS1197">
        <f t="shared" si="165"/>
        <v>40.198585054454732</v>
      </c>
      <c r="BT1197">
        <v>10</v>
      </c>
    </row>
    <row r="1198" spans="67:72" x14ac:dyDescent="0.35">
      <c r="BO1198">
        <v>11.96</v>
      </c>
      <c r="BP1198">
        <f t="shared" si="162"/>
        <v>12.732101348848715</v>
      </c>
      <c r="BQ1198">
        <f t="shared" si="163"/>
        <v>12.705949366863223</v>
      </c>
      <c r="BR1198">
        <f t="shared" si="164"/>
        <v>43.385797212044807</v>
      </c>
      <c r="BS1198">
        <f t="shared" si="165"/>
        <v>40.193641527417029</v>
      </c>
      <c r="BT1198">
        <v>10</v>
      </c>
    </row>
    <row r="1199" spans="67:72" x14ac:dyDescent="0.35">
      <c r="BO1199">
        <v>11.97</v>
      </c>
      <c r="BP1199">
        <f t="shared" si="162"/>
        <v>12.731778918138327</v>
      </c>
      <c r="BQ1199">
        <f t="shared" si="163"/>
        <v>12.70560938444315</v>
      </c>
      <c r="BR1199">
        <f t="shared" si="164"/>
        <v>43.380619038664612</v>
      </c>
      <c r="BS1199">
        <f t="shared" si="165"/>
        <v>40.188705023277628</v>
      </c>
      <c r="BT1199">
        <v>10</v>
      </c>
    </row>
    <row r="1200" spans="67:72" x14ac:dyDescent="0.35">
      <c r="BO1200">
        <v>11.98</v>
      </c>
      <c r="BP1200">
        <f t="shared" si="162"/>
        <v>12.731456554520058</v>
      </c>
      <c r="BQ1200">
        <f t="shared" si="163"/>
        <v>12.705269470554711</v>
      </c>
      <c r="BR1200">
        <f t="shared" si="164"/>
        <v>43.375448305608614</v>
      </c>
      <c r="BS1200">
        <f t="shared" si="165"/>
        <v>40.183775529323192</v>
      </c>
      <c r="BT1200">
        <v>10</v>
      </c>
    </row>
    <row r="1201" spans="67:72" x14ac:dyDescent="0.35">
      <c r="BO1201">
        <v>11.99</v>
      </c>
      <c r="BP1201">
        <f t="shared" si="162"/>
        <v>12.731134258018278</v>
      </c>
      <c r="BQ1201">
        <f t="shared" si="163"/>
        <v>12.70492962522489</v>
      </c>
      <c r="BR1201">
        <f t="shared" si="164"/>
        <v>43.370284998663259</v>
      </c>
      <c r="BS1201">
        <f t="shared" si="165"/>
        <v>40.178853032863508</v>
      </c>
      <c r="BT1201">
        <v>10</v>
      </c>
    </row>
    <row r="1202" spans="67:72" x14ac:dyDescent="0.35">
      <c r="BO1202">
        <v>12</v>
      </c>
      <c r="BP1202">
        <f t="shared" si="162"/>
        <v>12.730812028657368</v>
      </c>
      <c r="BQ1202">
        <f t="shared" si="163"/>
        <v>12.704589848480692</v>
      </c>
      <c r="BR1202">
        <f t="shared" si="164"/>
        <v>43.365129103642296</v>
      </c>
      <c r="BS1202">
        <f t="shared" si="165"/>
        <v>40.173937521231437</v>
      </c>
      <c r="BT1202">
        <v>10</v>
      </c>
    </row>
    <row r="1203" spans="67:72" x14ac:dyDescent="0.35">
      <c r="BO1203">
        <v>12.01</v>
      </c>
      <c r="BP1203">
        <f t="shared" si="162"/>
        <v>12.730489866461721</v>
      </c>
      <c r="BQ1203">
        <f t="shared" si="163"/>
        <v>12.704250140349131</v>
      </c>
      <c r="BR1203">
        <f t="shared" si="164"/>
        <v>43.359980606386749</v>
      </c>
      <c r="BS1203">
        <f t="shared" si="165"/>
        <v>40.169028981782873</v>
      </c>
      <c r="BT1203">
        <v>10</v>
      </c>
    </row>
    <row r="1204" spans="67:72" x14ac:dyDescent="0.35">
      <c r="BO1204">
        <v>12.02</v>
      </c>
      <c r="BP1204">
        <f t="shared" si="162"/>
        <v>12.730167771455738</v>
      </c>
      <c r="BQ1204">
        <f t="shared" si="163"/>
        <v>12.703910500857239</v>
      </c>
      <c r="BR1204">
        <f t="shared" si="164"/>
        <v>43.354839492764818</v>
      </c>
      <c r="BS1204">
        <f t="shared" si="165"/>
        <v>40.1641274018967</v>
      </c>
      <c r="BT1204">
        <v>10</v>
      </c>
    </row>
    <row r="1205" spans="67:72" x14ac:dyDescent="0.35">
      <c r="BO1205">
        <v>12.03</v>
      </c>
      <c r="BP1205">
        <f t="shared" si="162"/>
        <v>12.729845743663839</v>
      </c>
      <c r="BQ1205">
        <f t="shared" si="163"/>
        <v>12.703570930032059</v>
      </c>
      <c r="BR1205">
        <f t="shared" si="164"/>
        <v>43.349705748671845</v>
      </c>
      <c r="BS1205">
        <f t="shared" si="165"/>
        <v>40.159232768974739</v>
      </c>
      <c r="BT1205">
        <v>10</v>
      </c>
    </row>
    <row r="1206" spans="67:72" x14ac:dyDescent="0.35">
      <c r="BO1206">
        <v>12.04</v>
      </c>
      <c r="BP1206">
        <f t="shared" si="162"/>
        <v>12.729523783110448</v>
      </c>
      <c r="BQ1206">
        <f t="shared" si="163"/>
        <v>12.703231427900652</v>
      </c>
      <c r="BR1206">
        <f t="shared" si="164"/>
        <v>43.344579360030288</v>
      </c>
      <c r="BS1206">
        <f t="shared" si="165"/>
        <v>40.154345070441742</v>
      </c>
      <c r="BT1206">
        <v>10</v>
      </c>
    </row>
    <row r="1207" spans="67:72" x14ac:dyDescent="0.35">
      <c r="BO1207">
        <v>12.05</v>
      </c>
      <c r="BP1207">
        <f t="shared" si="162"/>
        <v>12.729201889820011</v>
      </c>
      <c r="BQ1207">
        <f t="shared" si="163"/>
        <v>12.70289199449009</v>
      </c>
      <c r="BR1207">
        <f t="shared" si="164"/>
        <v>43.33946031278964</v>
      </c>
      <c r="BS1207">
        <f t="shared" si="165"/>
        <v>40.149464293745289</v>
      </c>
      <c r="BT1207">
        <v>10</v>
      </c>
    </row>
    <row r="1208" spans="67:72" x14ac:dyDescent="0.35">
      <c r="BO1208">
        <v>12.06</v>
      </c>
      <c r="BP1208">
        <f t="shared" si="162"/>
        <v>12.728880063816977</v>
      </c>
      <c r="BQ1208">
        <f t="shared" si="163"/>
        <v>12.702552629827464</v>
      </c>
      <c r="BR1208">
        <f t="shared" si="164"/>
        <v>43.334348592926361</v>
      </c>
      <c r="BS1208">
        <f t="shared" si="165"/>
        <v>40.144590426355819</v>
      </c>
      <c r="BT1208">
        <v>10</v>
      </c>
    </row>
    <row r="1209" spans="67:72" x14ac:dyDescent="0.35">
      <c r="BO1209">
        <v>12.07</v>
      </c>
      <c r="BP1209">
        <f t="shared" si="162"/>
        <v>12.728558305125805</v>
      </c>
      <c r="BQ1209">
        <f t="shared" si="163"/>
        <v>12.702213333939875</v>
      </c>
      <c r="BR1209">
        <f t="shared" si="164"/>
        <v>43.329244186443894</v>
      </c>
      <c r="BS1209">
        <f t="shared" si="165"/>
        <v>40.139723455766529</v>
      </c>
      <c r="BT1209">
        <v>10</v>
      </c>
    </row>
    <row r="1210" spans="67:72" x14ac:dyDescent="0.35">
      <c r="BO1210">
        <v>12.08</v>
      </c>
      <c r="BP1210">
        <f t="shared" si="162"/>
        <v>12.72823661377098</v>
      </c>
      <c r="BQ1210">
        <f t="shared" si="163"/>
        <v>12.70187410685444</v>
      </c>
      <c r="BR1210">
        <f t="shared" si="164"/>
        <v>43.32414707937253</v>
      </c>
      <c r="BS1210">
        <f t="shared" si="165"/>
        <v>40.134863369493374</v>
      </c>
      <c r="BT1210">
        <v>10</v>
      </c>
    </row>
    <row r="1211" spans="67:72" x14ac:dyDescent="0.35">
      <c r="BO1211">
        <v>12.09</v>
      </c>
      <c r="BP1211">
        <f t="shared" si="162"/>
        <v>12.727914989776982</v>
      </c>
      <c r="BQ1211">
        <f t="shared" si="163"/>
        <v>12.70153494859829</v>
      </c>
      <c r="BR1211">
        <f t="shared" si="164"/>
        <v>43.319057257769408</v>
      </c>
      <c r="BS1211">
        <f t="shared" si="165"/>
        <v>40.130010155074991</v>
      </c>
      <c r="BT1211">
        <v>10</v>
      </c>
    </row>
    <row r="1212" spans="67:72" x14ac:dyDescent="0.35">
      <c r="BO1212">
        <v>12.1</v>
      </c>
      <c r="BP1212">
        <f t="shared" si="162"/>
        <v>12.727593433168316</v>
      </c>
      <c r="BQ1212">
        <f t="shared" si="163"/>
        <v>12.70119585919857</v>
      </c>
      <c r="BR1212">
        <f t="shared" si="164"/>
        <v>43.313974707718465</v>
      </c>
      <c r="BS1212">
        <f t="shared" si="165"/>
        <v>40.125163800072677</v>
      </c>
      <c r="BT1212">
        <v>10</v>
      </c>
    </row>
    <row r="1213" spans="67:72" x14ac:dyDescent="0.35">
      <c r="BO1213">
        <v>12.11</v>
      </c>
      <c r="BP1213">
        <f t="shared" si="162"/>
        <v>12.727271943969489</v>
      </c>
      <c r="BQ1213">
        <f t="shared" si="163"/>
        <v>12.700856838682443</v>
      </c>
      <c r="BR1213">
        <f t="shared" si="164"/>
        <v>43.308899415330352</v>
      </c>
      <c r="BS1213">
        <f t="shared" si="165"/>
        <v>40.120324292070357</v>
      </c>
      <c r="BT1213">
        <v>10</v>
      </c>
    </row>
    <row r="1214" spans="67:72" x14ac:dyDescent="0.35">
      <c r="BO1214">
        <v>12.12</v>
      </c>
      <c r="BP1214">
        <f t="shared" si="162"/>
        <v>12.72695052220503</v>
      </c>
      <c r="BQ1214">
        <f t="shared" si="163"/>
        <v>12.70051788707708</v>
      </c>
      <c r="BR1214">
        <f t="shared" si="164"/>
        <v>43.303831366742408</v>
      </c>
      <c r="BS1214">
        <f t="shared" si="165"/>
        <v>40.115491618674518</v>
      </c>
      <c r="BT1214">
        <v>10</v>
      </c>
    </row>
    <row r="1215" spans="67:72" x14ac:dyDescent="0.35">
      <c r="BO1215">
        <v>12.13</v>
      </c>
      <c r="BP1215">
        <f t="shared" si="162"/>
        <v>12.726629167899468</v>
      </c>
      <c r="BQ1215">
        <f t="shared" si="163"/>
        <v>12.700179004409675</v>
      </c>
      <c r="BR1215">
        <f t="shared" si="164"/>
        <v>43.298770548118597</v>
      </c>
      <c r="BS1215">
        <f t="shared" si="165"/>
        <v>40.110665767514199</v>
      </c>
      <c r="BT1215">
        <v>10</v>
      </c>
    </row>
    <row r="1216" spans="67:72" x14ac:dyDescent="0.35">
      <c r="BO1216">
        <v>12.14</v>
      </c>
      <c r="BP1216">
        <f t="shared" si="162"/>
        <v>12.726307881077355</v>
      </c>
      <c r="BQ1216">
        <f t="shared" si="163"/>
        <v>12.699840190707427</v>
      </c>
      <c r="BR1216">
        <f t="shared" si="164"/>
        <v>43.293716945649471</v>
      </c>
      <c r="BS1216">
        <f t="shared" si="165"/>
        <v>40.105846726240898</v>
      </c>
      <c r="BT1216">
        <v>10</v>
      </c>
    </row>
    <row r="1217" spans="67:72" x14ac:dyDescent="0.35">
      <c r="BO1217">
        <v>12.15</v>
      </c>
      <c r="BP1217">
        <f t="shared" si="162"/>
        <v>12.725986661763251</v>
      </c>
      <c r="BQ1217">
        <f t="shared" si="163"/>
        <v>12.699501445997555</v>
      </c>
      <c r="BR1217">
        <f t="shared" si="164"/>
        <v>43.288670545552108</v>
      </c>
      <c r="BS1217">
        <f t="shared" si="165"/>
        <v>40.101034482528604</v>
      </c>
      <c r="BT1217">
        <v>10</v>
      </c>
    </row>
    <row r="1218" spans="67:72" x14ac:dyDescent="0.35">
      <c r="BO1218">
        <v>12.16</v>
      </c>
      <c r="BP1218">
        <f t="shared" si="162"/>
        <v>12.725665509981727</v>
      </c>
      <c r="BQ1218">
        <f t="shared" si="163"/>
        <v>12.699162770307291</v>
      </c>
      <c r="BR1218">
        <f t="shared" si="164"/>
        <v>43.283631334070044</v>
      </c>
      <c r="BS1218">
        <f t="shared" si="165"/>
        <v>40.096229024073693</v>
      </c>
      <c r="BT1218">
        <v>10</v>
      </c>
    </row>
    <row r="1219" spans="67:72" x14ac:dyDescent="0.35">
      <c r="BO1219">
        <v>12.17</v>
      </c>
      <c r="BP1219">
        <f t="shared" ref="BP1219:BP1282" si="166">13.03*EXP(-0.003454*BO1219)+0.1297*EXP(0.04768*BO1219)</f>
        <v>12.725344425757363</v>
      </c>
      <c r="BQ1219">
        <f t="shared" ref="BQ1219:BQ1282" si="167">13.05*EXP(-0.003531*BO1219)+0.105*EXP(0.05201*BO1219)</f>
        <v>12.698824163663884</v>
      </c>
      <c r="BR1219">
        <f t="shared" ref="BR1219:BR1282" si="168">19.99*EXP(-0.1923*BO1219)+43*EXP(-0.003208*BO1219)</f>
        <v>43.278599297473271</v>
      </c>
      <c r="BS1219">
        <f t="shared" ref="BS1219:BS1282" si="169">18.61*EXP(-0.182*BO1219)+39.42*EXP(-0.002885*BO1219)</f>
        <v>40.091430338594918</v>
      </c>
      <c r="BT1219">
        <v>10</v>
      </c>
    </row>
    <row r="1220" spans="67:72" x14ac:dyDescent="0.35">
      <c r="BO1220">
        <v>12.18</v>
      </c>
      <c r="BP1220">
        <f t="shared" si="166"/>
        <v>12.725023409114758</v>
      </c>
      <c r="BQ1220">
        <f t="shared" si="167"/>
        <v>12.698485626094596</v>
      </c>
      <c r="BR1220">
        <f t="shared" si="168"/>
        <v>43.273574422058125</v>
      </c>
      <c r="BS1220">
        <f t="shared" si="169"/>
        <v>40.086638413833377</v>
      </c>
      <c r="BT1220">
        <v>10</v>
      </c>
    </row>
    <row r="1221" spans="67:72" x14ac:dyDescent="0.35">
      <c r="BO1221">
        <v>12.19</v>
      </c>
      <c r="BP1221">
        <f t="shared" si="166"/>
        <v>12.724702460078516</v>
      </c>
      <c r="BQ1221">
        <f t="shared" si="167"/>
        <v>12.698147157626698</v>
      </c>
      <c r="BR1221">
        <f t="shared" si="168"/>
        <v>43.268556694147293</v>
      </c>
      <c r="BS1221">
        <f t="shared" si="169"/>
        <v>40.081853237552423</v>
      </c>
      <c r="BT1221">
        <v>10</v>
      </c>
    </row>
    <row r="1222" spans="67:72" x14ac:dyDescent="0.35">
      <c r="BO1222">
        <v>12.2</v>
      </c>
      <c r="BP1222">
        <f t="shared" si="166"/>
        <v>12.724381578673261</v>
      </c>
      <c r="BQ1222">
        <f t="shared" si="167"/>
        <v>12.697808758287486</v>
      </c>
      <c r="BR1222">
        <f t="shared" si="168"/>
        <v>43.263546100089727</v>
      </c>
      <c r="BS1222">
        <f t="shared" si="169"/>
        <v>40.077074797537684</v>
      </c>
      <c r="BT1222">
        <v>10</v>
      </c>
    </row>
    <row r="1223" spans="67:72" x14ac:dyDescent="0.35">
      <c r="BO1223">
        <v>12.21</v>
      </c>
      <c r="BP1223">
        <f t="shared" si="166"/>
        <v>12.724060764923623</v>
      </c>
      <c r="BQ1223">
        <f t="shared" si="167"/>
        <v>12.697470428104262</v>
      </c>
      <c r="BR1223">
        <f t="shared" si="168"/>
        <v>43.258542626260578</v>
      </c>
      <c r="BS1223">
        <f t="shared" si="169"/>
        <v>40.072303081596992</v>
      </c>
      <c r="BT1223">
        <v>10</v>
      </c>
    </row>
    <row r="1224" spans="67:72" x14ac:dyDescent="0.35">
      <c r="BO1224">
        <v>12.22</v>
      </c>
      <c r="BP1224">
        <f t="shared" si="166"/>
        <v>12.723740018854246</v>
      </c>
      <c r="BQ1224">
        <f t="shared" si="167"/>
        <v>12.697132167104346</v>
      </c>
      <c r="BR1224">
        <f t="shared" si="168"/>
        <v>43.253546259061217</v>
      </c>
      <c r="BS1224">
        <f t="shared" si="169"/>
        <v>40.067538077560343</v>
      </c>
      <c r="BT1224">
        <v>10</v>
      </c>
    </row>
    <row r="1225" spans="67:72" x14ac:dyDescent="0.35">
      <c r="BO1225">
        <v>12.23</v>
      </c>
      <c r="BP1225">
        <f t="shared" si="166"/>
        <v>12.723419340489778</v>
      </c>
      <c r="BQ1225">
        <f t="shared" si="167"/>
        <v>12.696793975315073</v>
      </c>
      <c r="BR1225">
        <f t="shared" si="168"/>
        <v>43.248556984919091</v>
      </c>
      <c r="BS1225">
        <f t="shared" si="169"/>
        <v>40.062779773279871</v>
      </c>
      <c r="BT1225">
        <v>10</v>
      </c>
    </row>
    <row r="1226" spans="67:72" x14ac:dyDescent="0.35">
      <c r="BO1226">
        <v>12.24</v>
      </c>
      <c r="BP1226">
        <f t="shared" si="166"/>
        <v>12.723098729854897</v>
      </c>
      <c r="BQ1226">
        <f t="shared" si="167"/>
        <v>12.696455852763789</v>
      </c>
      <c r="BR1226">
        <f t="shared" si="168"/>
        <v>43.243574790287752</v>
      </c>
      <c r="BS1226">
        <f t="shared" si="169"/>
        <v>40.058028156629774</v>
      </c>
      <c r="BT1226">
        <v>10</v>
      </c>
    </row>
    <row r="1227" spans="67:72" x14ac:dyDescent="0.35">
      <c r="BO1227">
        <v>12.25</v>
      </c>
      <c r="BP1227">
        <f t="shared" si="166"/>
        <v>12.72277818697428</v>
      </c>
      <c r="BQ1227">
        <f t="shared" si="167"/>
        <v>12.696117799477857</v>
      </c>
      <c r="BR1227">
        <f t="shared" si="168"/>
        <v>43.238599661646752</v>
      </c>
      <c r="BS1227">
        <f t="shared" si="169"/>
        <v>40.053283215506326</v>
      </c>
      <c r="BT1227">
        <v>10</v>
      </c>
    </row>
    <row r="1228" spans="67:72" x14ac:dyDescent="0.35">
      <c r="BO1228">
        <v>12.26</v>
      </c>
      <c r="BP1228">
        <f t="shared" si="166"/>
        <v>12.722457711872615</v>
      </c>
      <c r="BQ1228">
        <f t="shared" si="167"/>
        <v>12.695779815484659</v>
      </c>
      <c r="BR1228">
        <f t="shared" si="168"/>
        <v>43.233631585501641</v>
      </c>
      <c r="BS1228">
        <f t="shared" si="169"/>
        <v>40.048544937827785</v>
      </c>
      <c r="BT1228">
        <v>10</v>
      </c>
    </row>
    <row r="1229" spans="67:72" x14ac:dyDescent="0.35">
      <c r="BO1229">
        <v>12.27</v>
      </c>
      <c r="BP1229">
        <f t="shared" si="166"/>
        <v>12.722137304574604</v>
      </c>
      <c r="BQ1229">
        <f t="shared" si="167"/>
        <v>12.695441900811582</v>
      </c>
      <c r="BR1229">
        <f t="shared" si="168"/>
        <v>43.22867054838386</v>
      </c>
      <c r="BS1229">
        <f t="shared" si="169"/>
        <v>40.043813311534386</v>
      </c>
      <c r="BT1229">
        <v>10</v>
      </c>
    </row>
    <row r="1230" spans="67:72" x14ac:dyDescent="0.35">
      <c r="BO1230">
        <v>12.28</v>
      </c>
      <c r="BP1230">
        <f t="shared" si="166"/>
        <v>12.721816965104969</v>
      </c>
      <c r="BQ1230">
        <f t="shared" si="167"/>
        <v>12.695104055486034</v>
      </c>
      <c r="BR1230">
        <f t="shared" si="168"/>
        <v>43.223716536850745</v>
      </c>
      <c r="BS1230">
        <f t="shared" si="169"/>
        <v>40.039088324588292</v>
      </c>
      <c r="BT1230">
        <v>10</v>
      </c>
    </row>
    <row r="1231" spans="67:72" x14ac:dyDescent="0.35">
      <c r="BO1231">
        <v>12.29</v>
      </c>
      <c r="BP1231">
        <f t="shared" si="166"/>
        <v>12.721496693488433</v>
      </c>
      <c r="BQ1231">
        <f t="shared" si="167"/>
        <v>12.69476627953544</v>
      </c>
      <c r="BR1231">
        <f t="shared" si="168"/>
        <v>43.218769537485443</v>
      </c>
      <c r="BS1231">
        <f t="shared" si="169"/>
        <v>40.034369964973564</v>
      </c>
      <c r="BT1231">
        <v>10</v>
      </c>
    </row>
    <row r="1232" spans="67:72" x14ac:dyDescent="0.35">
      <c r="BO1232">
        <v>12.3</v>
      </c>
      <c r="BP1232">
        <f t="shared" si="166"/>
        <v>12.721176489749737</v>
      </c>
      <c r="BQ1232">
        <f t="shared" si="167"/>
        <v>12.694428572987229</v>
      </c>
      <c r="BR1232">
        <f t="shared" si="168"/>
        <v>43.213829536896888</v>
      </c>
      <c r="BS1232">
        <f t="shared" si="169"/>
        <v>40.029658220696078</v>
      </c>
      <c r="BT1232">
        <v>10</v>
      </c>
    </row>
    <row r="1233" spans="67:72" x14ac:dyDescent="0.35">
      <c r="BO1233">
        <v>12.31</v>
      </c>
      <c r="BP1233">
        <f t="shared" si="166"/>
        <v>12.720856353913636</v>
      </c>
      <c r="BQ1233">
        <f t="shared" si="167"/>
        <v>12.694090935868857</v>
      </c>
      <c r="BR1233">
        <f t="shared" si="168"/>
        <v>43.208896521719716</v>
      </c>
      <c r="BS1233">
        <f t="shared" si="169"/>
        <v>40.02495307978355</v>
      </c>
      <c r="BT1233">
        <v>10</v>
      </c>
    </row>
    <row r="1234" spans="67:72" x14ac:dyDescent="0.35">
      <c r="BO1234">
        <v>12.32</v>
      </c>
      <c r="BP1234">
        <f t="shared" si="166"/>
        <v>12.720536286004888</v>
      </c>
      <c r="BQ1234">
        <f t="shared" si="167"/>
        <v>12.693753368207787</v>
      </c>
      <c r="BR1234">
        <f t="shared" si="168"/>
        <v>43.203970478614259</v>
      </c>
      <c r="BS1234">
        <f t="shared" si="169"/>
        <v>40.020254530285449</v>
      </c>
      <c r="BT1234">
        <v>10</v>
      </c>
    </row>
    <row r="1235" spans="67:72" x14ac:dyDescent="0.35">
      <c r="BO1235">
        <v>12.33</v>
      </c>
      <c r="BP1235">
        <f t="shared" si="166"/>
        <v>12.720216286048274</v>
      </c>
      <c r="BQ1235">
        <f t="shared" si="167"/>
        <v>12.693415870031494</v>
      </c>
      <c r="BR1235">
        <f t="shared" si="168"/>
        <v>43.199051394266462</v>
      </c>
      <c r="BS1235">
        <f t="shared" si="169"/>
        <v>40.015562560272983</v>
      </c>
      <c r="BT1235">
        <v>10</v>
      </c>
    </row>
    <row r="1236" spans="67:72" x14ac:dyDescent="0.35">
      <c r="BO1236">
        <v>12.34</v>
      </c>
      <c r="BP1236">
        <f t="shared" si="166"/>
        <v>12.719896354068577</v>
      </c>
      <c r="BQ1236">
        <f t="shared" si="167"/>
        <v>12.693078441367481</v>
      </c>
      <c r="BR1236">
        <f t="shared" si="168"/>
        <v>43.19413925538786</v>
      </c>
      <c r="BS1236">
        <f t="shared" si="169"/>
        <v>40.010877157839033</v>
      </c>
      <c r="BT1236">
        <v>10</v>
      </c>
    </row>
    <row r="1237" spans="67:72" x14ac:dyDescent="0.35">
      <c r="BO1237">
        <v>12.35</v>
      </c>
      <c r="BP1237">
        <f t="shared" si="166"/>
        <v>12.719576490090603</v>
      </c>
      <c r="BQ1237">
        <f t="shared" si="167"/>
        <v>12.69274108224325</v>
      </c>
      <c r="BR1237">
        <f t="shared" si="168"/>
        <v>43.189234048715484</v>
      </c>
      <c r="BS1237">
        <f t="shared" si="169"/>
        <v>40.006198311098146</v>
      </c>
      <c r="BT1237">
        <v>10</v>
      </c>
    </row>
    <row r="1238" spans="67:72" x14ac:dyDescent="0.35">
      <c r="BO1238">
        <v>12.36</v>
      </c>
      <c r="BP1238">
        <f t="shared" si="166"/>
        <v>12.71925669413916</v>
      </c>
      <c r="BQ1238">
        <f t="shared" si="167"/>
        <v>12.69240379268633</v>
      </c>
      <c r="BR1238">
        <f t="shared" si="168"/>
        <v>43.18433576101188</v>
      </c>
      <c r="BS1238">
        <f t="shared" si="169"/>
        <v>40.00152600818646</v>
      </c>
      <c r="BT1238">
        <v>10</v>
      </c>
    </row>
    <row r="1239" spans="67:72" x14ac:dyDescent="0.35">
      <c r="BO1239">
        <v>12.37</v>
      </c>
      <c r="BP1239">
        <f t="shared" si="166"/>
        <v>12.718936966239072</v>
      </c>
      <c r="BQ1239">
        <f t="shared" si="167"/>
        <v>12.692066572724253</v>
      </c>
      <c r="BR1239">
        <f t="shared" si="168"/>
        <v>43.179444379064996</v>
      </c>
      <c r="BS1239">
        <f t="shared" si="169"/>
        <v>39.9968602372617</v>
      </c>
      <c r="BT1239">
        <v>10</v>
      </c>
    </row>
    <row r="1240" spans="67:72" x14ac:dyDescent="0.35">
      <c r="BO1240">
        <v>12.38</v>
      </c>
      <c r="BP1240">
        <f t="shared" si="166"/>
        <v>12.71861730641518</v>
      </c>
      <c r="BQ1240">
        <f t="shared" si="167"/>
        <v>12.691729422384572</v>
      </c>
      <c r="BR1240">
        <f t="shared" si="168"/>
        <v>43.174559889688155</v>
      </c>
      <c r="BS1240">
        <f t="shared" si="169"/>
        <v>39.992200986503121</v>
      </c>
      <c r="BT1240">
        <v>10</v>
      </c>
    </row>
    <row r="1241" spans="67:72" x14ac:dyDescent="0.35">
      <c r="BO1241">
        <v>12.39</v>
      </c>
      <c r="BP1241">
        <f t="shared" si="166"/>
        <v>12.718297714692326</v>
      </c>
      <c r="BQ1241">
        <f t="shared" si="167"/>
        <v>12.69139234169486</v>
      </c>
      <c r="BR1241">
        <f t="shared" si="168"/>
        <v>43.16968227972005</v>
      </c>
      <c r="BS1241">
        <f t="shared" si="169"/>
        <v>39.987548244111473</v>
      </c>
      <c r="BT1241">
        <v>10</v>
      </c>
    </row>
    <row r="1242" spans="67:72" x14ac:dyDescent="0.35">
      <c r="BO1242">
        <v>12.4</v>
      </c>
      <c r="BP1242">
        <f t="shared" si="166"/>
        <v>12.717978191095375</v>
      </c>
      <c r="BQ1242">
        <f t="shared" si="167"/>
        <v>12.691055330682694</v>
      </c>
      <c r="BR1242">
        <f t="shared" si="168"/>
        <v>43.164811536024622</v>
      </c>
      <c r="BS1242">
        <f t="shared" si="169"/>
        <v>39.982901998308954</v>
      </c>
      <c r="BT1242">
        <v>10</v>
      </c>
    </row>
    <row r="1243" spans="67:72" x14ac:dyDescent="0.35">
      <c r="BO1243">
        <v>12.41</v>
      </c>
      <c r="BP1243">
        <f t="shared" si="166"/>
        <v>12.7176587356492</v>
      </c>
      <c r="BQ1243">
        <f t="shared" si="167"/>
        <v>12.69071838937567</v>
      </c>
      <c r="BR1243">
        <f t="shared" si="168"/>
        <v>43.159947645491044</v>
      </c>
      <c r="BS1243">
        <f t="shared" si="169"/>
        <v>39.978262237339159</v>
      </c>
      <c r="BT1243">
        <v>10</v>
      </c>
    </row>
    <row r="1244" spans="67:72" x14ac:dyDescent="0.35">
      <c r="BO1244">
        <v>12.42</v>
      </c>
      <c r="BP1244">
        <f t="shared" si="166"/>
        <v>12.717339348378683</v>
      </c>
      <c r="BQ1244">
        <f t="shared" si="167"/>
        <v>12.690381517801402</v>
      </c>
      <c r="BR1244">
        <f t="shared" si="168"/>
        <v>43.155090595033705</v>
      </c>
      <c r="BS1244">
        <f t="shared" si="169"/>
        <v>39.973628949467098</v>
      </c>
      <c r="BT1244">
        <v>10</v>
      </c>
    </row>
    <row r="1245" spans="67:72" x14ac:dyDescent="0.35">
      <c r="BO1245">
        <v>12.43</v>
      </c>
      <c r="BP1245">
        <f t="shared" si="166"/>
        <v>12.717020029308724</v>
      </c>
      <c r="BQ1245">
        <f t="shared" si="167"/>
        <v>12.690044715987517</v>
      </c>
      <c r="BR1245">
        <f t="shared" si="168"/>
        <v>43.150240371592091</v>
      </c>
      <c r="BS1245">
        <f t="shared" si="169"/>
        <v>39.969002122979091</v>
      </c>
      <c r="BT1245">
        <v>10</v>
      </c>
    </row>
    <row r="1246" spans="67:72" x14ac:dyDescent="0.35">
      <c r="BO1246">
        <v>12.44</v>
      </c>
      <c r="BP1246">
        <f t="shared" si="166"/>
        <v>12.716700778464229</v>
      </c>
      <c r="BQ1246">
        <f t="shared" si="167"/>
        <v>12.689707983961652</v>
      </c>
      <c r="BR1246">
        <f t="shared" si="168"/>
        <v>43.145396962130796</v>
      </c>
      <c r="BS1246">
        <f t="shared" si="169"/>
        <v>39.964381746182752</v>
      </c>
      <c r="BT1246">
        <v>10</v>
      </c>
    </row>
    <row r="1247" spans="67:72" x14ac:dyDescent="0.35">
      <c r="BO1247">
        <v>12.45</v>
      </c>
      <c r="BP1247">
        <f t="shared" si="166"/>
        <v>12.716381595870125</v>
      </c>
      <c r="BQ1247">
        <f t="shared" si="167"/>
        <v>12.689371321751464</v>
      </c>
      <c r="BR1247">
        <f t="shared" si="168"/>
        <v>43.140560353639465</v>
      </c>
      <c r="BS1247">
        <f t="shared" si="169"/>
        <v>39.959767807406969</v>
      </c>
      <c r="BT1247">
        <v>10</v>
      </c>
    </row>
    <row r="1248" spans="67:72" x14ac:dyDescent="0.35">
      <c r="BO1248">
        <v>12.46</v>
      </c>
      <c r="BP1248">
        <f t="shared" si="166"/>
        <v>12.716062481551338</v>
      </c>
      <c r="BQ1248">
        <f t="shared" si="167"/>
        <v>12.689034729384622</v>
      </c>
      <c r="BR1248">
        <f t="shared" si="168"/>
        <v>43.135730533132737</v>
      </c>
      <c r="BS1248">
        <f t="shared" si="169"/>
        <v>39.955160295001846</v>
      </c>
      <c r="BT1248">
        <v>10</v>
      </c>
    </row>
    <row r="1249" spans="67:72" x14ac:dyDescent="0.35">
      <c r="BO1249">
        <v>12.47</v>
      </c>
      <c r="BP1249">
        <f t="shared" si="166"/>
        <v>12.715743435532817</v>
      </c>
      <c r="BQ1249">
        <f t="shared" si="167"/>
        <v>12.688698206888812</v>
      </c>
      <c r="BR1249">
        <f t="shared" si="168"/>
        <v>43.130907487650148</v>
      </c>
      <c r="BS1249">
        <f t="shared" si="169"/>
        <v>39.950559197338663</v>
      </c>
      <c r="BT1249">
        <v>10</v>
      </c>
    </row>
    <row r="1250" spans="67:72" x14ac:dyDescent="0.35">
      <c r="BO1250">
        <v>12.48</v>
      </c>
      <c r="BP1250">
        <f t="shared" si="166"/>
        <v>12.715424457839521</v>
      </c>
      <c r="BQ1250">
        <f t="shared" si="167"/>
        <v>12.688361754291734</v>
      </c>
      <c r="BR1250">
        <f t="shared" si="168"/>
        <v>43.126091204256205</v>
      </c>
      <c r="BS1250">
        <f t="shared" si="169"/>
        <v>39.945964502809851</v>
      </c>
      <c r="BT1250">
        <v>10</v>
      </c>
    </row>
    <row r="1251" spans="67:72" x14ac:dyDescent="0.35">
      <c r="BO1251">
        <v>12.49</v>
      </c>
      <c r="BP1251">
        <f t="shared" si="166"/>
        <v>12.715105548496416</v>
      </c>
      <c r="BQ1251">
        <f t="shared" si="167"/>
        <v>12.688025371621098</v>
      </c>
      <c r="BR1251">
        <f t="shared" si="168"/>
        <v>43.12128167004019</v>
      </c>
      <c r="BS1251">
        <f t="shared" si="169"/>
        <v>39.941376199828944</v>
      </c>
      <c r="BT1251">
        <v>10</v>
      </c>
    </row>
    <row r="1252" spans="67:72" x14ac:dyDescent="0.35">
      <c r="BO1252">
        <v>12.5</v>
      </c>
      <c r="BP1252">
        <f t="shared" si="166"/>
        <v>12.714786707528489</v>
      </c>
      <c r="BQ1252">
        <f t="shared" si="167"/>
        <v>12.687689058904636</v>
      </c>
      <c r="BR1252">
        <f t="shared" si="168"/>
        <v>43.116478872116247</v>
      </c>
      <c r="BS1252">
        <f t="shared" si="169"/>
        <v>39.936794276830547</v>
      </c>
      <c r="BT1252">
        <v>10</v>
      </c>
    </row>
    <row r="1253" spans="67:72" x14ac:dyDescent="0.35">
      <c r="BO1253">
        <v>12.51</v>
      </c>
      <c r="BP1253">
        <f t="shared" si="166"/>
        <v>12.71446793496073</v>
      </c>
      <c r="BQ1253">
        <f t="shared" si="167"/>
        <v>12.687352816170092</v>
      </c>
      <c r="BR1253">
        <f t="shared" si="168"/>
        <v>43.111682797623239</v>
      </c>
      <c r="BS1253">
        <f t="shared" si="169"/>
        <v>39.932218722270264</v>
      </c>
      <c r="BT1253">
        <v>10</v>
      </c>
    </row>
    <row r="1254" spans="67:72" x14ac:dyDescent="0.35">
      <c r="BO1254">
        <v>12.52</v>
      </c>
      <c r="BP1254">
        <f t="shared" si="166"/>
        <v>12.714149230818149</v>
      </c>
      <c r="BQ1254">
        <f t="shared" si="167"/>
        <v>12.687016643445224</v>
      </c>
      <c r="BR1254">
        <f t="shared" si="168"/>
        <v>43.106893433724728</v>
      </c>
      <c r="BS1254">
        <f t="shared" si="169"/>
        <v>39.927649524624741</v>
      </c>
      <c r="BT1254">
        <v>10</v>
      </c>
    </row>
    <row r="1255" spans="67:72" x14ac:dyDescent="0.35">
      <c r="BO1255">
        <v>12.53</v>
      </c>
      <c r="BP1255">
        <f t="shared" si="166"/>
        <v>12.713830595125764</v>
      </c>
      <c r="BQ1255">
        <f t="shared" si="167"/>
        <v>12.686680540757804</v>
      </c>
      <c r="BR1255">
        <f t="shared" si="168"/>
        <v>43.102110767608963</v>
      </c>
      <c r="BS1255">
        <f t="shared" si="169"/>
        <v>39.923086672391527</v>
      </c>
      <c r="BT1255">
        <v>10</v>
      </c>
    </row>
    <row r="1256" spans="67:72" x14ac:dyDescent="0.35">
      <c r="BO1256">
        <v>12.54</v>
      </c>
      <c r="BP1256">
        <f t="shared" si="166"/>
        <v>12.713512027908601</v>
      </c>
      <c r="BQ1256">
        <f t="shared" si="167"/>
        <v>12.686344508135617</v>
      </c>
      <c r="BR1256">
        <f t="shared" si="168"/>
        <v>43.097334786488787</v>
      </c>
      <c r="BS1256">
        <f t="shared" si="169"/>
        <v>39.918530154089119</v>
      </c>
      <c r="BT1256">
        <v>10</v>
      </c>
    </row>
    <row r="1257" spans="67:72" x14ac:dyDescent="0.35">
      <c r="BO1257">
        <v>12.55</v>
      </c>
      <c r="BP1257">
        <f t="shared" si="166"/>
        <v>12.71319352919171</v>
      </c>
      <c r="BQ1257">
        <f t="shared" si="167"/>
        <v>12.686008545606471</v>
      </c>
      <c r="BR1257">
        <f t="shared" si="168"/>
        <v>43.092565477601603</v>
      </c>
      <c r="BS1257">
        <f t="shared" si="169"/>
        <v>39.913979958256867</v>
      </c>
      <c r="BT1257">
        <v>10</v>
      </c>
    </row>
    <row r="1258" spans="67:72" x14ac:dyDescent="0.35">
      <c r="BO1258">
        <v>12.56</v>
      </c>
      <c r="BP1258">
        <f t="shared" si="166"/>
        <v>12.712875099000142</v>
      </c>
      <c r="BQ1258">
        <f t="shared" si="167"/>
        <v>12.68567265319818</v>
      </c>
      <c r="BR1258">
        <f t="shared" si="168"/>
        <v>43.087802828209341</v>
      </c>
      <c r="BS1258">
        <f t="shared" si="169"/>
        <v>39.909436073454977</v>
      </c>
      <c r="BT1258">
        <v>10</v>
      </c>
    </row>
    <row r="1259" spans="67:72" x14ac:dyDescent="0.35">
      <c r="BO1259">
        <v>12.57</v>
      </c>
      <c r="BP1259">
        <f t="shared" si="166"/>
        <v>12.712556737358963</v>
      </c>
      <c r="BQ1259">
        <f t="shared" si="167"/>
        <v>12.685336830938578</v>
      </c>
      <c r="BR1259">
        <f t="shared" si="168"/>
        <v>43.083046825598387</v>
      </c>
      <c r="BS1259">
        <f t="shared" si="169"/>
        <v>39.904898488264436</v>
      </c>
      <c r="BT1259">
        <v>10</v>
      </c>
    </row>
    <row r="1260" spans="67:72" x14ac:dyDescent="0.35">
      <c r="BO1260">
        <v>12.58</v>
      </c>
      <c r="BP1260">
        <f t="shared" si="166"/>
        <v>12.712238444293257</v>
      </c>
      <c r="BQ1260">
        <f t="shared" si="167"/>
        <v>12.68500107885551</v>
      </c>
      <c r="BR1260">
        <f t="shared" si="168"/>
        <v>43.078297457079564</v>
      </c>
      <c r="BS1260">
        <f t="shared" si="169"/>
        <v>39.90036719128701</v>
      </c>
      <c r="BT1260">
        <v>10</v>
      </c>
    </row>
    <row r="1261" spans="67:72" x14ac:dyDescent="0.35">
      <c r="BO1261">
        <v>12.59</v>
      </c>
      <c r="BP1261">
        <f t="shared" si="166"/>
        <v>12.711920219828114</v>
      </c>
      <c r="BQ1261">
        <f t="shared" si="167"/>
        <v>12.68466539697684</v>
      </c>
      <c r="BR1261">
        <f t="shared" si="168"/>
        <v>43.073554709988066</v>
      </c>
      <c r="BS1261">
        <f t="shared" si="169"/>
        <v>39.895842171145169</v>
      </c>
      <c r="BT1261">
        <v>10</v>
      </c>
    </row>
    <row r="1262" spans="67:72" x14ac:dyDescent="0.35">
      <c r="BO1262">
        <v>12.6</v>
      </c>
      <c r="BP1262">
        <f t="shared" si="166"/>
        <v>12.711602063988638</v>
      </c>
      <c r="BQ1262">
        <f t="shared" si="167"/>
        <v>12.684329785330441</v>
      </c>
      <c r="BR1262">
        <f t="shared" si="168"/>
        <v>43.068818571683401</v>
      </c>
      <c r="BS1262">
        <f t="shared" si="169"/>
        <v>39.891323416482095</v>
      </c>
      <c r="BT1262">
        <v>10</v>
      </c>
    </row>
    <row r="1263" spans="67:72" x14ac:dyDescent="0.35">
      <c r="BO1263">
        <v>12.61</v>
      </c>
      <c r="BP1263">
        <f t="shared" si="166"/>
        <v>12.711283976799946</v>
      </c>
      <c r="BQ1263">
        <f t="shared" si="167"/>
        <v>12.683994243944205</v>
      </c>
      <c r="BR1263">
        <f t="shared" si="168"/>
        <v>43.064089029549386</v>
      </c>
      <c r="BS1263">
        <f t="shared" si="169"/>
        <v>39.886810915961604</v>
      </c>
      <c r="BT1263">
        <v>10</v>
      </c>
    </row>
    <row r="1264" spans="67:72" x14ac:dyDescent="0.35">
      <c r="BO1264">
        <v>12.62</v>
      </c>
      <c r="BP1264">
        <f t="shared" si="166"/>
        <v>12.710965958287165</v>
      </c>
      <c r="BQ1264">
        <f t="shared" si="167"/>
        <v>12.683658772846041</v>
      </c>
      <c r="BR1264">
        <f t="shared" si="168"/>
        <v>43.059366070994045</v>
      </c>
      <c r="BS1264">
        <f t="shared" si="169"/>
        <v>39.882304658268133</v>
      </c>
      <c r="BT1264">
        <v>10</v>
      </c>
    </row>
    <row r="1265" spans="67:72" x14ac:dyDescent="0.35">
      <c r="BO1265">
        <v>12.63</v>
      </c>
      <c r="BP1265">
        <f t="shared" si="166"/>
        <v>12.710648008475436</v>
      </c>
      <c r="BQ1265">
        <f t="shared" si="167"/>
        <v>12.683323372063869</v>
      </c>
      <c r="BR1265">
        <f t="shared" si="168"/>
        <v>43.054649683449604</v>
      </c>
      <c r="BS1265">
        <f t="shared" si="169"/>
        <v>39.877804632106674</v>
      </c>
      <c r="BT1265">
        <v>10</v>
      </c>
    </row>
    <row r="1266" spans="67:72" x14ac:dyDescent="0.35">
      <c r="BO1266">
        <v>12.64</v>
      </c>
      <c r="BP1266">
        <f t="shared" si="166"/>
        <v>12.710330127389915</v>
      </c>
      <c r="BQ1266">
        <f t="shared" si="167"/>
        <v>12.682988041625624</v>
      </c>
      <c r="BR1266">
        <f t="shared" si="168"/>
        <v>43.04993985437244</v>
      </c>
      <c r="BS1266">
        <f t="shared" si="169"/>
        <v>39.873310826202768</v>
      </c>
      <c r="BT1266">
        <v>10</v>
      </c>
    </row>
    <row r="1267" spans="67:72" x14ac:dyDescent="0.35">
      <c r="BO1267">
        <v>12.65</v>
      </c>
      <c r="BP1267">
        <f t="shared" si="166"/>
        <v>12.710012315055764</v>
      </c>
      <c r="BQ1267">
        <f t="shared" si="167"/>
        <v>12.682652781559254</v>
      </c>
      <c r="BR1267">
        <f t="shared" si="168"/>
        <v>43.045236571243009</v>
      </c>
      <c r="BS1267">
        <f t="shared" si="169"/>
        <v>39.86882322930245</v>
      </c>
      <c r="BT1267">
        <v>10</v>
      </c>
    </row>
    <row r="1268" spans="67:72" x14ac:dyDescent="0.35">
      <c r="BO1268">
        <v>12.66</v>
      </c>
      <c r="BP1268">
        <f t="shared" si="166"/>
        <v>12.70969457149816</v>
      </c>
      <c r="BQ1268">
        <f t="shared" si="167"/>
        <v>12.682317591892726</v>
      </c>
      <c r="BR1268">
        <f t="shared" si="168"/>
        <v>43.040539821565822</v>
      </c>
      <c r="BS1268">
        <f t="shared" si="169"/>
        <v>39.864341830172243</v>
      </c>
      <c r="BT1268">
        <v>10</v>
      </c>
    </row>
    <row r="1269" spans="67:72" x14ac:dyDescent="0.35">
      <c r="BO1269">
        <v>12.67</v>
      </c>
      <c r="BP1269">
        <f t="shared" si="166"/>
        <v>12.709376896742299</v>
      </c>
      <c r="BQ1269">
        <f t="shared" si="167"/>
        <v>12.681982472654022</v>
      </c>
      <c r="BR1269">
        <f t="shared" si="168"/>
        <v>43.035849592869397</v>
      </c>
      <c r="BS1269">
        <f t="shared" si="169"/>
        <v>39.859866617599053</v>
      </c>
      <c r="BT1269">
        <v>10</v>
      </c>
    </row>
    <row r="1270" spans="67:72" x14ac:dyDescent="0.35">
      <c r="BO1270">
        <v>12.68</v>
      </c>
      <c r="BP1270">
        <f t="shared" si="166"/>
        <v>12.709059290813375</v>
      </c>
      <c r="BQ1270">
        <f t="shared" si="167"/>
        <v>12.681647423871137</v>
      </c>
      <c r="BR1270">
        <f t="shared" si="168"/>
        <v>43.031165872706204</v>
      </c>
      <c r="BS1270">
        <f t="shared" si="169"/>
        <v>39.855397580390211</v>
      </c>
      <c r="BT1270">
        <v>10</v>
      </c>
    </row>
    <row r="1271" spans="67:72" x14ac:dyDescent="0.35">
      <c r="BO1271">
        <v>12.69</v>
      </c>
      <c r="BP1271">
        <f t="shared" si="166"/>
        <v>12.708741753736605</v>
      </c>
      <c r="BQ1271">
        <f t="shared" si="167"/>
        <v>12.681312445572079</v>
      </c>
      <c r="BR1271">
        <f t="shared" si="168"/>
        <v>43.026488648652624</v>
      </c>
      <c r="BS1271">
        <f t="shared" si="169"/>
        <v>39.850934707373362</v>
      </c>
      <c r="BT1271">
        <v>10</v>
      </c>
    </row>
    <row r="1272" spans="67:72" x14ac:dyDescent="0.35">
      <c r="BO1272">
        <v>12.7</v>
      </c>
      <c r="BP1272">
        <f t="shared" si="166"/>
        <v>12.708424285537221</v>
      </c>
      <c r="BQ1272">
        <f t="shared" si="167"/>
        <v>12.680977537784875</v>
      </c>
      <c r="BR1272">
        <f t="shared" si="168"/>
        <v>43.021817908308911</v>
      </c>
      <c r="BS1272">
        <f t="shared" si="169"/>
        <v>39.846477987396497</v>
      </c>
      <c r="BT1272">
        <v>10</v>
      </c>
    </row>
    <row r="1273" spans="67:72" x14ac:dyDescent="0.35">
      <c r="BO1273">
        <v>12.71</v>
      </c>
      <c r="BP1273">
        <f t="shared" si="166"/>
        <v>12.708106886240454</v>
      </c>
      <c r="BQ1273">
        <f t="shared" si="167"/>
        <v>12.680642700537563</v>
      </c>
      <c r="BR1273">
        <f t="shared" si="168"/>
        <v>43.017153639299131</v>
      </c>
      <c r="BS1273">
        <f t="shared" si="169"/>
        <v>39.842027409327869</v>
      </c>
      <c r="BT1273">
        <v>10</v>
      </c>
    </row>
    <row r="1274" spans="67:72" x14ac:dyDescent="0.35">
      <c r="BO1274">
        <v>12.72</v>
      </c>
      <c r="BP1274">
        <f t="shared" si="166"/>
        <v>12.707789555871562</v>
      </c>
      <c r="BQ1274">
        <f t="shared" si="167"/>
        <v>12.680307933858195</v>
      </c>
      <c r="BR1274">
        <f t="shared" si="168"/>
        <v>43.012495829271124</v>
      </c>
      <c r="BS1274">
        <f t="shared" si="169"/>
        <v>39.837582962055961</v>
      </c>
      <c r="BT1274">
        <v>10</v>
      </c>
    </row>
    <row r="1275" spans="67:72" x14ac:dyDescent="0.35">
      <c r="BO1275">
        <v>12.73</v>
      </c>
      <c r="BP1275">
        <f t="shared" si="166"/>
        <v>12.707472294455807</v>
      </c>
      <c r="BQ1275">
        <f t="shared" si="167"/>
        <v>12.679973237774849</v>
      </c>
      <c r="BR1275">
        <f t="shared" si="168"/>
        <v>43.007844465896461</v>
      </c>
      <c r="BS1275">
        <f t="shared" si="169"/>
        <v>39.833144634489493</v>
      </c>
      <c r="BT1275">
        <v>10</v>
      </c>
    </row>
    <row r="1276" spans="67:72" x14ac:dyDescent="0.35">
      <c r="BO1276">
        <v>12.74</v>
      </c>
      <c r="BP1276">
        <f t="shared" si="166"/>
        <v>12.70715510201846</v>
      </c>
      <c r="BQ1276">
        <f t="shared" si="167"/>
        <v>12.679638612315602</v>
      </c>
      <c r="BR1276">
        <f t="shared" si="168"/>
        <v>43.00319953687039</v>
      </c>
      <c r="BS1276">
        <f t="shared" si="169"/>
        <v>39.828712415557312</v>
      </c>
      <c r="BT1276">
        <v>10</v>
      </c>
    </row>
    <row r="1277" spans="67:72" x14ac:dyDescent="0.35">
      <c r="BO1277">
        <v>12.75</v>
      </c>
      <c r="BP1277">
        <f t="shared" si="166"/>
        <v>12.706837978584815</v>
      </c>
      <c r="BQ1277">
        <f t="shared" si="167"/>
        <v>12.679304057508554</v>
      </c>
      <c r="BR1277">
        <f t="shared" si="168"/>
        <v>42.998561029911805</v>
      </c>
      <c r="BS1277">
        <f t="shared" si="169"/>
        <v>39.824286294208413</v>
      </c>
      <c r="BT1277">
        <v>10</v>
      </c>
    </row>
    <row r="1278" spans="67:72" x14ac:dyDescent="0.35">
      <c r="BO1278">
        <v>12.76</v>
      </c>
      <c r="BP1278">
        <f t="shared" si="166"/>
        <v>12.706520924180172</v>
      </c>
      <c r="BQ1278">
        <f t="shared" si="167"/>
        <v>12.678969573381824</v>
      </c>
      <c r="BR1278">
        <f t="shared" si="168"/>
        <v>42.993928932763176</v>
      </c>
      <c r="BS1278">
        <f t="shared" si="169"/>
        <v>39.819866259411889</v>
      </c>
      <c r="BT1278">
        <v>10</v>
      </c>
    </row>
    <row r="1279" spans="67:72" x14ac:dyDescent="0.35">
      <c r="BO1279">
        <v>12.77</v>
      </c>
      <c r="BP1279">
        <f t="shared" si="166"/>
        <v>12.706203938829841</v>
      </c>
      <c r="BQ1279">
        <f t="shared" si="167"/>
        <v>12.678635159963537</v>
      </c>
      <c r="BR1279">
        <f t="shared" si="168"/>
        <v>42.98930323319054</v>
      </c>
      <c r="BS1279">
        <f t="shared" si="169"/>
        <v>39.815452300156878</v>
      </c>
      <c r="BT1279">
        <v>10</v>
      </c>
    </row>
    <row r="1280" spans="67:72" x14ac:dyDescent="0.35">
      <c r="BO1280">
        <v>12.78</v>
      </c>
      <c r="BP1280">
        <f t="shared" si="166"/>
        <v>12.70588702255915</v>
      </c>
      <c r="BQ1280">
        <f t="shared" si="167"/>
        <v>12.678300817281837</v>
      </c>
      <c r="BR1280">
        <f t="shared" si="168"/>
        <v>42.984683918983407</v>
      </c>
      <c r="BS1280">
        <f t="shared" si="169"/>
        <v>39.811044405452535</v>
      </c>
      <c r="BT1280">
        <v>10</v>
      </c>
    </row>
    <row r="1281" spans="67:72" x14ac:dyDescent="0.35">
      <c r="BO1281">
        <v>12.79</v>
      </c>
      <c r="BP1281">
        <f t="shared" si="166"/>
        <v>12.705570175393433</v>
      </c>
      <c r="BQ1281">
        <f t="shared" si="167"/>
        <v>12.677966545364887</v>
      </c>
      <c r="BR1281">
        <f t="shared" si="168"/>
        <v>42.980070977954774</v>
      </c>
      <c r="BS1281">
        <f t="shared" si="169"/>
        <v>39.806642564328008</v>
      </c>
      <c r="BT1281">
        <v>10</v>
      </c>
    </row>
    <row r="1282" spans="67:72" x14ac:dyDescent="0.35">
      <c r="BO1282">
        <v>12.8</v>
      </c>
      <c r="BP1282">
        <f t="shared" si="166"/>
        <v>12.705253397358044</v>
      </c>
      <c r="BQ1282">
        <f t="shared" si="167"/>
        <v>12.677632344240857</v>
      </c>
      <c r="BR1282">
        <f t="shared" si="168"/>
        <v>42.975464397941018</v>
      </c>
      <c r="BS1282">
        <f t="shared" si="169"/>
        <v>39.802246765832393</v>
      </c>
      <c r="BT1282">
        <v>10</v>
      </c>
    </row>
    <row r="1283" spans="67:72" x14ac:dyDescent="0.35">
      <c r="BO1283">
        <v>12.81</v>
      </c>
      <c r="BP1283">
        <f t="shared" ref="BP1283:BP1346" si="170">13.03*EXP(-0.003454*BO1283)+0.1297*EXP(0.04768*BO1283)</f>
        <v>12.704936688478343</v>
      </c>
      <c r="BQ1283">
        <f t="shared" ref="BQ1283:BQ1346" si="171">13.05*EXP(-0.003531*BO1283)+0.105*EXP(0.05201*BO1283)</f>
        <v>12.677298213937938</v>
      </c>
      <c r="BR1283">
        <f t="shared" ref="BR1283:BR1346" si="172">19.99*EXP(-0.1923*BO1283)+43*EXP(-0.003208*BO1283)</f>
        <v>42.97086416680191</v>
      </c>
      <c r="BS1283">
        <f t="shared" ref="BS1283:BS1346" si="173">18.61*EXP(-0.182*BO1283)+39.42*EXP(-0.002885*BO1283)</f>
        <v>39.797856999034707</v>
      </c>
      <c r="BT1283">
        <v>10</v>
      </c>
    </row>
    <row r="1284" spans="67:72" x14ac:dyDescent="0.35">
      <c r="BO1284">
        <v>12.82</v>
      </c>
      <c r="BP1284">
        <f t="shared" si="170"/>
        <v>12.704620048779706</v>
      </c>
      <c r="BQ1284">
        <f t="shared" si="171"/>
        <v>12.676964154484331</v>
      </c>
      <c r="BR1284">
        <f t="shared" si="172"/>
        <v>42.966270272420523</v>
      </c>
      <c r="BS1284">
        <f t="shared" si="173"/>
        <v>39.793473253023812</v>
      </c>
      <c r="BT1284">
        <v>10</v>
      </c>
    </row>
    <row r="1285" spans="67:72" x14ac:dyDescent="0.35">
      <c r="BO1285">
        <v>12.83</v>
      </c>
      <c r="BP1285">
        <f t="shared" si="170"/>
        <v>12.704303478287517</v>
      </c>
      <c r="BQ1285">
        <f t="shared" si="171"/>
        <v>12.676630165908259</v>
      </c>
      <c r="BR1285">
        <f t="shared" si="172"/>
        <v>42.961682702703214</v>
      </c>
      <c r="BS1285">
        <f t="shared" si="173"/>
        <v>39.789095516908418</v>
      </c>
      <c r="BT1285">
        <v>10</v>
      </c>
    </row>
    <row r="1286" spans="67:72" x14ac:dyDescent="0.35">
      <c r="BO1286">
        <v>12.84</v>
      </c>
      <c r="BP1286">
        <f t="shared" si="170"/>
        <v>12.703986977027178</v>
      </c>
      <c r="BQ1286">
        <f t="shared" si="171"/>
        <v>12.676296248237955</v>
      </c>
      <c r="BR1286">
        <f t="shared" si="172"/>
        <v>42.957101445579561</v>
      </c>
      <c r="BS1286">
        <f t="shared" si="173"/>
        <v>39.784723779817064</v>
      </c>
      <c r="BT1286">
        <v>10</v>
      </c>
    </row>
    <row r="1287" spans="67:72" x14ac:dyDescent="0.35">
      <c r="BO1287">
        <v>12.85</v>
      </c>
      <c r="BP1287">
        <f t="shared" si="170"/>
        <v>12.703670545024101</v>
      </c>
      <c r="BQ1287">
        <f t="shared" si="171"/>
        <v>12.675962401501668</v>
      </c>
      <c r="BR1287">
        <f t="shared" si="172"/>
        <v>42.952526489002352</v>
      </c>
      <c r="BS1287">
        <f t="shared" si="173"/>
        <v>39.780358030898022</v>
      </c>
      <c r="BT1287">
        <v>10</v>
      </c>
    </row>
    <row r="1288" spans="67:72" x14ac:dyDescent="0.35">
      <c r="BO1288">
        <v>12.86</v>
      </c>
      <c r="BP1288">
        <f t="shared" si="170"/>
        <v>12.703354182303709</v>
      </c>
      <c r="BQ1288">
        <f t="shared" si="171"/>
        <v>12.675628625727658</v>
      </c>
      <c r="BR1288">
        <f t="shared" si="172"/>
        <v>42.947957820947479</v>
      </c>
      <c r="BS1288">
        <f t="shared" si="173"/>
        <v>39.775998259319323</v>
      </c>
      <c r="BT1288">
        <v>10</v>
      </c>
    </row>
    <row r="1289" spans="67:72" x14ac:dyDescent="0.35">
      <c r="BO1289">
        <v>12.87</v>
      </c>
      <c r="BP1289">
        <f t="shared" si="170"/>
        <v>12.703037888891441</v>
      </c>
      <c r="BQ1289">
        <f t="shared" si="171"/>
        <v>12.675294920944211</v>
      </c>
      <c r="BR1289">
        <f t="shared" si="172"/>
        <v>42.943395429413968</v>
      </c>
      <c r="BS1289">
        <f t="shared" si="173"/>
        <v>39.77164445426866</v>
      </c>
      <c r="BT1289">
        <v>10</v>
      </c>
    </row>
    <row r="1290" spans="67:72" x14ac:dyDescent="0.35">
      <c r="BO1290">
        <v>12.88</v>
      </c>
      <c r="BP1290">
        <f t="shared" si="170"/>
        <v>12.702721664812742</v>
      </c>
      <c r="BQ1290">
        <f t="shared" si="171"/>
        <v>12.674961287179615</v>
      </c>
      <c r="BR1290">
        <f t="shared" si="172"/>
        <v>42.938839302423872</v>
      </c>
      <c r="BS1290">
        <f t="shared" si="173"/>
        <v>39.767296604953408</v>
      </c>
      <c r="BT1290">
        <v>10</v>
      </c>
    </row>
    <row r="1291" spans="67:72" x14ac:dyDescent="0.35">
      <c r="BO1291">
        <v>12.89</v>
      </c>
      <c r="BP1291">
        <f t="shared" si="170"/>
        <v>12.702405510093074</v>
      </c>
      <c r="BQ1291">
        <f t="shared" si="171"/>
        <v>12.674627724462182</v>
      </c>
      <c r="BR1291">
        <f t="shared" si="172"/>
        <v>42.934289428022282</v>
      </c>
      <c r="BS1291">
        <f t="shared" si="173"/>
        <v>39.762954700600574</v>
      </c>
      <c r="BT1291">
        <v>10</v>
      </c>
    </row>
    <row r="1292" spans="67:72" x14ac:dyDescent="0.35">
      <c r="BO1292">
        <v>12.9</v>
      </c>
      <c r="BP1292">
        <f t="shared" si="170"/>
        <v>12.702089424757911</v>
      </c>
      <c r="BQ1292">
        <f t="shared" si="171"/>
        <v>12.674294232820236</v>
      </c>
      <c r="BR1292">
        <f t="shared" si="172"/>
        <v>42.929745794277231</v>
      </c>
      <c r="BS1292">
        <f t="shared" si="173"/>
        <v>39.758618730456725</v>
      </c>
      <c r="BT1292">
        <v>10</v>
      </c>
    </row>
    <row r="1293" spans="67:72" x14ac:dyDescent="0.35">
      <c r="BO1293">
        <v>12.91</v>
      </c>
      <c r="BP1293">
        <f t="shared" si="170"/>
        <v>12.701773408832743</v>
      </c>
      <c r="BQ1293">
        <f t="shared" si="171"/>
        <v>12.673960812282113</v>
      </c>
      <c r="BR1293">
        <f t="shared" si="172"/>
        <v>42.925208389279653</v>
      </c>
      <c r="BS1293">
        <f t="shared" si="173"/>
        <v>39.754288683787991</v>
      </c>
      <c r="BT1293">
        <v>10</v>
      </c>
    </row>
    <row r="1294" spans="67:72" x14ac:dyDescent="0.35">
      <c r="BO1294">
        <v>12.92</v>
      </c>
      <c r="BP1294">
        <f t="shared" si="170"/>
        <v>12.701457462343065</v>
      </c>
      <c r="BQ1294">
        <f t="shared" si="171"/>
        <v>12.673627462876171</v>
      </c>
      <c r="BR1294">
        <f t="shared" si="172"/>
        <v>42.92067720114342</v>
      </c>
      <c r="BS1294">
        <f t="shared" si="173"/>
        <v>39.749964549880033</v>
      </c>
      <c r="BT1294">
        <v>10</v>
      </c>
    </row>
    <row r="1295" spans="67:72" x14ac:dyDescent="0.35">
      <c r="BO1295">
        <v>12.93</v>
      </c>
      <c r="BP1295">
        <f t="shared" si="170"/>
        <v>12.701141585314387</v>
      </c>
      <c r="BQ1295">
        <f t="shared" si="171"/>
        <v>12.673294184630775</v>
      </c>
      <c r="BR1295">
        <f t="shared" si="172"/>
        <v>42.91615221800518</v>
      </c>
      <c r="BS1295">
        <f t="shared" si="173"/>
        <v>39.74564631803797</v>
      </c>
      <c r="BT1295">
        <v>10</v>
      </c>
    </row>
    <row r="1296" spans="67:72" x14ac:dyDescent="0.35">
      <c r="BO1296">
        <v>12.94</v>
      </c>
      <c r="BP1296">
        <f t="shared" si="170"/>
        <v>12.700825777772236</v>
      </c>
      <c r="BQ1296">
        <f t="shared" si="171"/>
        <v>12.672960977574315</v>
      </c>
      <c r="BR1296">
        <f t="shared" si="172"/>
        <v>42.911633428024388</v>
      </c>
      <c r="BS1296">
        <f t="shared" si="173"/>
        <v>39.741333977586372</v>
      </c>
      <c r="BT1296">
        <v>10</v>
      </c>
    </row>
    <row r="1297" spans="67:72" x14ac:dyDescent="0.35">
      <c r="BO1297">
        <v>12.95</v>
      </c>
      <c r="BP1297">
        <f t="shared" si="170"/>
        <v>12.700510039742142</v>
      </c>
      <c r="BQ1297">
        <f t="shared" si="171"/>
        <v>12.672627841735187</v>
      </c>
      <c r="BR1297">
        <f t="shared" si="172"/>
        <v>42.907120819383252</v>
      </c>
      <c r="BS1297">
        <f t="shared" si="173"/>
        <v>39.737027517869237</v>
      </c>
      <c r="BT1297">
        <v>10</v>
      </c>
    </row>
    <row r="1298" spans="67:72" x14ac:dyDescent="0.35">
      <c r="BO1298">
        <v>12.96</v>
      </c>
      <c r="BP1298">
        <f t="shared" si="170"/>
        <v>12.70019437124966</v>
      </c>
      <c r="BQ1298">
        <f t="shared" si="171"/>
        <v>12.672294777141804</v>
      </c>
      <c r="BR1298">
        <f t="shared" si="172"/>
        <v>42.902614380286664</v>
      </c>
      <c r="BS1298">
        <f t="shared" si="173"/>
        <v>39.732726928249924</v>
      </c>
      <c r="BT1298">
        <v>10</v>
      </c>
    </row>
    <row r="1299" spans="67:72" x14ac:dyDescent="0.35">
      <c r="BO1299">
        <v>12.97</v>
      </c>
      <c r="BP1299">
        <f t="shared" si="170"/>
        <v>12.699878772320345</v>
      </c>
      <c r="BQ1299">
        <f t="shared" si="171"/>
        <v>12.671961783822596</v>
      </c>
      <c r="BR1299">
        <f t="shared" si="172"/>
        <v>42.898114098962196</v>
      </c>
      <c r="BS1299">
        <f t="shared" si="173"/>
        <v>39.728432198111115</v>
      </c>
      <c r="BT1299">
        <v>10</v>
      </c>
    </row>
    <row r="1300" spans="67:72" x14ac:dyDescent="0.35">
      <c r="BO1300">
        <v>12.98</v>
      </c>
      <c r="BP1300">
        <f t="shared" si="170"/>
        <v>12.699563242979774</v>
      </c>
      <c r="BQ1300">
        <f t="shared" si="171"/>
        <v>12.671628861806012</v>
      </c>
      <c r="BR1300">
        <f t="shared" si="172"/>
        <v>42.893619963660022</v>
      </c>
      <c r="BS1300">
        <f t="shared" si="173"/>
        <v>39.724143316854835</v>
      </c>
      <c r="BT1300">
        <v>10</v>
      </c>
    </row>
    <row r="1301" spans="67:72" x14ac:dyDescent="0.35">
      <c r="BO1301">
        <v>12.99</v>
      </c>
      <c r="BP1301">
        <f t="shared" si="170"/>
        <v>12.699247783253533</v>
      </c>
      <c r="BQ1301">
        <f t="shared" si="171"/>
        <v>12.671296011120507</v>
      </c>
      <c r="BR1301">
        <f t="shared" si="172"/>
        <v>42.889131962652883</v>
      </c>
      <c r="BS1301">
        <f t="shared" si="173"/>
        <v>39.719860273902334</v>
      </c>
      <c r="BT1301">
        <v>10</v>
      </c>
    </row>
    <row r="1302" spans="67:72" x14ac:dyDescent="0.35">
      <c r="BO1302">
        <v>13</v>
      </c>
      <c r="BP1302">
        <f t="shared" si="170"/>
        <v>12.698932393167217</v>
      </c>
      <c r="BQ1302">
        <f t="shared" si="171"/>
        <v>12.670963231794556</v>
      </c>
      <c r="BR1302">
        <f t="shared" si="172"/>
        <v>42.88465008423605</v>
      </c>
      <c r="BS1302">
        <f t="shared" si="173"/>
        <v>39.715583058694129</v>
      </c>
      <c r="BT1302">
        <v>10</v>
      </c>
    </row>
    <row r="1303" spans="67:72" x14ac:dyDescent="0.35">
      <c r="BO1303">
        <v>13.01</v>
      </c>
      <c r="BP1303">
        <f t="shared" si="170"/>
        <v>12.698617072746439</v>
      </c>
      <c r="BQ1303">
        <f t="shared" si="171"/>
        <v>12.67063052385665</v>
      </c>
      <c r="BR1303">
        <f t="shared" si="172"/>
        <v>42.88017431672727</v>
      </c>
      <c r="BS1303">
        <f t="shared" si="173"/>
        <v>39.711311660689937</v>
      </c>
      <c r="BT1303">
        <v>10</v>
      </c>
    </row>
    <row r="1304" spans="67:72" x14ac:dyDescent="0.35">
      <c r="BO1304">
        <v>13.02</v>
      </c>
      <c r="BP1304">
        <f t="shared" si="170"/>
        <v>12.69830182201682</v>
      </c>
      <c r="BQ1304">
        <f t="shared" si="171"/>
        <v>12.670297887335293</v>
      </c>
      <c r="BR1304">
        <f t="shared" si="172"/>
        <v>42.875704648466765</v>
      </c>
      <c r="BS1304">
        <f t="shared" si="173"/>
        <v>39.707046069368602</v>
      </c>
      <c r="BT1304">
        <v>10</v>
      </c>
    </row>
    <row r="1305" spans="67:72" x14ac:dyDescent="0.35">
      <c r="BO1305">
        <v>13.03</v>
      </c>
      <c r="BP1305">
        <f t="shared" si="170"/>
        <v>12.697986641003997</v>
      </c>
      <c r="BQ1305">
        <f t="shared" si="171"/>
        <v>12.669965322259008</v>
      </c>
      <c r="BR1305">
        <f t="shared" si="172"/>
        <v>42.871241067817103</v>
      </c>
      <c r="BS1305">
        <f t="shared" si="173"/>
        <v>39.702786274228146</v>
      </c>
      <c r="BT1305">
        <v>10</v>
      </c>
    </row>
    <row r="1306" spans="67:72" x14ac:dyDescent="0.35">
      <c r="BO1306">
        <v>13.04</v>
      </c>
      <c r="BP1306">
        <f t="shared" si="170"/>
        <v>12.697671529733617</v>
      </c>
      <c r="BQ1306">
        <f t="shared" si="171"/>
        <v>12.669632828656328</v>
      </c>
      <c r="BR1306">
        <f t="shared" si="172"/>
        <v>42.866783563163246</v>
      </c>
      <c r="BS1306">
        <f t="shared" si="173"/>
        <v>39.698532264785648</v>
      </c>
      <c r="BT1306">
        <v>10</v>
      </c>
    </row>
    <row r="1307" spans="67:72" x14ac:dyDescent="0.35">
      <c r="BO1307">
        <v>13.05</v>
      </c>
      <c r="BP1307">
        <f t="shared" si="170"/>
        <v>12.697356488231343</v>
      </c>
      <c r="BQ1307">
        <f t="shared" si="171"/>
        <v>12.669300406555802</v>
      </c>
      <c r="BR1307">
        <f t="shared" si="172"/>
        <v>42.862332122912463</v>
      </c>
      <c r="BS1307">
        <f t="shared" si="173"/>
        <v>39.694284030577272</v>
      </c>
      <c r="BT1307">
        <v>10</v>
      </c>
    </row>
    <row r="1308" spans="67:72" x14ac:dyDescent="0.35">
      <c r="BO1308">
        <v>13.06</v>
      </c>
      <c r="BP1308">
        <f t="shared" si="170"/>
        <v>12.697041516522843</v>
      </c>
      <c r="BQ1308">
        <f t="shared" si="171"/>
        <v>12.668968055985999</v>
      </c>
      <c r="BR1308">
        <f t="shared" si="172"/>
        <v>42.857886735494269</v>
      </c>
      <c r="BS1308">
        <f t="shared" si="173"/>
        <v>39.690041561158182</v>
      </c>
      <c r="BT1308">
        <v>10</v>
      </c>
    </row>
    <row r="1309" spans="67:72" x14ac:dyDescent="0.35">
      <c r="BO1309">
        <v>13.07</v>
      </c>
      <c r="BP1309">
        <f t="shared" si="170"/>
        <v>12.696726614633807</v>
      </c>
      <c r="BQ1309">
        <f t="shared" si="171"/>
        <v>12.668635776975497</v>
      </c>
      <c r="BR1309">
        <f t="shared" si="172"/>
        <v>42.853447389360419</v>
      </c>
      <c r="BS1309">
        <f t="shared" si="173"/>
        <v>39.68580484610257</v>
      </c>
      <c r="BT1309">
        <v>10</v>
      </c>
    </row>
    <row r="1310" spans="67:72" x14ac:dyDescent="0.35">
      <c r="BO1310">
        <v>13.08</v>
      </c>
      <c r="BP1310">
        <f t="shared" si="170"/>
        <v>12.696411782589932</v>
      </c>
      <c r="BQ1310">
        <f t="shared" si="171"/>
        <v>12.668303569552894</v>
      </c>
      <c r="BR1310">
        <f t="shared" si="172"/>
        <v>42.849014072984872</v>
      </c>
      <c r="BS1310">
        <f t="shared" si="173"/>
        <v>39.681573875003544</v>
      </c>
      <c r="BT1310">
        <v>10</v>
      </c>
    </row>
    <row r="1311" spans="67:72" x14ac:dyDescent="0.35">
      <c r="BO1311">
        <v>13.09</v>
      </c>
      <c r="BP1311">
        <f t="shared" si="170"/>
        <v>12.696097020416929</v>
      </c>
      <c r="BQ1311">
        <f t="shared" si="171"/>
        <v>12.667971433746802</v>
      </c>
      <c r="BR1311">
        <f t="shared" si="172"/>
        <v>42.844586774863686</v>
      </c>
      <c r="BS1311">
        <f t="shared" si="173"/>
        <v>39.677348637473152</v>
      </c>
      <c r="BT1311">
        <v>10</v>
      </c>
    </row>
    <row r="1312" spans="67:72" x14ac:dyDescent="0.35">
      <c r="BO1312">
        <v>13.1</v>
      </c>
      <c r="BP1312">
        <f t="shared" si="170"/>
        <v>12.695782328140519</v>
      </c>
      <c r="BQ1312">
        <f t="shared" si="171"/>
        <v>12.667639369585842</v>
      </c>
      <c r="BR1312">
        <f t="shared" si="172"/>
        <v>42.840165483515051</v>
      </c>
      <c r="BS1312">
        <f t="shared" si="173"/>
        <v>39.673129123142346</v>
      </c>
      <c r="BT1312">
        <v>10</v>
      </c>
    </row>
    <row r="1313" spans="67:72" x14ac:dyDescent="0.35">
      <c r="BO1313">
        <v>13.11</v>
      </c>
      <c r="BP1313">
        <f t="shared" si="170"/>
        <v>12.695467705786442</v>
      </c>
      <c r="BQ1313">
        <f t="shared" si="171"/>
        <v>12.667307377098664</v>
      </c>
      <c r="BR1313">
        <f t="shared" si="172"/>
        <v>42.835750187479192</v>
      </c>
      <c r="BS1313">
        <f t="shared" si="173"/>
        <v>39.668915321660897</v>
      </c>
      <c r="BT1313">
        <v>10</v>
      </c>
    </row>
    <row r="1314" spans="67:72" x14ac:dyDescent="0.35">
      <c r="BO1314">
        <v>13.12</v>
      </c>
      <c r="BP1314">
        <f t="shared" si="170"/>
        <v>12.695153153380438</v>
      </c>
      <c r="BQ1314">
        <f t="shared" si="171"/>
        <v>12.666975456313917</v>
      </c>
      <c r="BR1314">
        <f t="shared" si="172"/>
        <v>42.831340875318368</v>
      </c>
      <c r="BS1314">
        <f t="shared" si="173"/>
        <v>39.664707222697409</v>
      </c>
      <c r="BT1314">
        <v>10</v>
      </c>
    </row>
    <row r="1315" spans="67:72" x14ac:dyDescent="0.35">
      <c r="BO1315">
        <v>13.13</v>
      </c>
      <c r="BP1315">
        <f t="shared" si="170"/>
        <v>12.694838670948275</v>
      </c>
      <c r="BQ1315">
        <f t="shared" si="171"/>
        <v>12.666643607260276</v>
      </c>
      <c r="BR1315">
        <f t="shared" si="172"/>
        <v>42.826937535616786</v>
      </c>
      <c r="BS1315">
        <f t="shared" si="173"/>
        <v>39.660504815939277</v>
      </c>
      <c r="BT1315">
        <v>10</v>
      </c>
    </row>
    <row r="1316" spans="67:72" x14ac:dyDescent="0.35">
      <c r="BO1316">
        <v>13.14</v>
      </c>
      <c r="BP1316">
        <f t="shared" si="170"/>
        <v>12.694524258515724</v>
      </c>
      <c r="BQ1316">
        <f t="shared" si="171"/>
        <v>12.666311829966428</v>
      </c>
      <c r="BR1316">
        <f t="shared" si="172"/>
        <v>42.822540156980601</v>
      </c>
      <c r="BS1316">
        <f t="shared" si="173"/>
        <v>39.656308091092647</v>
      </c>
      <c r="BT1316">
        <v>10</v>
      </c>
    </row>
    <row r="1317" spans="67:72" x14ac:dyDescent="0.35">
      <c r="BO1317">
        <v>13.15</v>
      </c>
      <c r="BP1317">
        <f t="shared" si="170"/>
        <v>12.694209916108569</v>
      </c>
      <c r="BQ1317">
        <f t="shared" si="171"/>
        <v>12.665980124461075</v>
      </c>
      <c r="BR1317">
        <f t="shared" si="172"/>
        <v>42.818148728037841</v>
      </c>
      <c r="BS1317">
        <f t="shared" si="173"/>
        <v>39.65211703788237</v>
      </c>
      <c r="BT1317">
        <v>10</v>
      </c>
    </row>
    <row r="1318" spans="67:72" x14ac:dyDescent="0.35">
      <c r="BO1318">
        <v>13.16</v>
      </c>
      <c r="BP1318">
        <f t="shared" si="170"/>
        <v>12.693895643752613</v>
      </c>
      <c r="BQ1318">
        <f t="shared" si="171"/>
        <v>12.665648490772936</v>
      </c>
      <c r="BR1318">
        <f t="shared" si="172"/>
        <v>42.813763237438401</v>
      </c>
      <c r="BS1318">
        <f t="shared" si="173"/>
        <v>39.647931646051994</v>
      </c>
      <c r="BT1318">
        <v>10</v>
      </c>
    </row>
    <row r="1319" spans="67:72" x14ac:dyDescent="0.35">
      <c r="BO1319">
        <v>13.17</v>
      </c>
      <c r="BP1319">
        <f t="shared" si="170"/>
        <v>12.693581441473661</v>
      </c>
      <c r="BQ1319">
        <f t="shared" si="171"/>
        <v>12.665316928930741</v>
      </c>
      <c r="BR1319">
        <f t="shared" si="172"/>
        <v>42.809383673853937</v>
      </c>
      <c r="BS1319">
        <f t="shared" si="173"/>
        <v>39.643751905363686</v>
      </c>
      <c r="BT1319">
        <v>10</v>
      </c>
    </row>
    <row r="1320" spans="67:72" x14ac:dyDescent="0.35">
      <c r="BO1320">
        <v>13.18</v>
      </c>
      <c r="BP1320">
        <f t="shared" si="170"/>
        <v>12.693267309297543</v>
      </c>
      <c r="BQ1320">
        <f t="shared" si="171"/>
        <v>12.664985438963242</v>
      </c>
      <c r="BR1320">
        <f t="shared" si="172"/>
        <v>42.805010025977907</v>
      </c>
      <c r="BS1320">
        <f t="shared" si="173"/>
        <v>39.639577805598272</v>
      </c>
      <c r="BT1320">
        <v>10</v>
      </c>
    </row>
    <row r="1321" spans="67:72" x14ac:dyDescent="0.35">
      <c r="BO1321">
        <v>13.19</v>
      </c>
      <c r="BP1321">
        <f t="shared" si="170"/>
        <v>12.69295324725009</v>
      </c>
      <c r="BQ1321">
        <f t="shared" si="171"/>
        <v>12.664654020899199</v>
      </c>
      <c r="BR1321">
        <f t="shared" si="172"/>
        <v>42.800642282525466</v>
      </c>
      <c r="BS1321">
        <f t="shared" si="173"/>
        <v>39.635409336555114</v>
      </c>
      <c r="BT1321">
        <v>10</v>
      </c>
    </row>
    <row r="1322" spans="67:72" x14ac:dyDescent="0.35">
      <c r="BO1322">
        <v>13.2</v>
      </c>
      <c r="BP1322">
        <f t="shared" si="170"/>
        <v>12.692639255357149</v>
      </c>
      <c r="BQ1322">
        <f t="shared" si="171"/>
        <v>12.664322674767394</v>
      </c>
      <c r="BR1322">
        <f t="shared" si="172"/>
        <v>42.796280432233459</v>
      </c>
      <c r="BS1322">
        <f t="shared" si="173"/>
        <v>39.631246488052156</v>
      </c>
      <c r="BT1322">
        <v>10</v>
      </c>
    </row>
    <row r="1323" spans="67:72" x14ac:dyDescent="0.35">
      <c r="BO1323">
        <v>13.21</v>
      </c>
      <c r="BP1323">
        <f t="shared" si="170"/>
        <v>12.692325333644586</v>
      </c>
      <c r="BQ1323">
        <f t="shared" si="171"/>
        <v>12.663991400596617</v>
      </c>
      <c r="BR1323">
        <f t="shared" si="172"/>
        <v>42.791924463860362</v>
      </c>
      <c r="BS1323">
        <f t="shared" si="173"/>
        <v>39.627089249925831</v>
      </c>
      <c r="BT1323">
        <v>10</v>
      </c>
    </row>
    <row r="1324" spans="67:72" x14ac:dyDescent="0.35">
      <c r="BO1324">
        <v>13.22</v>
      </c>
      <c r="BP1324">
        <f t="shared" si="170"/>
        <v>12.692011482138273</v>
      </c>
      <c r="BQ1324">
        <f t="shared" si="171"/>
        <v>12.663660198415679</v>
      </c>
      <c r="BR1324">
        <f t="shared" si="172"/>
        <v>42.787574366186234</v>
      </c>
      <c r="BS1324">
        <f t="shared" si="173"/>
        <v>39.622937612031059</v>
      </c>
      <c r="BT1324">
        <v>10</v>
      </c>
    </row>
    <row r="1325" spans="67:72" x14ac:dyDescent="0.35">
      <c r="BO1325">
        <v>13.23</v>
      </c>
      <c r="BP1325">
        <f t="shared" si="170"/>
        <v>12.691697700864099</v>
      </c>
      <c r="BQ1325">
        <f t="shared" si="171"/>
        <v>12.663329068253404</v>
      </c>
      <c r="BR1325">
        <f t="shared" si="172"/>
        <v>42.783230128012697</v>
      </c>
      <c r="BS1325">
        <f t="shared" si="173"/>
        <v>39.618791564241207</v>
      </c>
      <c r="BT1325">
        <v>10</v>
      </c>
    </row>
    <row r="1326" spans="67:72" x14ac:dyDescent="0.35">
      <c r="BO1326">
        <v>13.24</v>
      </c>
      <c r="BP1326">
        <f t="shared" si="170"/>
        <v>12.691383989847958</v>
      </c>
      <c r="BQ1326">
        <f t="shared" si="171"/>
        <v>12.662998010138635</v>
      </c>
      <c r="BR1326">
        <f t="shared" si="172"/>
        <v>42.778891738162898</v>
      </c>
      <c r="BS1326">
        <f t="shared" si="173"/>
        <v>39.614651096448043</v>
      </c>
      <c r="BT1326">
        <v>10</v>
      </c>
    </row>
    <row r="1327" spans="67:72" x14ac:dyDescent="0.35">
      <c r="BO1327">
        <v>13.25</v>
      </c>
      <c r="BP1327">
        <f t="shared" si="170"/>
        <v>12.691070349115765</v>
      </c>
      <c r="BQ1327">
        <f t="shared" si="171"/>
        <v>12.662667024100223</v>
      </c>
      <c r="BR1327">
        <f t="shared" si="172"/>
        <v>42.774559185481422</v>
      </c>
      <c r="BS1327">
        <f t="shared" si="173"/>
        <v>39.610516198561747</v>
      </c>
      <c r="BT1327">
        <v>10</v>
      </c>
    </row>
    <row r="1328" spans="67:72" x14ac:dyDescent="0.35">
      <c r="BO1328">
        <v>13.26</v>
      </c>
      <c r="BP1328">
        <f t="shared" si="170"/>
        <v>12.690756778693444</v>
      </c>
      <c r="BQ1328">
        <f t="shared" si="171"/>
        <v>12.66233611016704</v>
      </c>
      <c r="BR1328">
        <f t="shared" si="172"/>
        <v>42.7702324588343</v>
      </c>
      <c r="BS1328">
        <f t="shared" si="173"/>
        <v>39.60638686051081</v>
      </c>
      <c r="BT1328">
        <v>10</v>
      </c>
    </row>
    <row r="1329" spans="67:72" x14ac:dyDescent="0.35">
      <c r="BO1329">
        <v>13.27</v>
      </c>
      <c r="BP1329">
        <f t="shared" si="170"/>
        <v>12.69044327860693</v>
      </c>
      <c r="BQ1329">
        <f t="shared" si="171"/>
        <v>12.662005268367972</v>
      </c>
      <c r="BR1329">
        <f t="shared" si="172"/>
        <v>42.765911547108971</v>
      </c>
      <c r="BS1329">
        <f t="shared" si="173"/>
        <v>39.602263072242039</v>
      </c>
      <c r="BT1329">
        <v>10</v>
      </c>
    </row>
    <row r="1330" spans="67:72" x14ac:dyDescent="0.35">
      <c r="BO1330">
        <v>13.28</v>
      </c>
      <c r="BP1330">
        <f t="shared" si="170"/>
        <v>12.690129848882174</v>
      </c>
      <c r="BQ1330">
        <f t="shared" si="171"/>
        <v>12.661674498731921</v>
      </c>
      <c r="BR1330">
        <f t="shared" si="172"/>
        <v>42.761596439214173</v>
      </c>
      <c r="BS1330">
        <f t="shared" si="173"/>
        <v>39.598144823720538</v>
      </c>
      <c r="BT1330">
        <v>10</v>
      </c>
    </row>
    <row r="1331" spans="67:72" x14ac:dyDescent="0.35">
      <c r="BO1331">
        <v>13.29</v>
      </c>
      <c r="BP1331">
        <f t="shared" si="170"/>
        <v>12.689816489545139</v>
      </c>
      <c r="BQ1331">
        <f t="shared" si="171"/>
        <v>12.661343801287801</v>
      </c>
      <c r="BR1331">
        <f t="shared" si="172"/>
        <v>42.757287124079994</v>
      </c>
      <c r="BS1331">
        <f t="shared" si="173"/>
        <v>39.594032104929632</v>
      </c>
      <c r="BT1331">
        <v>10</v>
      </c>
    </row>
    <row r="1332" spans="67:72" x14ac:dyDescent="0.35">
      <c r="BO1332">
        <v>13.3</v>
      </c>
      <c r="BP1332">
        <f t="shared" si="170"/>
        <v>12.689503200621798</v>
      </c>
      <c r="BQ1332">
        <f t="shared" si="171"/>
        <v>12.661013176064545</v>
      </c>
      <c r="BR1332">
        <f t="shared" si="172"/>
        <v>42.752983590657763</v>
      </c>
      <c r="BS1332">
        <f t="shared" si="173"/>
        <v>39.58992490587088</v>
      </c>
      <c r="BT1332">
        <v>10</v>
      </c>
    </row>
    <row r="1333" spans="67:72" x14ac:dyDescent="0.35">
      <c r="BO1333">
        <v>13.31</v>
      </c>
      <c r="BP1333">
        <f t="shared" si="170"/>
        <v>12.68918998213814</v>
      </c>
      <c r="BQ1333">
        <f t="shared" si="171"/>
        <v>12.660682623091098</v>
      </c>
      <c r="BR1333">
        <f t="shared" si="172"/>
        <v>42.748685827920042</v>
      </c>
      <c r="BS1333">
        <f t="shared" si="173"/>
        <v>39.585823216564009</v>
      </c>
      <c r="BT1333">
        <v>10</v>
      </c>
    </row>
    <row r="1334" spans="67:72" x14ac:dyDescent="0.35">
      <c r="BO1334">
        <v>13.32</v>
      </c>
      <c r="BP1334">
        <f t="shared" si="170"/>
        <v>12.688876834120164</v>
      </c>
      <c r="BQ1334">
        <f t="shared" si="171"/>
        <v>12.660352142396427</v>
      </c>
      <c r="BR1334">
        <f t="shared" si="172"/>
        <v>42.744393824860559</v>
      </c>
      <c r="BS1334">
        <f t="shared" si="173"/>
        <v>39.581727027046888</v>
      </c>
      <c r="BT1334">
        <v>10</v>
      </c>
    </row>
    <row r="1335" spans="67:72" x14ac:dyDescent="0.35">
      <c r="BO1335">
        <v>13.33</v>
      </c>
      <c r="BP1335">
        <f t="shared" si="170"/>
        <v>12.688563756593883</v>
      </c>
      <c r="BQ1335">
        <f t="shared" si="171"/>
        <v>12.660021734009508</v>
      </c>
      <c r="BR1335">
        <f t="shared" si="172"/>
        <v>42.740107570494217</v>
      </c>
      <c r="BS1335">
        <f t="shared" si="173"/>
        <v>39.577636327375515</v>
      </c>
      <c r="BT1335">
        <v>10</v>
      </c>
    </row>
    <row r="1336" spans="67:72" x14ac:dyDescent="0.35">
      <c r="BO1336">
        <v>13.34</v>
      </c>
      <c r="BP1336">
        <f t="shared" si="170"/>
        <v>12.688250749585324</v>
      </c>
      <c r="BQ1336">
        <f t="shared" si="171"/>
        <v>12.659691397959332</v>
      </c>
      <c r="BR1336">
        <f t="shared" si="172"/>
        <v>42.735827053856987</v>
      </c>
      <c r="BS1336">
        <f t="shared" si="173"/>
        <v>39.573551107623942</v>
      </c>
      <c r="BT1336">
        <v>10</v>
      </c>
    </row>
    <row r="1337" spans="67:72" x14ac:dyDescent="0.35">
      <c r="BO1337">
        <v>13.35</v>
      </c>
      <c r="BP1337">
        <f t="shared" si="170"/>
        <v>12.68793781312052</v>
      </c>
      <c r="BQ1337">
        <f t="shared" si="171"/>
        <v>12.65936113427491</v>
      </c>
      <c r="BR1337">
        <f t="shared" si="172"/>
        <v>42.73155226400592</v>
      </c>
      <c r="BS1337">
        <f t="shared" si="173"/>
        <v>39.569471357884311</v>
      </c>
      <c r="BT1337">
        <v>10</v>
      </c>
    </row>
    <row r="1338" spans="67:72" x14ac:dyDescent="0.35">
      <c r="BO1338">
        <v>13.36</v>
      </c>
      <c r="BP1338">
        <f t="shared" si="170"/>
        <v>12.68762494722553</v>
      </c>
      <c r="BQ1338">
        <f t="shared" si="171"/>
        <v>12.659030942985268</v>
      </c>
      <c r="BR1338">
        <f t="shared" si="172"/>
        <v>42.727283190019072</v>
      </c>
      <c r="BS1338">
        <f t="shared" si="173"/>
        <v>39.565397068266719</v>
      </c>
      <c r="BT1338">
        <v>10</v>
      </c>
    </row>
    <row r="1339" spans="67:72" x14ac:dyDescent="0.35">
      <c r="BO1339">
        <v>13.37</v>
      </c>
      <c r="BP1339">
        <f t="shared" si="170"/>
        <v>12.68731215192641</v>
      </c>
      <c r="BQ1339">
        <f t="shared" si="171"/>
        <v>12.658700824119439</v>
      </c>
      <c r="BR1339">
        <f t="shared" si="172"/>
        <v>42.723019820995511</v>
      </c>
      <c r="BS1339">
        <f t="shared" si="173"/>
        <v>39.561328228899299</v>
      </c>
      <c r="BT1339">
        <v>10</v>
      </c>
    </row>
    <row r="1340" spans="67:72" x14ac:dyDescent="0.35">
      <c r="BO1340">
        <v>13.38</v>
      </c>
      <c r="BP1340">
        <f t="shared" si="170"/>
        <v>12.686999427249241</v>
      </c>
      <c r="BQ1340">
        <f t="shared" si="171"/>
        <v>12.658370777706482</v>
      </c>
      <c r="BR1340">
        <f t="shared" si="172"/>
        <v>42.718762146055191</v>
      </c>
      <c r="BS1340">
        <f t="shared" si="173"/>
        <v>39.557264829928094</v>
      </c>
      <c r="BT1340">
        <v>10</v>
      </c>
    </row>
    <row r="1341" spans="67:72" x14ac:dyDescent="0.35">
      <c r="BO1341">
        <v>13.39</v>
      </c>
      <c r="BP1341">
        <f t="shared" si="170"/>
        <v>12.686686773220108</v>
      </c>
      <c r="BQ1341">
        <f t="shared" si="171"/>
        <v>12.658040803775467</v>
      </c>
      <c r="BR1341">
        <f t="shared" si="172"/>
        <v>42.714510154339024</v>
      </c>
      <c r="BS1341">
        <f t="shared" si="173"/>
        <v>39.553206861517104</v>
      </c>
      <c r="BT1341">
        <v>10</v>
      </c>
    </row>
    <row r="1342" spans="67:72" x14ac:dyDescent="0.35">
      <c r="BO1342">
        <v>13.4</v>
      </c>
      <c r="BP1342">
        <f t="shared" si="170"/>
        <v>12.686374189865116</v>
      </c>
      <c r="BQ1342">
        <f t="shared" si="171"/>
        <v>12.657710902355481</v>
      </c>
      <c r="BR1342">
        <f t="shared" si="172"/>
        <v>42.710263835008753</v>
      </c>
      <c r="BS1342">
        <f t="shared" si="173"/>
        <v>39.549154313848163</v>
      </c>
      <c r="BT1342">
        <v>10</v>
      </c>
    </row>
    <row r="1343" spans="67:72" x14ac:dyDescent="0.35">
      <c r="BO1343">
        <v>13.41</v>
      </c>
      <c r="BP1343">
        <f t="shared" si="170"/>
        <v>12.686061677210377</v>
      </c>
      <c r="BQ1343">
        <f t="shared" si="171"/>
        <v>12.657381073475625</v>
      </c>
      <c r="BR1343">
        <f t="shared" si="172"/>
        <v>42.706023177246927</v>
      </c>
      <c r="BS1343">
        <f t="shared" si="173"/>
        <v>39.545107177120997</v>
      </c>
      <c r="BT1343">
        <v>10</v>
      </c>
    </row>
    <row r="1344" spans="67:72" x14ac:dyDescent="0.35">
      <c r="BO1344">
        <v>13.42</v>
      </c>
      <c r="BP1344">
        <f t="shared" si="170"/>
        <v>12.685749235282019</v>
      </c>
      <c r="BQ1344">
        <f t="shared" si="171"/>
        <v>12.657051317165012</v>
      </c>
      <c r="BR1344">
        <f t="shared" si="172"/>
        <v>42.701788170256904</v>
      </c>
      <c r="BS1344">
        <f t="shared" si="173"/>
        <v>39.54106544155313</v>
      </c>
      <c r="BT1344">
        <v>10</v>
      </c>
    </row>
    <row r="1345" spans="67:72" x14ac:dyDescent="0.35">
      <c r="BO1345">
        <v>13.43</v>
      </c>
      <c r="BP1345">
        <f t="shared" si="170"/>
        <v>12.685436864106185</v>
      </c>
      <c r="BQ1345">
        <f t="shared" si="171"/>
        <v>12.656721633452776</v>
      </c>
      <c r="BR1345">
        <f t="shared" si="172"/>
        <v>42.697558803262766</v>
      </c>
      <c r="BS1345">
        <f t="shared" si="173"/>
        <v>39.537029097379872</v>
      </c>
      <c r="BT1345">
        <v>10</v>
      </c>
    </row>
    <row r="1346" spans="67:72" x14ac:dyDescent="0.35">
      <c r="BO1346">
        <v>13.44</v>
      </c>
      <c r="BP1346">
        <f t="shared" si="170"/>
        <v>12.685124563709021</v>
      </c>
      <c r="BQ1346">
        <f t="shared" si="171"/>
        <v>12.656392022368065</v>
      </c>
      <c r="BR1346">
        <f t="shared" si="172"/>
        <v>42.693335065509288</v>
      </c>
      <c r="BS1346">
        <f t="shared" si="173"/>
        <v>39.532998134854296</v>
      </c>
      <c r="BT1346">
        <v>10</v>
      </c>
    </row>
    <row r="1347" spans="67:72" x14ac:dyDescent="0.35">
      <c r="BO1347">
        <v>13.45</v>
      </c>
      <c r="BP1347">
        <f t="shared" ref="BP1347:BP1410" si="174">13.03*EXP(-0.003454*BO1347)+0.1297*EXP(0.04768*BO1347)</f>
        <v>12.684812334116694</v>
      </c>
      <c r="BQ1347">
        <f t="shared" ref="BQ1347:BQ1410" si="175">13.05*EXP(-0.003531*BO1347)+0.105*EXP(0.05201*BO1347)</f>
        <v>12.656062483940042</v>
      </c>
      <c r="BR1347">
        <f t="shared" ref="BR1347:BR1410" si="176">19.99*EXP(-0.1923*BO1347)+43*EXP(-0.003208*BO1347)</f>
        <v>42.689116946261919</v>
      </c>
      <c r="BS1347">
        <f t="shared" ref="BS1347:BS1410" si="177">18.61*EXP(-0.182*BO1347)+39.42*EXP(-0.002885*BO1347)</f>
        <v>39.52897254424721</v>
      </c>
      <c r="BT1347">
        <v>10</v>
      </c>
    </row>
    <row r="1348" spans="67:72" x14ac:dyDescent="0.35">
      <c r="BO1348">
        <v>13.46</v>
      </c>
      <c r="BP1348">
        <f t="shared" si="174"/>
        <v>12.684500175355385</v>
      </c>
      <c r="BQ1348">
        <f t="shared" si="175"/>
        <v>12.655733018197886</v>
      </c>
      <c r="BR1348">
        <f t="shared" si="176"/>
        <v>42.684904434806711</v>
      </c>
      <c r="BS1348">
        <f t="shared" si="177"/>
        <v>39.524952315847074</v>
      </c>
      <c r="BT1348">
        <v>10</v>
      </c>
    </row>
    <row r="1349" spans="67:72" x14ac:dyDescent="0.35">
      <c r="BO1349">
        <v>13.47</v>
      </c>
      <c r="BP1349">
        <f t="shared" si="174"/>
        <v>12.684188087451282</v>
      </c>
      <c r="BQ1349">
        <f t="shared" si="175"/>
        <v>12.655403625170788</v>
      </c>
      <c r="BR1349">
        <f t="shared" si="176"/>
        <v>42.680697520450337</v>
      </c>
      <c r="BS1349">
        <f t="shared" si="177"/>
        <v>39.520937439960022</v>
      </c>
      <c r="BT1349">
        <v>10</v>
      </c>
    </row>
    <row r="1350" spans="67:72" x14ac:dyDescent="0.35">
      <c r="BO1350">
        <v>13.48</v>
      </c>
      <c r="BP1350">
        <f t="shared" si="174"/>
        <v>12.683876070430593</v>
      </c>
      <c r="BQ1350">
        <f t="shared" si="175"/>
        <v>12.655074304887961</v>
      </c>
      <c r="BR1350">
        <f t="shared" si="176"/>
        <v>42.676496192519942</v>
      </c>
      <c r="BS1350">
        <f t="shared" si="177"/>
        <v>39.516927906909835</v>
      </c>
      <c r="BT1350">
        <v>10</v>
      </c>
    </row>
    <row r="1351" spans="67:72" x14ac:dyDescent="0.35">
      <c r="BO1351">
        <v>13.49</v>
      </c>
      <c r="BP1351">
        <f t="shared" si="174"/>
        <v>12.683564124319526</v>
      </c>
      <c r="BQ1351">
        <f t="shared" si="175"/>
        <v>12.654745057378628</v>
      </c>
      <c r="BR1351">
        <f t="shared" si="176"/>
        <v>42.672300440363237</v>
      </c>
      <c r="BS1351">
        <f t="shared" si="177"/>
        <v>39.512923707037857</v>
      </c>
      <c r="BT1351">
        <v>10</v>
      </c>
    </row>
    <row r="1352" spans="67:72" x14ac:dyDescent="0.35">
      <c r="BO1352">
        <v>13.5</v>
      </c>
      <c r="BP1352">
        <f t="shared" si="174"/>
        <v>12.683252249144315</v>
      </c>
      <c r="BQ1352">
        <f t="shared" si="175"/>
        <v>12.65441588267203</v>
      </c>
      <c r="BR1352">
        <f t="shared" si="176"/>
        <v>42.668110253348367</v>
      </c>
      <c r="BS1352">
        <f t="shared" si="177"/>
        <v>39.508924830703016</v>
      </c>
      <c r="BT1352">
        <v>10</v>
      </c>
    </row>
    <row r="1353" spans="67:72" x14ac:dyDescent="0.35">
      <c r="BO1353">
        <v>13.51</v>
      </c>
      <c r="BP1353">
        <f t="shared" si="174"/>
        <v>12.682940444931203</v>
      </c>
      <c r="BQ1353">
        <f t="shared" si="175"/>
        <v>12.654086780797423</v>
      </c>
      <c r="BR1353">
        <f t="shared" si="176"/>
        <v>42.663925620863893</v>
      </c>
      <c r="BS1353">
        <f t="shared" si="177"/>
        <v>39.504931268281744</v>
      </c>
      <c r="BT1353">
        <v>10</v>
      </c>
    </row>
    <row r="1354" spans="67:72" x14ac:dyDescent="0.35">
      <c r="BO1354">
        <v>13.52</v>
      </c>
      <c r="BP1354">
        <f t="shared" si="174"/>
        <v>12.682628711706442</v>
      </c>
      <c r="BQ1354">
        <f t="shared" si="175"/>
        <v>12.653757751784077</v>
      </c>
      <c r="BR1354">
        <f t="shared" si="176"/>
        <v>42.659746532318778</v>
      </c>
      <c r="BS1354">
        <f t="shared" si="177"/>
        <v>39.500943010168001</v>
      </c>
      <c r="BT1354">
        <v>10</v>
      </c>
    </row>
    <row r="1355" spans="67:72" x14ac:dyDescent="0.35">
      <c r="BO1355">
        <v>13.53</v>
      </c>
      <c r="BP1355">
        <f t="shared" si="174"/>
        <v>12.6823170494963</v>
      </c>
      <c r="BQ1355">
        <f t="shared" si="175"/>
        <v>12.653428795661283</v>
      </c>
      <c r="BR1355">
        <f t="shared" si="176"/>
        <v>42.655572977142334</v>
      </c>
      <c r="BS1355">
        <f t="shared" si="177"/>
        <v>39.496960046773182</v>
      </c>
      <c r="BT1355">
        <v>10</v>
      </c>
    </row>
    <row r="1356" spans="67:72" x14ac:dyDescent="0.35">
      <c r="BO1356">
        <v>13.54</v>
      </c>
      <c r="BP1356">
        <f t="shared" si="174"/>
        <v>12.682005458327057</v>
      </c>
      <c r="BQ1356">
        <f t="shared" si="175"/>
        <v>12.653099912458336</v>
      </c>
      <c r="BR1356">
        <f t="shared" si="176"/>
        <v>42.651404944784133</v>
      </c>
      <c r="BS1356">
        <f t="shared" si="177"/>
        <v>39.492982368526135</v>
      </c>
      <c r="BT1356">
        <v>10</v>
      </c>
    </row>
    <row r="1357" spans="67:72" x14ac:dyDescent="0.35">
      <c r="BO1357">
        <v>13.55</v>
      </c>
      <c r="BP1357">
        <f t="shared" si="174"/>
        <v>12.681693938225004</v>
      </c>
      <c r="BQ1357">
        <f t="shared" si="175"/>
        <v>12.652771102204561</v>
      </c>
      <c r="BR1357">
        <f t="shared" si="176"/>
        <v>42.647242424714065</v>
      </c>
      <c r="BS1357">
        <f t="shared" si="177"/>
        <v>39.489009965873109</v>
      </c>
      <c r="BT1357">
        <v>10</v>
      </c>
    </row>
    <row r="1358" spans="67:72" x14ac:dyDescent="0.35">
      <c r="BO1358">
        <v>13.56</v>
      </c>
      <c r="BP1358">
        <f t="shared" si="174"/>
        <v>12.681382489216452</v>
      </c>
      <c r="BQ1358">
        <f t="shared" si="175"/>
        <v>12.652442364929289</v>
      </c>
      <c r="BR1358">
        <f t="shared" si="176"/>
        <v>42.643085406422237</v>
      </c>
      <c r="BS1358">
        <f t="shared" si="177"/>
        <v>39.48504282927771</v>
      </c>
      <c r="BT1358">
        <v>10</v>
      </c>
    </row>
    <row r="1359" spans="67:72" x14ac:dyDescent="0.35">
      <c r="BO1359">
        <v>13.57</v>
      </c>
      <c r="BP1359">
        <f t="shared" si="174"/>
        <v>12.681071111327714</v>
      </c>
      <c r="BQ1359">
        <f t="shared" si="175"/>
        <v>12.652113700661872</v>
      </c>
      <c r="BR1359">
        <f t="shared" si="176"/>
        <v>42.638933879418914</v>
      </c>
      <c r="BS1359">
        <f t="shared" si="177"/>
        <v>39.481080949220896</v>
      </c>
      <c r="BT1359">
        <v>10</v>
      </c>
    </row>
    <row r="1360" spans="67:72" x14ac:dyDescent="0.35">
      <c r="BO1360">
        <v>13.58</v>
      </c>
      <c r="BP1360">
        <f t="shared" si="174"/>
        <v>12.680759804585124</v>
      </c>
      <c r="BQ1360">
        <f t="shared" si="175"/>
        <v>12.651785109431669</v>
      </c>
      <c r="BR1360">
        <f t="shared" si="176"/>
        <v>42.634787833234554</v>
      </c>
      <c r="BS1360">
        <f t="shared" si="177"/>
        <v>39.477124316200936</v>
      </c>
      <c r="BT1360">
        <v>10</v>
      </c>
    </row>
    <row r="1361" spans="67:72" x14ac:dyDescent="0.35">
      <c r="BO1361">
        <v>13.59</v>
      </c>
      <c r="BP1361">
        <f t="shared" si="174"/>
        <v>12.680448569015024</v>
      </c>
      <c r="BQ1361">
        <f t="shared" si="175"/>
        <v>12.651456591268065</v>
      </c>
      <c r="BR1361">
        <f t="shared" si="176"/>
        <v>42.630647257419696</v>
      </c>
      <c r="BS1361">
        <f t="shared" si="177"/>
        <v>39.473172920733361</v>
      </c>
      <c r="BT1361">
        <v>10</v>
      </c>
    </row>
    <row r="1362" spans="67:72" x14ac:dyDescent="0.35">
      <c r="BO1362">
        <v>13.6</v>
      </c>
      <c r="BP1362">
        <f t="shared" si="174"/>
        <v>12.680137404643775</v>
      </c>
      <c r="BQ1362">
        <f t="shared" si="175"/>
        <v>12.651128146200454</v>
      </c>
      <c r="BR1362">
        <f t="shared" si="176"/>
        <v>42.62651214154495</v>
      </c>
      <c r="BS1362">
        <f t="shared" si="177"/>
        <v>39.469226753350952</v>
      </c>
      <c r="BT1362">
        <v>10</v>
      </c>
    </row>
    <row r="1363" spans="67:72" x14ac:dyDescent="0.35">
      <c r="BO1363">
        <v>13.61</v>
      </c>
      <c r="BP1363">
        <f t="shared" si="174"/>
        <v>12.679826311497742</v>
      </c>
      <c r="BQ1363">
        <f t="shared" si="175"/>
        <v>12.65079977425825</v>
      </c>
      <c r="BR1363">
        <f t="shared" si="176"/>
        <v>42.622382475200979</v>
      </c>
      <c r="BS1363">
        <f t="shared" si="177"/>
        <v>39.465285804603695</v>
      </c>
      <c r="BT1363">
        <v>10</v>
      </c>
    </row>
    <row r="1364" spans="67:72" x14ac:dyDescent="0.35">
      <c r="BO1364">
        <v>13.62</v>
      </c>
      <c r="BP1364">
        <f t="shared" si="174"/>
        <v>12.679515289603311</v>
      </c>
      <c r="BQ1364">
        <f t="shared" si="175"/>
        <v>12.650471475470876</v>
      </c>
      <c r="BR1364">
        <f t="shared" si="176"/>
        <v>42.618258247998433</v>
      </c>
      <c r="BS1364">
        <f t="shared" si="177"/>
        <v>39.461350065058788</v>
      </c>
      <c r="BT1364">
        <v>10</v>
      </c>
    </row>
    <row r="1365" spans="67:72" x14ac:dyDescent="0.35">
      <c r="BO1365">
        <v>13.63</v>
      </c>
      <c r="BP1365">
        <f t="shared" si="174"/>
        <v>12.679204338986874</v>
      </c>
      <c r="BQ1365">
        <f t="shared" si="175"/>
        <v>12.650143249867776</v>
      </c>
      <c r="BR1365">
        <f t="shared" si="176"/>
        <v>42.614139449567915</v>
      </c>
      <c r="BS1365">
        <f t="shared" si="177"/>
        <v>39.457419525300544</v>
      </c>
      <c r="BT1365">
        <v>10</v>
      </c>
    </row>
    <row r="1366" spans="67:72" x14ac:dyDescent="0.35">
      <c r="BO1366">
        <v>13.64</v>
      </c>
      <c r="BP1366">
        <f t="shared" si="174"/>
        <v>12.678893459674846</v>
      </c>
      <c r="BQ1366">
        <f t="shared" si="175"/>
        <v>12.64981509747841</v>
      </c>
      <c r="BR1366">
        <f t="shared" si="176"/>
        <v>42.61002606955995</v>
      </c>
      <c r="BS1366">
        <f t="shared" si="177"/>
        <v>39.453494175930409</v>
      </c>
      <c r="BT1366">
        <v>10</v>
      </c>
    </row>
    <row r="1367" spans="67:72" x14ac:dyDescent="0.35">
      <c r="BO1367">
        <v>13.65</v>
      </c>
      <c r="BP1367">
        <f t="shared" si="174"/>
        <v>12.67858265169364</v>
      </c>
      <c r="BQ1367">
        <f t="shared" si="175"/>
        <v>12.649487018332254</v>
      </c>
      <c r="BR1367">
        <f t="shared" si="176"/>
        <v>42.605918097644953</v>
      </c>
      <c r="BS1367">
        <f t="shared" si="177"/>
        <v>39.449574007566916</v>
      </c>
      <c r="BT1367">
        <v>10</v>
      </c>
    </row>
    <row r="1368" spans="67:72" x14ac:dyDescent="0.35">
      <c r="BO1368">
        <v>13.66</v>
      </c>
      <c r="BP1368">
        <f t="shared" si="174"/>
        <v>12.678271915069695</v>
      </c>
      <c r="BQ1368">
        <f t="shared" si="175"/>
        <v>12.649159012458792</v>
      </c>
      <c r="BR1368">
        <f t="shared" si="176"/>
        <v>42.60181552351316</v>
      </c>
      <c r="BS1368">
        <f t="shared" si="177"/>
        <v>39.445659010845667</v>
      </c>
      <c r="BT1368">
        <v>10</v>
      </c>
    </row>
    <row r="1369" spans="67:72" x14ac:dyDescent="0.35">
      <c r="BO1369">
        <v>13.67</v>
      </c>
      <c r="BP1369">
        <f t="shared" si="174"/>
        <v>12.677961249829456</v>
      </c>
      <c r="BQ1369">
        <f t="shared" si="175"/>
        <v>12.648831079887536</v>
      </c>
      <c r="BR1369">
        <f t="shared" si="176"/>
        <v>42.597718336874614</v>
      </c>
      <c r="BS1369">
        <f t="shared" si="177"/>
        <v>39.441749176419265</v>
      </c>
      <c r="BT1369">
        <v>10</v>
      </c>
    </row>
    <row r="1370" spans="67:72" x14ac:dyDescent="0.35">
      <c r="BO1370">
        <v>13.68</v>
      </c>
      <c r="BP1370">
        <f t="shared" si="174"/>
        <v>12.677650655999383</v>
      </c>
      <c r="BQ1370">
        <f t="shared" si="175"/>
        <v>12.648503220647999</v>
      </c>
      <c r="BR1370">
        <f t="shared" si="176"/>
        <v>42.593626527459151</v>
      </c>
      <c r="BS1370">
        <f t="shared" si="177"/>
        <v>39.437844494957332</v>
      </c>
      <c r="BT1370">
        <v>10</v>
      </c>
    </row>
    <row r="1371" spans="67:72" x14ac:dyDescent="0.35">
      <c r="BO1371">
        <v>13.69</v>
      </c>
      <c r="BP1371">
        <f t="shared" si="174"/>
        <v>12.677340133605949</v>
      </c>
      <c r="BQ1371">
        <f t="shared" si="175"/>
        <v>12.648175434769723</v>
      </c>
      <c r="BR1371">
        <f t="shared" si="176"/>
        <v>42.589540085016303</v>
      </c>
      <c r="BS1371">
        <f t="shared" si="177"/>
        <v>39.433944957146444</v>
      </c>
      <c r="BT1371">
        <v>10</v>
      </c>
    </row>
    <row r="1372" spans="67:72" x14ac:dyDescent="0.35">
      <c r="BO1372">
        <v>13.7</v>
      </c>
      <c r="BP1372">
        <f t="shared" si="174"/>
        <v>12.677029682675641</v>
      </c>
      <c r="BQ1372">
        <f t="shared" si="175"/>
        <v>12.647847722282259</v>
      </c>
      <c r="BR1372">
        <f t="shared" si="176"/>
        <v>42.585458999315314</v>
      </c>
      <c r="BS1372">
        <f t="shared" si="177"/>
        <v>39.430050553690116</v>
      </c>
      <c r="BT1372">
        <v>10</v>
      </c>
    </row>
    <row r="1373" spans="67:72" x14ac:dyDescent="0.35">
      <c r="BO1373">
        <v>13.71</v>
      </c>
      <c r="BP1373">
        <f t="shared" si="174"/>
        <v>12.676719303234954</v>
      </c>
      <c r="BQ1373">
        <f t="shared" si="175"/>
        <v>12.647520083215177</v>
      </c>
      <c r="BR1373">
        <f t="shared" si="176"/>
        <v>42.581383260145074</v>
      </c>
      <c r="BS1373">
        <f t="shared" si="177"/>
        <v>39.42616127530875</v>
      </c>
      <c r="BT1373">
        <v>10</v>
      </c>
    </row>
    <row r="1374" spans="67:72" x14ac:dyDescent="0.35">
      <c r="BO1374">
        <v>13.72</v>
      </c>
      <c r="BP1374">
        <f t="shared" si="174"/>
        <v>12.676408995310403</v>
      </c>
      <c r="BQ1374">
        <f t="shared" si="175"/>
        <v>12.647192517598057</v>
      </c>
      <c r="BR1374">
        <f t="shared" si="176"/>
        <v>42.57731285731407</v>
      </c>
      <c r="BS1374">
        <f t="shared" si="177"/>
        <v>39.422277112739636</v>
      </c>
      <c r="BT1374">
        <v>10</v>
      </c>
    </row>
    <row r="1375" spans="67:72" x14ac:dyDescent="0.35">
      <c r="BO1375">
        <v>13.73</v>
      </c>
      <c r="BP1375">
        <f t="shared" si="174"/>
        <v>12.676098758928509</v>
      </c>
      <c r="BQ1375">
        <f t="shared" si="175"/>
        <v>12.646865025460501</v>
      </c>
      <c r="BR1375">
        <f t="shared" si="176"/>
        <v>42.573247780650384</v>
      </c>
      <c r="BS1375">
        <f t="shared" si="177"/>
        <v>39.418398056736905</v>
      </c>
      <c r="BT1375">
        <v>10</v>
      </c>
    </row>
    <row r="1376" spans="67:72" x14ac:dyDescent="0.35">
      <c r="BO1376">
        <v>13.74</v>
      </c>
      <c r="BP1376">
        <f t="shared" si="174"/>
        <v>12.675788594115811</v>
      </c>
      <c r="BQ1376">
        <f t="shared" si="175"/>
        <v>12.646537606832121</v>
      </c>
      <c r="BR1376">
        <f t="shared" si="176"/>
        <v>42.569188020001654</v>
      </c>
      <c r="BS1376">
        <f t="shared" si="177"/>
        <v>39.414524098071482</v>
      </c>
      <c r="BT1376">
        <v>10</v>
      </c>
    </row>
    <row r="1377" spans="67:72" x14ac:dyDescent="0.35">
      <c r="BO1377">
        <v>13.75</v>
      </c>
      <c r="BP1377">
        <f t="shared" si="174"/>
        <v>12.67547850089886</v>
      </c>
      <c r="BQ1377">
        <f t="shared" si="175"/>
        <v>12.646210261742553</v>
      </c>
      <c r="BR1377">
        <f t="shared" si="176"/>
        <v>42.565133565234987</v>
      </c>
      <c r="BS1377">
        <f t="shared" si="177"/>
        <v>39.410655227531102</v>
      </c>
      <c r="BT1377">
        <v>10</v>
      </c>
    </row>
    <row r="1378" spans="67:72" x14ac:dyDescent="0.35">
      <c r="BO1378">
        <v>13.76</v>
      </c>
      <c r="BP1378">
        <f t="shared" si="174"/>
        <v>12.675168479304217</v>
      </c>
      <c r="BQ1378">
        <f t="shared" si="175"/>
        <v>12.645882990221434</v>
      </c>
      <c r="BR1378">
        <f t="shared" si="176"/>
        <v>42.561084406236958</v>
      </c>
      <c r="BS1378">
        <f t="shared" si="177"/>
        <v>39.406791435920212</v>
      </c>
      <c r="BT1378">
        <v>10</v>
      </c>
    </row>
    <row r="1379" spans="67:72" x14ac:dyDescent="0.35">
      <c r="BO1379">
        <v>13.77</v>
      </c>
      <c r="BP1379">
        <f t="shared" si="174"/>
        <v>12.67485852935846</v>
      </c>
      <c r="BQ1379">
        <f t="shared" si="175"/>
        <v>12.64555579229844</v>
      </c>
      <c r="BR1379">
        <f t="shared" si="176"/>
        <v>42.557040532913589</v>
      </c>
      <c r="BS1379">
        <f t="shared" si="177"/>
        <v>39.402932714060007</v>
      </c>
      <c r="BT1379">
        <v>10</v>
      </c>
    </row>
    <row r="1380" spans="67:72" x14ac:dyDescent="0.35">
      <c r="BO1380">
        <v>13.78</v>
      </c>
      <c r="BP1380">
        <f t="shared" si="174"/>
        <v>12.674548651088173</v>
      </c>
      <c r="BQ1380">
        <f t="shared" si="175"/>
        <v>12.645228668003236</v>
      </c>
      <c r="BR1380">
        <f t="shared" si="176"/>
        <v>42.553001935190288</v>
      </c>
      <c r="BS1380">
        <f t="shared" si="177"/>
        <v>39.399079052788352</v>
      </c>
      <c r="BT1380">
        <v>10</v>
      </c>
    </row>
    <row r="1381" spans="67:72" x14ac:dyDescent="0.35">
      <c r="BO1381">
        <v>13.79</v>
      </c>
      <c r="BP1381">
        <f t="shared" si="174"/>
        <v>12.674238844519964</v>
      </c>
      <c r="BQ1381">
        <f t="shared" si="175"/>
        <v>12.644901617365523</v>
      </c>
      <c r="BR1381">
        <f t="shared" si="176"/>
        <v>42.548968603011787</v>
      </c>
      <c r="BS1381">
        <f t="shared" si="177"/>
        <v>39.395230442959793</v>
      </c>
      <c r="BT1381">
        <v>10</v>
      </c>
    </row>
    <row r="1382" spans="67:72" x14ac:dyDescent="0.35">
      <c r="BO1382">
        <v>13.8</v>
      </c>
      <c r="BP1382">
        <f t="shared" si="174"/>
        <v>12.673929109680444</v>
      </c>
      <c r="BQ1382">
        <f t="shared" si="175"/>
        <v>12.644574640415009</v>
      </c>
      <c r="BR1382">
        <f t="shared" si="176"/>
        <v>42.544940526342174</v>
      </c>
      <c r="BS1382">
        <f t="shared" si="177"/>
        <v>39.391386875445477</v>
      </c>
      <c r="BT1382">
        <v>10</v>
      </c>
    </row>
    <row r="1383" spans="67:72" x14ac:dyDescent="0.35">
      <c r="BO1383">
        <v>13.81</v>
      </c>
      <c r="BP1383">
        <f t="shared" si="174"/>
        <v>12.673619446596241</v>
      </c>
      <c r="BQ1383">
        <f t="shared" si="175"/>
        <v>12.644247737181418</v>
      </c>
      <c r="BR1383">
        <f t="shared" si="176"/>
        <v>42.540917695164779</v>
      </c>
      <c r="BS1383">
        <f t="shared" si="177"/>
        <v>39.387548341133162</v>
      </c>
      <c r="BT1383">
        <v>10</v>
      </c>
    </row>
    <row r="1384" spans="67:72" x14ac:dyDescent="0.35">
      <c r="BO1384">
        <v>13.82</v>
      </c>
      <c r="BP1384">
        <f t="shared" si="174"/>
        <v>12.673309855293999</v>
      </c>
      <c r="BQ1384">
        <f t="shared" si="175"/>
        <v>12.64392090769449</v>
      </c>
      <c r="BR1384">
        <f t="shared" si="176"/>
        <v>42.536900099482203</v>
      </c>
      <c r="BS1384">
        <f t="shared" si="177"/>
        <v>39.38371483092719</v>
      </c>
      <c r="BT1384">
        <v>10</v>
      </c>
    </row>
    <row r="1385" spans="67:72" x14ac:dyDescent="0.35">
      <c r="BO1385">
        <v>13.83</v>
      </c>
      <c r="BP1385">
        <f t="shared" si="174"/>
        <v>12.673000335800367</v>
      </c>
      <c r="BQ1385">
        <f t="shared" si="175"/>
        <v>12.643594151983983</v>
      </c>
      <c r="BR1385">
        <f t="shared" si="176"/>
        <v>42.532887729316229</v>
      </c>
      <c r="BS1385">
        <f t="shared" si="177"/>
        <v>39.379886335748395</v>
      </c>
      <c r="BT1385">
        <v>10</v>
      </c>
    </row>
    <row r="1386" spans="67:72" x14ac:dyDescent="0.35">
      <c r="BO1386">
        <v>13.84</v>
      </c>
      <c r="BP1386">
        <f t="shared" si="174"/>
        <v>12.672690888142014</v>
      </c>
      <c r="BQ1386">
        <f t="shared" si="175"/>
        <v>12.643267470079673</v>
      </c>
      <c r="BR1386">
        <f t="shared" si="176"/>
        <v>42.528880574707813</v>
      </c>
      <c r="BS1386">
        <f t="shared" si="177"/>
        <v>39.376062846534182</v>
      </c>
      <c r="BT1386">
        <v>10</v>
      </c>
    </row>
    <row r="1387" spans="67:72" x14ac:dyDescent="0.35">
      <c r="BO1387">
        <v>13.85</v>
      </c>
      <c r="BP1387">
        <f t="shared" si="174"/>
        <v>12.67238151234562</v>
      </c>
      <c r="BQ1387">
        <f t="shared" si="175"/>
        <v>12.642940862011342</v>
      </c>
      <c r="BR1387">
        <f t="shared" si="176"/>
        <v>42.524878625717051</v>
      </c>
      <c r="BS1387">
        <f t="shared" si="177"/>
        <v>39.372244354238369</v>
      </c>
      <c r="BT1387">
        <v>10</v>
      </c>
    </row>
    <row r="1388" spans="67:72" x14ac:dyDescent="0.35">
      <c r="BO1388">
        <v>13.86</v>
      </c>
      <c r="BP1388">
        <f t="shared" si="174"/>
        <v>12.672072208437875</v>
      </c>
      <c r="BQ1388">
        <f t="shared" si="175"/>
        <v>12.642614327808797</v>
      </c>
      <c r="BR1388">
        <f t="shared" si="176"/>
        <v>42.520881872423118</v>
      </c>
      <c r="BS1388">
        <f t="shared" si="177"/>
        <v>39.368430849831263</v>
      </c>
      <c r="BT1388">
        <v>10</v>
      </c>
    </row>
    <row r="1389" spans="67:72" x14ac:dyDescent="0.35">
      <c r="BO1389">
        <v>13.87</v>
      </c>
      <c r="BP1389">
        <f t="shared" si="174"/>
        <v>12.671762976445487</v>
      </c>
      <c r="BQ1389">
        <f t="shared" si="175"/>
        <v>12.642287867501862</v>
      </c>
      <c r="BR1389">
        <f t="shared" si="176"/>
        <v>42.516890304924253</v>
      </c>
      <c r="BS1389">
        <f t="shared" si="177"/>
        <v>39.364622324299582</v>
      </c>
      <c r="BT1389">
        <v>10</v>
      </c>
    </row>
    <row r="1390" spans="67:72" x14ac:dyDescent="0.35">
      <c r="BO1390">
        <v>13.88</v>
      </c>
      <c r="BP1390">
        <f t="shared" si="174"/>
        <v>12.671453816395175</v>
      </c>
      <c r="BQ1390">
        <f t="shared" si="175"/>
        <v>12.641961481120367</v>
      </c>
      <c r="BR1390">
        <f t="shared" si="176"/>
        <v>42.512903913337716</v>
      </c>
      <c r="BS1390">
        <f t="shared" si="177"/>
        <v>39.360818768646411</v>
      </c>
      <c r="BT1390">
        <v>10</v>
      </c>
    </row>
    <row r="1391" spans="67:72" x14ac:dyDescent="0.35">
      <c r="BO1391">
        <v>13.89</v>
      </c>
      <c r="BP1391">
        <f t="shared" si="174"/>
        <v>12.671144728313667</v>
      </c>
      <c r="BQ1391">
        <f t="shared" si="175"/>
        <v>12.641635168694163</v>
      </c>
      <c r="BR1391">
        <f t="shared" si="176"/>
        <v>42.508922687799753</v>
      </c>
      <c r="BS1391">
        <f t="shared" si="177"/>
        <v>39.357020173891222</v>
      </c>
      <c r="BT1391">
        <v>10</v>
      </c>
    </row>
    <row r="1392" spans="67:72" x14ac:dyDescent="0.35">
      <c r="BO1392">
        <v>13.9</v>
      </c>
      <c r="BP1392">
        <f t="shared" si="174"/>
        <v>12.670835712227712</v>
      </c>
      <c r="BQ1392">
        <f t="shared" si="175"/>
        <v>12.641308930253119</v>
      </c>
      <c r="BR1392">
        <f t="shared" si="176"/>
        <v>42.504946618465553</v>
      </c>
      <c r="BS1392">
        <f t="shared" si="177"/>
        <v>39.353226531069794</v>
      </c>
      <c r="BT1392">
        <v>10</v>
      </c>
    </row>
    <row r="1393" spans="67:72" x14ac:dyDescent="0.35">
      <c r="BO1393">
        <v>13.91</v>
      </c>
      <c r="BP1393">
        <f t="shared" si="174"/>
        <v>12.670526768164065</v>
      </c>
      <c r="BQ1393">
        <f t="shared" si="175"/>
        <v>12.640982765827122</v>
      </c>
      <c r="BR1393">
        <f t="shared" si="176"/>
        <v>42.500975695509212</v>
      </c>
      <c r="BS1393">
        <f t="shared" si="177"/>
        <v>39.349437831234212</v>
      </c>
      <c r="BT1393">
        <v>10</v>
      </c>
    </row>
    <row r="1394" spans="67:72" x14ac:dyDescent="0.35">
      <c r="BO1394">
        <v>13.92</v>
      </c>
      <c r="BP1394">
        <f t="shared" si="174"/>
        <v>12.670217896149497</v>
      </c>
      <c r="BQ1394">
        <f t="shared" si="175"/>
        <v>12.640656675446067</v>
      </c>
      <c r="BR1394">
        <f t="shared" si="176"/>
        <v>42.497009909123719</v>
      </c>
      <c r="BS1394">
        <f t="shared" si="177"/>
        <v>39.345654065452827</v>
      </c>
      <c r="BT1394">
        <v>10</v>
      </c>
    </row>
    <row r="1395" spans="67:72" x14ac:dyDescent="0.35">
      <c r="BO1395">
        <v>13.93</v>
      </c>
      <c r="BP1395">
        <f t="shared" si="174"/>
        <v>12.669909096210791</v>
      </c>
      <c r="BQ1395">
        <f t="shared" si="175"/>
        <v>12.640330659139872</v>
      </c>
      <c r="BR1395">
        <f t="shared" si="176"/>
        <v>42.493049249520858</v>
      </c>
      <c r="BS1395">
        <f t="shared" si="177"/>
        <v>39.341875224810238</v>
      </c>
      <c r="BT1395">
        <v>10</v>
      </c>
    </row>
    <row r="1396" spans="67:72" x14ac:dyDescent="0.35">
      <c r="BO1396">
        <v>13.94</v>
      </c>
      <c r="BP1396">
        <f t="shared" si="174"/>
        <v>12.669600368374747</v>
      </c>
      <c r="BQ1396">
        <f t="shared" si="175"/>
        <v>12.640004716938462</v>
      </c>
      <c r="BR1396">
        <f t="shared" si="176"/>
        <v>42.489093706931271</v>
      </c>
      <c r="BS1396">
        <f t="shared" si="177"/>
        <v>39.338101300407232</v>
      </c>
      <c r="BT1396">
        <v>10</v>
      </c>
    </row>
    <row r="1397" spans="67:72" x14ac:dyDescent="0.35">
      <c r="BO1397">
        <v>13.95</v>
      </c>
      <c r="BP1397">
        <f t="shared" si="174"/>
        <v>12.669291712668169</v>
      </c>
      <c r="BQ1397">
        <f t="shared" si="175"/>
        <v>12.639678848871791</v>
      </c>
      <c r="BR1397">
        <f t="shared" si="176"/>
        <v>42.485143271604329</v>
      </c>
      <c r="BS1397">
        <f t="shared" si="177"/>
        <v>39.334332283360816</v>
      </c>
      <c r="BT1397">
        <v>10</v>
      </c>
    </row>
    <row r="1398" spans="67:72" x14ac:dyDescent="0.35">
      <c r="BO1398">
        <v>13.96</v>
      </c>
      <c r="BP1398">
        <f t="shared" si="174"/>
        <v>12.668983129117883</v>
      </c>
      <c r="BQ1398">
        <f t="shared" si="175"/>
        <v>12.639353054969815</v>
      </c>
      <c r="BR1398">
        <f t="shared" si="176"/>
        <v>42.481197933808147</v>
      </c>
      <c r="BS1398">
        <f t="shared" si="177"/>
        <v>39.330568164804099</v>
      </c>
      <c r="BT1398">
        <v>10</v>
      </c>
    </row>
    <row r="1399" spans="67:72" x14ac:dyDescent="0.35">
      <c r="BO1399">
        <v>13.97</v>
      </c>
      <c r="BP1399">
        <f t="shared" si="174"/>
        <v>12.668674617750728</v>
      </c>
      <c r="BQ1399">
        <f t="shared" si="175"/>
        <v>12.639027335262519</v>
      </c>
      <c r="BR1399">
        <f t="shared" si="176"/>
        <v>42.477257683829535</v>
      </c>
      <c r="BS1399">
        <f t="shared" si="177"/>
        <v>39.326808935886348</v>
      </c>
      <c r="BT1399">
        <v>10</v>
      </c>
    </row>
    <row r="1400" spans="67:72" x14ac:dyDescent="0.35">
      <c r="BO1400">
        <v>13.98</v>
      </c>
      <c r="BP1400">
        <f t="shared" si="174"/>
        <v>12.668366178593546</v>
      </c>
      <c r="BQ1400">
        <f t="shared" si="175"/>
        <v>12.638701689779891</v>
      </c>
      <c r="BR1400">
        <f t="shared" si="176"/>
        <v>42.473322511973933</v>
      </c>
      <c r="BS1400">
        <f t="shared" si="177"/>
        <v>39.323054587772901</v>
      </c>
      <c r="BT1400">
        <v>10</v>
      </c>
    </row>
    <row r="1401" spans="67:72" x14ac:dyDescent="0.35">
      <c r="BO1401">
        <v>13.99</v>
      </c>
      <c r="BP1401">
        <f t="shared" si="174"/>
        <v>12.668057811673204</v>
      </c>
      <c r="BQ1401">
        <f t="shared" si="175"/>
        <v>12.638376118551943</v>
      </c>
      <c r="BR1401">
        <f t="shared" si="176"/>
        <v>42.469392408565454</v>
      </c>
      <c r="BS1401">
        <f t="shared" si="177"/>
        <v>39.319305111645178</v>
      </c>
      <c r="BT1401">
        <v>10</v>
      </c>
    </row>
    <row r="1402" spans="67:72" x14ac:dyDescent="0.35">
      <c r="BO1402">
        <v>14</v>
      </c>
      <c r="BP1402">
        <f t="shared" si="174"/>
        <v>12.667749517016578</v>
      </c>
      <c r="BQ1402">
        <f t="shared" si="175"/>
        <v>12.638050621608704</v>
      </c>
      <c r="BR1402">
        <f t="shared" si="176"/>
        <v>42.465467363946757</v>
      </c>
      <c r="BS1402">
        <f t="shared" si="177"/>
        <v>39.315560498700613</v>
      </c>
      <c r="BT1402">
        <v>10</v>
      </c>
    </row>
    <row r="1403" spans="67:72" x14ac:dyDescent="0.35">
      <c r="BO1403">
        <v>14.01</v>
      </c>
      <c r="BP1403">
        <f t="shared" si="174"/>
        <v>12.667441294650549</v>
      </c>
      <c r="BQ1403">
        <f t="shared" si="175"/>
        <v>12.637725198980215</v>
      </c>
      <c r="BR1403">
        <f t="shared" si="176"/>
        <v>42.46154736847906</v>
      </c>
      <c r="BS1403">
        <f t="shared" si="177"/>
        <v>39.311820740152655</v>
      </c>
      <c r="BT1403">
        <v>10</v>
      </c>
    </row>
    <row r="1404" spans="67:72" x14ac:dyDescent="0.35">
      <c r="BO1404">
        <v>14.02</v>
      </c>
      <c r="BP1404">
        <f t="shared" si="174"/>
        <v>12.667133144602026</v>
      </c>
      <c r="BQ1404">
        <f t="shared" si="175"/>
        <v>12.63739985069653</v>
      </c>
      <c r="BR1404">
        <f t="shared" si="176"/>
        <v>42.457632412542104</v>
      </c>
      <c r="BS1404">
        <f t="shared" si="177"/>
        <v>39.308085827230734</v>
      </c>
      <c r="BT1404">
        <v>10</v>
      </c>
    </row>
    <row r="1405" spans="67:72" x14ac:dyDescent="0.35">
      <c r="BO1405">
        <v>14.03</v>
      </c>
      <c r="BP1405">
        <f t="shared" si="174"/>
        <v>12.666825066897919</v>
      </c>
      <c r="BQ1405">
        <f t="shared" si="175"/>
        <v>12.637074576787731</v>
      </c>
      <c r="BR1405">
        <f t="shared" si="176"/>
        <v>42.453722486534097</v>
      </c>
      <c r="BS1405">
        <f t="shared" si="177"/>
        <v>39.304355751180211</v>
      </c>
      <c r="BT1405">
        <v>10</v>
      </c>
    </row>
    <row r="1406" spans="67:72" x14ac:dyDescent="0.35">
      <c r="BO1406">
        <v>14.04</v>
      </c>
      <c r="BP1406">
        <f t="shared" si="174"/>
        <v>12.666517061565159</v>
      </c>
      <c r="BQ1406">
        <f t="shared" si="175"/>
        <v>12.636749377283902</v>
      </c>
      <c r="BR1406">
        <f t="shared" si="176"/>
        <v>42.449817580871716</v>
      </c>
      <c r="BS1406">
        <f t="shared" si="177"/>
        <v>39.300630503262362</v>
      </c>
      <c r="BT1406">
        <v>10</v>
      </c>
    </row>
    <row r="1407" spans="67:72" x14ac:dyDescent="0.35">
      <c r="BO1407">
        <v>14.05</v>
      </c>
      <c r="BP1407">
        <f t="shared" si="174"/>
        <v>12.666209128630681</v>
      </c>
      <c r="BQ1407">
        <f t="shared" si="175"/>
        <v>12.63642425221515</v>
      </c>
      <c r="BR1407">
        <f t="shared" si="176"/>
        <v>42.445917685990025</v>
      </c>
      <c r="BS1407">
        <f t="shared" si="177"/>
        <v>39.296910074754386</v>
      </c>
      <c r="BT1407">
        <v>10</v>
      </c>
    </row>
    <row r="1408" spans="67:72" x14ac:dyDescent="0.35">
      <c r="BO1408">
        <v>14.06</v>
      </c>
      <c r="BP1408">
        <f t="shared" si="174"/>
        <v>12.665901268121443</v>
      </c>
      <c r="BQ1408">
        <f t="shared" si="175"/>
        <v>12.636099201611595</v>
      </c>
      <c r="BR1408">
        <f t="shared" si="176"/>
        <v>42.442022792342456</v>
      </c>
      <c r="BS1408">
        <f t="shared" si="177"/>
        <v>39.293194456949301</v>
      </c>
      <c r="BT1408">
        <v>10</v>
      </c>
    </row>
    <row r="1409" spans="67:72" x14ac:dyDescent="0.35">
      <c r="BO1409">
        <v>14.07</v>
      </c>
      <c r="BP1409">
        <f t="shared" si="174"/>
        <v>12.665593480064409</v>
      </c>
      <c r="BQ1409">
        <f t="shared" si="175"/>
        <v>12.635774225503379</v>
      </c>
      <c r="BR1409">
        <f t="shared" si="176"/>
        <v>42.438132890400802</v>
      </c>
      <c r="BS1409">
        <f t="shared" si="177"/>
        <v>39.289483641155975</v>
      </c>
      <c r="BT1409">
        <v>10</v>
      </c>
    </row>
    <row r="1410" spans="67:72" x14ac:dyDescent="0.35">
      <c r="BO1410">
        <v>14.08</v>
      </c>
      <c r="BP1410">
        <f t="shared" si="174"/>
        <v>12.66528576448656</v>
      </c>
      <c r="BQ1410">
        <f t="shared" si="175"/>
        <v>12.635449323920652</v>
      </c>
      <c r="BR1410">
        <f t="shared" si="176"/>
        <v>42.434247970655129</v>
      </c>
      <c r="BS1410">
        <f t="shared" si="177"/>
        <v>39.285777618699079</v>
      </c>
      <c r="BT1410">
        <v>10</v>
      </c>
    </row>
    <row r="1411" spans="67:72" x14ac:dyDescent="0.35">
      <c r="BO1411">
        <v>14.09</v>
      </c>
      <c r="BP1411">
        <f t="shared" ref="BP1411:BP1474" si="178">13.03*EXP(-0.003454*BO1411)+0.1297*EXP(0.04768*BO1411)</f>
        <v>12.664978121414888</v>
      </c>
      <c r="BQ1411">
        <f t="shared" ref="BQ1411:BQ1474" si="179">13.05*EXP(-0.003531*BO1411)+0.105*EXP(0.05201*BO1411)</f>
        <v>12.635124496893585</v>
      </c>
      <c r="BR1411">
        <f t="shared" ref="BR1411:BR1474" si="180">19.99*EXP(-0.1923*BO1411)+43*EXP(-0.003208*BO1411)</f>
        <v>42.430368023613809</v>
      </c>
      <c r="BS1411">
        <f t="shared" ref="BS1411:BS1474" si="181">18.61*EXP(-0.182*BO1411)+39.42*EXP(-0.002885*BO1411)</f>
        <v>39.282076380919044</v>
      </c>
      <c r="BT1411">
        <v>10</v>
      </c>
    </row>
    <row r="1412" spans="67:72" x14ac:dyDescent="0.35">
      <c r="BO1412">
        <v>14.1</v>
      </c>
      <c r="BP1412">
        <f t="shared" si="178"/>
        <v>12.664670550876403</v>
      </c>
      <c r="BQ1412">
        <f t="shared" si="179"/>
        <v>12.634799744452366</v>
      </c>
      <c r="BR1412">
        <f t="shared" si="180"/>
        <v>42.426493039803404</v>
      </c>
      <c r="BS1412">
        <f t="shared" si="181"/>
        <v>39.278379919172053</v>
      </c>
      <c r="BT1412">
        <v>10</v>
      </c>
    </row>
    <row r="1413" spans="67:72" x14ac:dyDescent="0.35">
      <c r="BO1413">
        <v>14.11</v>
      </c>
      <c r="BP1413">
        <f t="shared" si="178"/>
        <v>12.664363052898121</v>
      </c>
      <c r="BQ1413">
        <f t="shared" si="179"/>
        <v>12.634475066627195</v>
      </c>
      <c r="BR1413">
        <f t="shared" si="180"/>
        <v>42.422623009768706</v>
      </c>
      <c r="BS1413">
        <f t="shared" si="181"/>
        <v>39.274688224830022</v>
      </c>
      <c r="BT1413">
        <v>10</v>
      </c>
    </row>
    <row r="1414" spans="67:72" x14ac:dyDescent="0.35">
      <c r="BO1414">
        <v>14.12</v>
      </c>
      <c r="BP1414">
        <f t="shared" si="178"/>
        <v>12.664055627507071</v>
      </c>
      <c r="BQ1414">
        <f t="shared" si="179"/>
        <v>12.63415046344829</v>
      </c>
      <c r="BR1414">
        <f t="shared" si="180"/>
        <v>42.418757924072651</v>
      </c>
      <c r="BS1414">
        <f t="shared" si="181"/>
        <v>39.271001289280512</v>
      </c>
      <c r="BT1414">
        <v>10</v>
      </c>
    </row>
    <row r="1415" spans="67:72" x14ac:dyDescent="0.35">
      <c r="BO1415">
        <v>14.13</v>
      </c>
      <c r="BP1415">
        <f t="shared" si="178"/>
        <v>12.663748274730306</v>
      </c>
      <c r="BQ1415">
        <f t="shared" si="179"/>
        <v>12.633825934945884</v>
      </c>
      <c r="BR1415">
        <f t="shared" si="180"/>
        <v>42.414897773296303</v>
      </c>
      <c r="BS1415">
        <f t="shared" si="181"/>
        <v>39.267319103926802</v>
      </c>
      <c r="BT1415">
        <v>10</v>
      </c>
    </row>
    <row r="1416" spans="67:72" x14ac:dyDescent="0.35">
      <c r="BO1416">
        <v>14.14</v>
      </c>
      <c r="BP1416">
        <f t="shared" si="178"/>
        <v>12.663440994594881</v>
      </c>
      <c r="BQ1416">
        <f t="shared" si="179"/>
        <v>12.633501481150226</v>
      </c>
      <c r="BR1416">
        <f t="shared" si="180"/>
        <v>42.411042548038836</v>
      </c>
      <c r="BS1416">
        <f t="shared" si="181"/>
        <v>39.263641660187737</v>
      </c>
      <c r="BT1416">
        <v>10</v>
      </c>
    </row>
    <row r="1417" spans="67:72" x14ac:dyDescent="0.35">
      <c r="BO1417">
        <v>14.15</v>
      </c>
      <c r="BP1417">
        <f t="shared" si="178"/>
        <v>12.663133787127865</v>
      </c>
      <c r="BQ1417">
        <f t="shared" si="179"/>
        <v>12.633177102091587</v>
      </c>
      <c r="BR1417">
        <f t="shared" si="180"/>
        <v>42.40719223891746</v>
      </c>
      <c r="BS1417">
        <f t="shared" si="181"/>
        <v>39.259968949497818</v>
      </c>
      <c r="BT1417">
        <v>10</v>
      </c>
    </row>
    <row r="1418" spans="67:72" x14ac:dyDescent="0.35">
      <c r="BO1418">
        <v>14.16</v>
      </c>
      <c r="BP1418">
        <f t="shared" si="178"/>
        <v>12.662826652356348</v>
      </c>
      <c r="BQ1418">
        <f t="shared" si="179"/>
        <v>12.632852797800242</v>
      </c>
      <c r="BR1418">
        <f t="shared" si="180"/>
        <v>42.40334683656743</v>
      </c>
      <c r="BS1418">
        <f t="shared" si="181"/>
        <v>39.256300963307083</v>
      </c>
      <c r="BT1418">
        <v>10</v>
      </c>
    </row>
    <row r="1419" spans="67:72" x14ac:dyDescent="0.35">
      <c r="BO1419">
        <v>14.17</v>
      </c>
      <c r="BP1419">
        <f t="shared" si="178"/>
        <v>12.662519590307424</v>
      </c>
      <c r="BQ1419">
        <f t="shared" si="179"/>
        <v>12.632528568306494</v>
      </c>
      <c r="BR1419">
        <f t="shared" si="180"/>
        <v>42.399506331641959</v>
      </c>
      <c r="BS1419">
        <f t="shared" si="181"/>
        <v>39.252637693081127</v>
      </c>
      <c r="BT1419">
        <v>10</v>
      </c>
    </row>
    <row r="1420" spans="67:72" x14ac:dyDescent="0.35">
      <c r="BO1420">
        <v>14.18</v>
      </c>
      <c r="BP1420">
        <f t="shared" si="178"/>
        <v>12.662212601008207</v>
      </c>
      <c r="BQ1420">
        <f t="shared" si="179"/>
        <v>12.632204413640654</v>
      </c>
      <c r="BR1420">
        <f t="shared" si="180"/>
        <v>42.395670714812255</v>
      </c>
      <c r="BS1420">
        <f t="shared" si="181"/>
        <v>39.248979130301073</v>
      </c>
      <c r="BT1420">
        <v>10</v>
      </c>
    </row>
    <row r="1421" spans="67:72" x14ac:dyDescent="0.35">
      <c r="BO1421">
        <v>14.19</v>
      </c>
      <c r="BP1421">
        <f t="shared" si="178"/>
        <v>12.661905684485822</v>
      </c>
      <c r="BQ1421">
        <f t="shared" si="179"/>
        <v>12.631880333833056</v>
      </c>
      <c r="BR1421">
        <f t="shared" si="180"/>
        <v>42.391839976767407</v>
      </c>
      <c r="BS1421">
        <f t="shared" si="181"/>
        <v>39.245325266463517</v>
      </c>
      <c r="BT1421">
        <v>10</v>
      </c>
    </row>
    <row r="1422" spans="67:72" x14ac:dyDescent="0.35">
      <c r="BO1422">
        <v>14.2</v>
      </c>
      <c r="BP1422">
        <f t="shared" si="178"/>
        <v>12.661598840767404</v>
      </c>
      <c r="BQ1422">
        <f t="shared" si="179"/>
        <v>12.631556328914042</v>
      </c>
      <c r="BR1422">
        <f t="shared" si="180"/>
        <v>42.388014108214406</v>
      </c>
      <c r="BS1422">
        <f t="shared" si="181"/>
        <v>39.241676093080521</v>
      </c>
      <c r="BT1422">
        <v>10</v>
      </c>
    </row>
    <row r="1423" spans="67:72" x14ac:dyDescent="0.35">
      <c r="BO1423">
        <v>14.21</v>
      </c>
      <c r="BP1423">
        <f t="shared" si="178"/>
        <v>12.661292069880105</v>
      </c>
      <c r="BQ1423">
        <f t="shared" si="179"/>
        <v>12.63123239891398</v>
      </c>
      <c r="BR1423">
        <f t="shared" si="180"/>
        <v>42.384193099878097</v>
      </c>
      <c r="BS1423">
        <f t="shared" si="181"/>
        <v>39.23803160167958</v>
      </c>
      <c r="BT1423">
        <v>10</v>
      </c>
    </row>
    <row r="1424" spans="67:72" x14ac:dyDescent="0.35">
      <c r="BO1424">
        <v>14.22</v>
      </c>
      <c r="BP1424">
        <f t="shared" si="178"/>
        <v>12.660985371851094</v>
      </c>
      <c r="BQ1424">
        <f t="shared" si="179"/>
        <v>12.63090854386324</v>
      </c>
      <c r="BR1424">
        <f t="shared" si="180"/>
        <v>42.380376942501144</v>
      </c>
      <c r="BS1424">
        <f t="shared" si="181"/>
        <v>39.234391783803602</v>
      </c>
      <c r="BT1424">
        <v>10</v>
      </c>
    </row>
    <row r="1425" spans="67:72" x14ac:dyDescent="0.35">
      <c r="BO1425">
        <v>14.23</v>
      </c>
      <c r="BP1425">
        <f t="shared" si="178"/>
        <v>12.660678746707541</v>
      </c>
      <c r="BQ1425">
        <f t="shared" si="179"/>
        <v>12.630584763792225</v>
      </c>
      <c r="BR1425">
        <f t="shared" si="180"/>
        <v>42.37656562684397</v>
      </c>
      <c r="BS1425">
        <f t="shared" si="181"/>
        <v>39.230756631010856</v>
      </c>
      <c r="BT1425">
        <v>10</v>
      </c>
    </row>
    <row r="1426" spans="67:72" x14ac:dyDescent="0.35">
      <c r="BO1426">
        <v>14.24</v>
      </c>
      <c r="BP1426">
        <f t="shared" si="178"/>
        <v>12.66037219447664</v>
      </c>
      <c r="BQ1426">
        <f t="shared" si="179"/>
        <v>12.630261058731339</v>
      </c>
      <c r="BR1426">
        <f t="shared" si="180"/>
        <v>42.372759143684775</v>
      </c>
      <c r="BS1426">
        <f t="shared" si="181"/>
        <v>39.22712613487495</v>
      </c>
      <c r="BT1426">
        <v>10</v>
      </c>
    </row>
    <row r="1427" spans="67:72" x14ac:dyDescent="0.35">
      <c r="BO1427">
        <v>14.25</v>
      </c>
      <c r="BP1427">
        <f t="shared" si="178"/>
        <v>12.660065715185596</v>
      </c>
      <c r="BQ1427">
        <f t="shared" si="179"/>
        <v>12.629937428711012</v>
      </c>
      <c r="BR1427">
        <f t="shared" si="180"/>
        <v>42.368957483819464</v>
      </c>
      <c r="BS1427">
        <f t="shared" si="181"/>
        <v>39.223500286984859</v>
      </c>
      <c r="BT1427">
        <v>10</v>
      </c>
    </row>
    <row r="1428" spans="67:72" x14ac:dyDescent="0.35">
      <c r="BO1428">
        <v>14.26</v>
      </c>
      <c r="BP1428">
        <f t="shared" si="178"/>
        <v>12.659759308861624</v>
      </c>
      <c r="BQ1428">
        <f t="shared" si="179"/>
        <v>12.629613873761688</v>
      </c>
      <c r="BR1428">
        <f t="shared" si="180"/>
        <v>42.365160638061603</v>
      </c>
      <c r="BS1428">
        <f t="shared" si="181"/>
        <v>39.2198790789448</v>
      </c>
      <c r="BT1428">
        <v>10</v>
      </c>
    </row>
    <row r="1429" spans="67:72" x14ac:dyDescent="0.35">
      <c r="BO1429">
        <v>14.27</v>
      </c>
      <c r="BP1429">
        <f t="shared" si="178"/>
        <v>12.659452975531954</v>
      </c>
      <c r="BQ1429">
        <f t="shared" si="179"/>
        <v>12.629290393913825</v>
      </c>
      <c r="BR1429">
        <f t="shared" si="180"/>
        <v>42.361368597242432</v>
      </c>
      <c r="BS1429">
        <f t="shared" si="181"/>
        <v>39.216262502374278</v>
      </c>
      <c r="BT1429">
        <v>10</v>
      </c>
    </row>
    <row r="1430" spans="67:72" x14ac:dyDescent="0.35">
      <c r="BO1430">
        <v>14.28</v>
      </c>
      <c r="BP1430">
        <f t="shared" si="178"/>
        <v>12.65914671522383</v>
      </c>
      <c r="BQ1430">
        <f t="shared" si="179"/>
        <v>12.628966989197897</v>
      </c>
      <c r="BR1430">
        <f t="shared" si="180"/>
        <v>42.357581352210786</v>
      </c>
      <c r="BS1430">
        <f t="shared" si="181"/>
        <v>39.21265054890803</v>
      </c>
      <c r="BT1430">
        <v>10</v>
      </c>
    </row>
    <row r="1431" spans="67:72" x14ac:dyDescent="0.35">
      <c r="BO1431">
        <v>14.29</v>
      </c>
      <c r="BP1431">
        <f t="shared" si="178"/>
        <v>12.658840527964513</v>
      </c>
      <c r="BQ1431">
        <f t="shared" si="179"/>
        <v>12.628643659644395</v>
      </c>
      <c r="BR1431">
        <f t="shared" si="180"/>
        <v>42.35379889383308</v>
      </c>
      <c r="BS1431">
        <f t="shared" si="181"/>
        <v>39.209043210196008</v>
      </c>
      <c r="BT1431">
        <v>10</v>
      </c>
    </row>
    <row r="1432" spans="67:72" x14ac:dyDescent="0.35">
      <c r="BO1432">
        <v>14.3</v>
      </c>
      <c r="BP1432">
        <f t="shared" si="178"/>
        <v>12.658534413781268</v>
      </c>
      <c r="BQ1432">
        <f t="shared" si="179"/>
        <v>12.628320405283828</v>
      </c>
      <c r="BR1432">
        <f t="shared" si="180"/>
        <v>42.350021212993283</v>
      </c>
      <c r="BS1432">
        <f t="shared" si="181"/>
        <v>39.205440477903338</v>
      </c>
      <c r="BT1432">
        <v>10</v>
      </c>
    </row>
    <row r="1433" spans="67:72" x14ac:dyDescent="0.35">
      <c r="BO1433">
        <v>14.31</v>
      </c>
      <c r="BP1433">
        <f t="shared" si="178"/>
        <v>12.658228372701378</v>
      </c>
      <c r="BQ1433">
        <f t="shared" si="179"/>
        <v>12.627997226146723</v>
      </c>
      <c r="BR1433">
        <f t="shared" si="180"/>
        <v>42.346248300592862</v>
      </c>
      <c r="BS1433">
        <f t="shared" si="181"/>
        <v>39.201842343710311</v>
      </c>
      <c r="BT1433">
        <v>10</v>
      </c>
    </row>
    <row r="1434" spans="67:72" x14ac:dyDescent="0.35">
      <c r="BO1434">
        <v>14.32</v>
      </c>
      <c r="BP1434">
        <f t="shared" si="178"/>
        <v>12.657922404752146</v>
      </c>
      <c r="BQ1434">
        <f t="shared" si="179"/>
        <v>12.627674122263613</v>
      </c>
      <c r="BR1434">
        <f t="shared" si="180"/>
        <v>42.342480147550766</v>
      </c>
      <c r="BS1434">
        <f t="shared" si="181"/>
        <v>39.198248799312324</v>
      </c>
      <c r="BT1434">
        <v>10</v>
      </c>
    </row>
    <row r="1435" spans="67:72" x14ac:dyDescent="0.35">
      <c r="BO1435">
        <v>14.33</v>
      </c>
      <c r="BP1435">
        <f t="shared" si="178"/>
        <v>12.657616509960874</v>
      </c>
      <c r="BQ1435">
        <f t="shared" si="179"/>
        <v>12.627351093665057</v>
      </c>
      <c r="BR1435">
        <f t="shared" si="180"/>
        <v>42.338716744803392</v>
      </c>
      <c r="BS1435">
        <f t="shared" si="181"/>
        <v>39.194659836419895</v>
      </c>
      <c r="BT1435">
        <v>10</v>
      </c>
    </row>
    <row r="1436" spans="67:72" x14ac:dyDescent="0.35">
      <c r="BO1436">
        <v>14.34</v>
      </c>
      <c r="BP1436">
        <f t="shared" si="178"/>
        <v>12.657310688354892</v>
      </c>
      <c r="BQ1436">
        <f t="shared" si="179"/>
        <v>12.627028140381629</v>
      </c>
      <c r="BR1436">
        <f t="shared" si="180"/>
        <v>42.334958083304556</v>
      </c>
      <c r="BS1436">
        <f t="shared" si="181"/>
        <v>39.191075446758603</v>
      </c>
      <c r="BT1436">
        <v>10</v>
      </c>
    </row>
    <row r="1437" spans="67:72" x14ac:dyDescent="0.35">
      <c r="BO1437">
        <v>14.35</v>
      </c>
      <c r="BP1437">
        <f t="shared" si="178"/>
        <v>12.65700493996153</v>
      </c>
      <c r="BQ1437">
        <f t="shared" si="179"/>
        <v>12.626705262443915</v>
      </c>
      <c r="BR1437">
        <f t="shared" si="180"/>
        <v>42.331204154025407</v>
      </c>
      <c r="BS1437">
        <f t="shared" si="181"/>
        <v>39.187495622069065</v>
      </c>
      <c r="BT1437">
        <v>10</v>
      </c>
    </row>
    <row r="1438" spans="67:72" x14ac:dyDescent="0.35">
      <c r="BO1438">
        <v>14.36</v>
      </c>
      <c r="BP1438">
        <f t="shared" si="178"/>
        <v>12.656699264808141</v>
      </c>
      <c r="BQ1438">
        <f t="shared" si="179"/>
        <v>12.626382459882521</v>
      </c>
      <c r="BR1438">
        <f t="shared" si="180"/>
        <v>42.327454947954493</v>
      </c>
      <c r="BS1438">
        <f t="shared" si="181"/>
        <v>39.183920354106938</v>
      </c>
      <c r="BT1438">
        <v>10</v>
      </c>
    </row>
    <row r="1439" spans="67:72" x14ac:dyDescent="0.35">
      <c r="BO1439">
        <v>14.37</v>
      </c>
      <c r="BP1439">
        <f t="shared" si="178"/>
        <v>12.65639366292209</v>
      </c>
      <c r="BQ1439">
        <f t="shared" si="179"/>
        <v>12.62605973272807</v>
      </c>
      <c r="BR1439">
        <f t="shared" si="180"/>
        <v>42.323710456097636</v>
      </c>
      <c r="BS1439">
        <f t="shared" si="181"/>
        <v>39.180349634642845</v>
      </c>
      <c r="BT1439">
        <v>10</v>
      </c>
    </row>
    <row r="1440" spans="67:72" x14ac:dyDescent="0.35">
      <c r="BO1440">
        <v>14.38</v>
      </c>
      <c r="BP1440">
        <f t="shared" si="178"/>
        <v>12.656088134330751</v>
      </c>
      <c r="BQ1440">
        <f t="shared" si="179"/>
        <v>12.625737081011193</v>
      </c>
      <c r="BR1440">
        <f t="shared" si="180"/>
        <v>42.319970669477961</v>
      </c>
      <c r="BS1440">
        <f t="shared" si="181"/>
        <v>39.176783455462385</v>
      </c>
      <c r="BT1440">
        <v>10</v>
      </c>
    </row>
    <row r="1441" spans="67:72" x14ac:dyDescent="0.35">
      <c r="BO1441">
        <v>14.39</v>
      </c>
      <c r="BP1441">
        <f t="shared" si="178"/>
        <v>12.655782679061515</v>
      </c>
      <c r="BQ1441">
        <f t="shared" si="179"/>
        <v>12.625414504762551</v>
      </c>
      <c r="BR1441">
        <f t="shared" si="180"/>
        <v>42.3162355791358</v>
      </c>
      <c r="BS1441">
        <f t="shared" si="181"/>
        <v>39.173221808366073</v>
      </c>
      <c r="BT1441">
        <v>10</v>
      </c>
    </row>
    <row r="1442" spans="67:72" x14ac:dyDescent="0.35">
      <c r="BO1442">
        <v>14.4</v>
      </c>
      <c r="BP1442">
        <f t="shared" si="178"/>
        <v>12.655477297141784</v>
      </c>
      <c r="BQ1442">
        <f t="shared" si="179"/>
        <v>12.625092004012808</v>
      </c>
      <c r="BR1442">
        <f t="shared" si="180"/>
        <v>42.312505176128731</v>
      </c>
      <c r="BS1442">
        <f t="shared" si="181"/>
        <v>39.169664685169352</v>
      </c>
      <c r="BT1442">
        <v>10</v>
      </c>
    </row>
    <row r="1443" spans="67:72" x14ac:dyDescent="0.35">
      <c r="BO1443">
        <v>14.41</v>
      </c>
      <c r="BP1443">
        <f t="shared" si="178"/>
        <v>12.655171988598976</v>
      </c>
      <c r="BQ1443">
        <f t="shared" si="179"/>
        <v>12.624769578792653</v>
      </c>
      <c r="BR1443">
        <f t="shared" si="180"/>
        <v>42.308779451531478</v>
      </c>
      <c r="BS1443">
        <f t="shared" si="181"/>
        <v>39.166112077702536</v>
      </c>
      <c r="BT1443">
        <v>10</v>
      </c>
    </row>
    <row r="1444" spans="67:72" x14ac:dyDescent="0.35">
      <c r="BO1444">
        <v>14.42</v>
      </c>
      <c r="BP1444">
        <f t="shared" si="178"/>
        <v>12.654866753460515</v>
      </c>
      <c r="BQ1444">
        <f t="shared" si="179"/>
        <v>12.624447229132787</v>
      </c>
      <c r="BR1444">
        <f t="shared" si="180"/>
        <v>42.305058396435946</v>
      </c>
      <c r="BS1444">
        <f t="shared" si="181"/>
        <v>39.162563977810798</v>
      </c>
      <c r="BT1444">
        <v>10</v>
      </c>
    </row>
    <row r="1445" spans="67:72" x14ac:dyDescent="0.35">
      <c r="BO1445">
        <v>14.43</v>
      </c>
      <c r="BP1445">
        <f t="shared" si="178"/>
        <v>12.654561591753852</v>
      </c>
      <c r="BQ1445">
        <f t="shared" si="179"/>
        <v>12.624124955063929</v>
      </c>
      <c r="BR1445">
        <f t="shared" si="180"/>
        <v>42.30134200195112</v>
      </c>
      <c r="BS1445">
        <f t="shared" si="181"/>
        <v>39.159020377354139</v>
      </c>
      <c r="BT1445">
        <v>10</v>
      </c>
    </row>
    <row r="1446" spans="67:72" x14ac:dyDescent="0.35">
      <c r="BO1446">
        <v>14.44</v>
      </c>
      <c r="BP1446">
        <f t="shared" si="178"/>
        <v>12.65425650350644</v>
      </c>
      <c r="BQ1446">
        <f t="shared" si="179"/>
        <v>12.623802756616813</v>
      </c>
      <c r="BR1446">
        <f t="shared" si="180"/>
        <v>42.297630259203075</v>
      </c>
      <c r="BS1446">
        <f t="shared" si="181"/>
        <v>39.155481268207346</v>
      </c>
      <c r="BT1446">
        <v>10</v>
      </c>
    </row>
    <row r="1447" spans="67:72" x14ac:dyDescent="0.35">
      <c r="BO1447">
        <v>14.45</v>
      </c>
      <c r="BP1447">
        <f t="shared" si="178"/>
        <v>12.653951488745749</v>
      </c>
      <c r="BQ1447">
        <f t="shared" si="179"/>
        <v>12.623480633822188</v>
      </c>
      <c r="BR1447">
        <f t="shared" si="180"/>
        <v>42.293923159334938</v>
      </c>
      <c r="BS1447">
        <f t="shared" si="181"/>
        <v>39.151946642260008</v>
      </c>
      <c r="BT1447">
        <v>10</v>
      </c>
    </row>
    <row r="1448" spans="67:72" x14ac:dyDescent="0.35">
      <c r="BO1448">
        <v>14.46</v>
      </c>
      <c r="BP1448">
        <f t="shared" si="178"/>
        <v>12.653646547499259</v>
      </c>
      <c r="BQ1448">
        <f t="shared" si="179"/>
        <v>12.623158586710826</v>
      </c>
      <c r="BR1448">
        <f t="shared" si="180"/>
        <v>42.290220693506832</v>
      </c>
      <c r="BS1448">
        <f t="shared" si="181"/>
        <v>39.14841649141642</v>
      </c>
      <c r="BT1448">
        <v>10</v>
      </c>
    </row>
    <row r="1449" spans="67:72" x14ac:dyDescent="0.35">
      <c r="BO1449">
        <v>14.47</v>
      </c>
      <c r="BP1449">
        <f t="shared" si="178"/>
        <v>12.653341679794471</v>
      </c>
      <c r="BQ1449">
        <f t="shared" si="179"/>
        <v>12.622836615313508</v>
      </c>
      <c r="BR1449">
        <f t="shared" si="180"/>
        <v>42.286522852895871</v>
      </c>
      <c r="BS1449">
        <f t="shared" si="181"/>
        <v>39.144890807595615</v>
      </c>
      <c r="BT1449">
        <v>10</v>
      </c>
    </row>
    <row r="1450" spans="67:72" x14ac:dyDescent="0.35">
      <c r="BO1450">
        <v>14.48</v>
      </c>
      <c r="BP1450">
        <f t="shared" si="178"/>
        <v>12.653036885658894</v>
      </c>
      <c r="BQ1450">
        <f t="shared" si="179"/>
        <v>12.622514719661035</v>
      </c>
      <c r="BR1450">
        <f t="shared" si="180"/>
        <v>42.282829628696128</v>
      </c>
      <c r="BS1450">
        <f t="shared" si="181"/>
        <v>39.141369582731343</v>
      </c>
      <c r="BT1450">
        <v>10</v>
      </c>
    </row>
    <row r="1451" spans="67:72" x14ac:dyDescent="0.35">
      <c r="BO1451">
        <v>14.49</v>
      </c>
      <c r="BP1451">
        <f t="shared" si="178"/>
        <v>12.65273216512005</v>
      </c>
      <c r="BQ1451">
        <f t="shared" si="179"/>
        <v>12.622192899784221</v>
      </c>
      <c r="BR1451">
        <f t="shared" si="180"/>
        <v>42.279141012118565</v>
      </c>
      <c r="BS1451">
        <f t="shared" si="181"/>
        <v>39.137852808771974</v>
      </c>
      <c r="BT1451">
        <v>10</v>
      </c>
    </row>
    <row r="1452" spans="67:72" x14ac:dyDescent="0.35">
      <c r="BO1452">
        <v>14.5</v>
      </c>
      <c r="BP1452">
        <f t="shared" si="178"/>
        <v>12.652427518205474</v>
      </c>
      <c r="BQ1452">
        <f t="shared" si="179"/>
        <v>12.621871155713901</v>
      </c>
      <c r="BR1452">
        <f t="shared" si="180"/>
        <v>42.275456994391043</v>
      </c>
      <c r="BS1452">
        <f t="shared" si="181"/>
        <v>39.134340477680546</v>
      </c>
      <c r="BT1452">
        <v>10</v>
      </c>
    </row>
    <row r="1453" spans="67:72" x14ac:dyDescent="0.35">
      <c r="BO1453">
        <v>14.51</v>
      </c>
      <c r="BP1453">
        <f t="shared" si="178"/>
        <v>12.652122944942718</v>
      </c>
      <c r="BQ1453">
        <f t="shared" si="179"/>
        <v>12.621549487480923</v>
      </c>
      <c r="BR1453">
        <f t="shared" si="180"/>
        <v>42.271777566758281</v>
      </c>
      <c r="BS1453">
        <f t="shared" si="181"/>
        <v>39.130832581434703</v>
      </c>
      <c r="BT1453">
        <v>10</v>
      </c>
    </row>
    <row r="1454" spans="67:72" x14ac:dyDescent="0.35">
      <c r="BO1454">
        <v>14.52</v>
      </c>
      <c r="BP1454">
        <f t="shared" si="178"/>
        <v>12.65181844535935</v>
      </c>
      <c r="BQ1454">
        <f t="shared" si="179"/>
        <v>12.621227895116151</v>
      </c>
      <c r="BR1454">
        <f t="shared" si="180"/>
        <v>42.268102720481778</v>
      </c>
      <c r="BS1454">
        <f t="shared" si="181"/>
        <v>39.127329112026679</v>
      </c>
      <c r="BT1454">
        <v>10</v>
      </c>
    </row>
    <row r="1455" spans="67:72" x14ac:dyDescent="0.35">
      <c r="BO1455">
        <v>14.53</v>
      </c>
      <c r="BP1455">
        <f t="shared" si="178"/>
        <v>12.65151401948294</v>
      </c>
      <c r="BQ1455">
        <f t="shared" si="179"/>
        <v>12.620906378650471</v>
      </c>
      <c r="BR1455">
        <f t="shared" si="180"/>
        <v>42.264432446839876</v>
      </c>
      <c r="BS1455">
        <f t="shared" si="181"/>
        <v>39.123830061463252</v>
      </c>
      <c r="BT1455">
        <v>10</v>
      </c>
    </row>
    <row r="1456" spans="67:72" x14ac:dyDescent="0.35">
      <c r="BO1456">
        <v>14.54</v>
      </c>
      <c r="BP1456">
        <f t="shared" si="178"/>
        <v>12.65120966734108</v>
      </c>
      <c r="BQ1456">
        <f t="shared" si="179"/>
        <v>12.620584938114776</v>
      </c>
      <c r="BR1456">
        <f t="shared" si="180"/>
        <v>42.260766737127625</v>
      </c>
      <c r="BS1456">
        <f t="shared" si="181"/>
        <v>39.120335421765766</v>
      </c>
      <c r="BT1456">
        <v>10</v>
      </c>
    </row>
    <row r="1457" spans="67:72" x14ac:dyDescent="0.35">
      <c r="BO1457">
        <v>14.55</v>
      </c>
      <c r="BP1457">
        <f t="shared" si="178"/>
        <v>12.650905388961373</v>
      </c>
      <c r="BQ1457">
        <f t="shared" si="179"/>
        <v>12.620263573539983</v>
      </c>
      <c r="BR1457">
        <f t="shared" si="180"/>
        <v>42.257105582656806</v>
      </c>
      <c r="BS1457">
        <f t="shared" si="181"/>
        <v>39.116845184970032</v>
      </c>
      <c r="BT1457">
        <v>10</v>
      </c>
    </row>
    <row r="1458" spans="67:72" x14ac:dyDescent="0.35">
      <c r="BO1458">
        <v>14.56</v>
      </c>
      <c r="BP1458">
        <f t="shared" si="178"/>
        <v>12.650601184371441</v>
      </c>
      <c r="BQ1458">
        <f t="shared" si="179"/>
        <v>12.619942284957022</v>
      </c>
      <c r="BR1458">
        <f t="shared" si="180"/>
        <v>42.253448974755905</v>
      </c>
      <c r="BS1458">
        <f t="shared" si="181"/>
        <v>39.113359343126355</v>
      </c>
      <c r="BT1458">
        <v>10</v>
      </c>
    </row>
    <row r="1459" spans="67:72" x14ac:dyDescent="0.35">
      <c r="BO1459">
        <v>14.57</v>
      </c>
      <c r="BP1459">
        <f t="shared" si="178"/>
        <v>12.650297053598907</v>
      </c>
      <c r="BQ1459">
        <f t="shared" si="179"/>
        <v>12.619621072396841</v>
      </c>
      <c r="BR1459">
        <f t="shared" si="180"/>
        <v>42.249796904770044</v>
      </c>
      <c r="BS1459">
        <f t="shared" si="181"/>
        <v>39.109877888299508</v>
      </c>
      <c r="BT1459">
        <v>10</v>
      </c>
    </row>
    <row r="1460" spans="67:72" x14ac:dyDescent="0.35">
      <c r="BO1460">
        <v>14.58</v>
      </c>
      <c r="BP1460">
        <f t="shared" si="178"/>
        <v>12.64999299667142</v>
      </c>
      <c r="BQ1460">
        <f t="shared" si="179"/>
        <v>12.619299935890403</v>
      </c>
      <c r="BR1460">
        <f t="shared" si="180"/>
        <v>42.246149364060983</v>
      </c>
      <c r="BS1460">
        <f t="shared" si="181"/>
        <v>39.106400812568673</v>
      </c>
      <c r="BT1460">
        <v>10</v>
      </c>
    </row>
    <row r="1461" spans="67:72" x14ac:dyDescent="0.35">
      <c r="BO1461">
        <v>14.59</v>
      </c>
      <c r="BP1461">
        <f t="shared" si="178"/>
        <v>12.649689013616637</v>
      </c>
      <c r="BQ1461">
        <f t="shared" si="179"/>
        <v>12.618978875468688</v>
      </c>
      <c r="BR1461">
        <f t="shared" si="180"/>
        <v>42.242506344007069</v>
      </c>
      <c r="BS1461">
        <f t="shared" si="181"/>
        <v>39.102928108027449</v>
      </c>
      <c r="BT1461">
        <v>10</v>
      </c>
    </row>
    <row r="1462" spans="67:72" x14ac:dyDescent="0.35">
      <c r="BO1462">
        <v>14.6</v>
      </c>
      <c r="BP1462">
        <f t="shared" si="178"/>
        <v>12.649385104462228</v>
      </c>
      <c r="BQ1462">
        <f t="shared" si="179"/>
        <v>12.618657891162693</v>
      </c>
      <c r="BR1462">
        <f t="shared" si="180"/>
        <v>42.238867836003216</v>
      </c>
      <c r="BS1462">
        <f t="shared" si="181"/>
        <v>39.099459766783781</v>
      </c>
      <c r="BT1462">
        <v>10</v>
      </c>
    </row>
    <row r="1463" spans="67:72" x14ac:dyDescent="0.35">
      <c r="BO1463">
        <v>14.61</v>
      </c>
      <c r="BP1463">
        <f t="shared" si="178"/>
        <v>12.649081269235877</v>
      </c>
      <c r="BQ1463">
        <f t="shared" si="179"/>
        <v>12.618336983003431</v>
      </c>
      <c r="BR1463">
        <f t="shared" si="180"/>
        <v>42.235233831460846</v>
      </c>
      <c r="BS1463">
        <f t="shared" si="181"/>
        <v>39.095995780960003</v>
      </c>
      <c r="BT1463">
        <v>10</v>
      </c>
    </row>
    <row r="1464" spans="67:72" x14ac:dyDescent="0.35">
      <c r="BO1464">
        <v>14.62</v>
      </c>
      <c r="BP1464">
        <f t="shared" si="178"/>
        <v>12.648777507965285</v>
      </c>
      <c r="BQ1464">
        <f t="shared" si="179"/>
        <v>12.61801615102193</v>
      </c>
      <c r="BR1464">
        <f t="shared" si="180"/>
        <v>42.231604321807907</v>
      </c>
      <c r="BS1464">
        <f t="shared" si="181"/>
        <v>39.092536142692744</v>
      </c>
      <c r="BT1464">
        <v>10</v>
      </c>
    </row>
    <row r="1465" spans="67:72" x14ac:dyDescent="0.35">
      <c r="BO1465">
        <v>14.63</v>
      </c>
      <c r="BP1465">
        <f t="shared" si="178"/>
        <v>12.648473820678156</v>
      </c>
      <c r="BQ1465">
        <f t="shared" si="179"/>
        <v>12.617695395249235</v>
      </c>
      <c r="BR1465">
        <f t="shared" si="180"/>
        <v>42.227979298488812</v>
      </c>
      <c r="BS1465">
        <f t="shared" si="181"/>
        <v>39.089080844132944</v>
      </c>
      <c r="BT1465">
        <v>10</v>
      </c>
    </row>
    <row r="1466" spans="67:72" x14ac:dyDescent="0.35">
      <c r="BO1466">
        <v>14.64</v>
      </c>
      <c r="BP1466">
        <f t="shared" si="178"/>
        <v>12.64817020740222</v>
      </c>
      <c r="BQ1466">
        <f t="shared" si="179"/>
        <v>12.617374715716412</v>
      </c>
      <c r="BR1466">
        <f t="shared" si="180"/>
        <v>42.224358752964385</v>
      </c>
      <c r="BS1466">
        <f t="shared" si="181"/>
        <v>39.085629877445804</v>
      </c>
      <c r="BT1466">
        <v>10</v>
      </c>
    </row>
    <row r="1467" spans="67:72" x14ac:dyDescent="0.35">
      <c r="BO1467">
        <v>14.65</v>
      </c>
      <c r="BP1467">
        <f t="shared" si="178"/>
        <v>12.647866668165218</v>
      </c>
      <c r="BQ1467">
        <f t="shared" si="179"/>
        <v>12.617054112454538</v>
      </c>
      <c r="BR1467">
        <f t="shared" si="180"/>
        <v>42.220742676711851</v>
      </c>
      <c r="BS1467">
        <f t="shared" si="181"/>
        <v>39.082183234810771</v>
      </c>
      <c r="BT1467">
        <v>10</v>
      </c>
    </row>
    <row r="1468" spans="67:72" x14ac:dyDescent="0.35">
      <c r="BO1468">
        <v>14.66</v>
      </c>
      <c r="BP1468">
        <f t="shared" si="178"/>
        <v>12.647563202994894</v>
      </c>
      <c r="BQ1468">
        <f t="shared" si="179"/>
        <v>12.616733585494707</v>
      </c>
      <c r="BR1468">
        <f t="shared" si="180"/>
        <v>42.217131061224833</v>
      </c>
      <c r="BS1468">
        <f t="shared" si="181"/>
        <v>39.078740908421501</v>
      </c>
      <c r="BT1468">
        <v>10</v>
      </c>
    </row>
    <row r="1469" spans="67:72" x14ac:dyDescent="0.35">
      <c r="BO1469">
        <v>14.67</v>
      </c>
      <c r="BP1469">
        <f t="shared" si="178"/>
        <v>12.647259811919021</v>
      </c>
      <c r="BQ1469">
        <f t="shared" si="179"/>
        <v>12.616413134868031</v>
      </c>
      <c r="BR1469">
        <f t="shared" si="180"/>
        <v>42.213523898013293</v>
      </c>
      <c r="BS1469">
        <f t="shared" si="181"/>
        <v>39.075302890485879</v>
      </c>
      <c r="BT1469">
        <v>10</v>
      </c>
    </row>
    <row r="1470" spans="67:72" x14ac:dyDescent="0.35">
      <c r="BO1470">
        <v>14.68</v>
      </c>
      <c r="BP1470">
        <f t="shared" si="178"/>
        <v>12.646956494965369</v>
      </c>
      <c r="BQ1470">
        <f t="shared" si="179"/>
        <v>12.616092760605639</v>
      </c>
      <c r="BR1470">
        <f t="shared" si="180"/>
        <v>42.209921178603459</v>
      </c>
      <c r="BS1470">
        <f t="shared" si="181"/>
        <v>39.071869173225913</v>
      </c>
      <c r="BT1470">
        <v>10</v>
      </c>
    </row>
    <row r="1471" spans="67:72" x14ac:dyDescent="0.35">
      <c r="BO1471">
        <v>14.69</v>
      </c>
      <c r="BP1471">
        <f t="shared" si="178"/>
        <v>12.646653252161739</v>
      </c>
      <c r="BQ1471">
        <f t="shared" si="179"/>
        <v>12.615772462738672</v>
      </c>
      <c r="BR1471">
        <f t="shared" si="180"/>
        <v>42.206322894537891</v>
      </c>
      <c r="BS1471">
        <f t="shared" si="181"/>
        <v>39.068439748877772</v>
      </c>
      <c r="BT1471">
        <v>10</v>
      </c>
    </row>
    <row r="1472" spans="67:72" x14ac:dyDescent="0.35">
      <c r="BO1472">
        <v>14.7</v>
      </c>
      <c r="BP1472">
        <f t="shared" si="178"/>
        <v>12.646350083535934</v>
      </c>
      <c r="BQ1472">
        <f t="shared" si="179"/>
        <v>12.615452241298296</v>
      </c>
      <c r="BR1472">
        <f t="shared" si="180"/>
        <v>42.202729037375349</v>
      </c>
      <c r="BS1472">
        <f t="shared" si="181"/>
        <v>39.065014609691765</v>
      </c>
      <c r="BT1472">
        <v>10</v>
      </c>
    </row>
    <row r="1473" spans="67:72" x14ac:dyDescent="0.35">
      <c r="BO1473">
        <v>14.71</v>
      </c>
      <c r="BP1473">
        <f t="shared" si="178"/>
        <v>12.646046989115771</v>
      </c>
      <c r="BQ1473">
        <f t="shared" si="179"/>
        <v>12.615132096315687</v>
      </c>
      <c r="BR1473">
        <f t="shared" si="180"/>
        <v>42.199139598690834</v>
      </c>
      <c r="BS1473">
        <f t="shared" si="181"/>
        <v>39.061593747932235</v>
      </c>
      <c r="BT1473">
        <v>10</v>
      </c>
    </row>
    <row r="1474" spans="67:72" x14ac:dyDescent="0.35">
      <c r="BO1474">
        <v>14.72</v>
      </c>
      <c r="BP1474">
        <f t="shared" si="178"/>
        <v>12.645743968929082</v>
      </c>
      <c r="BQ1474">
        <f t="shared" si="179"/>
        <v>12.614812027822037</v>
      </c>
      <c r="BR1474">
        <f t="shared" si="180"/>
        <v>42.195554570075529</v>
      </c>
      <c r="BS1474">
        <f t="shared" si="181"/>
        <v>39.058177155877651</v>
      </c>
      <c r="BT1474">
        <v>10</v>
      </c>
    </row>
    <row r="1475" spans="67:72" x14ac:dyDescent="0.35">
      <c r="BO1475">
        <v>14.73</v>
      </c>
      <c r="BP1475">
        <f t="shared" ref="BP1475:BP1538" si="182">13.03*EXP(-0.003454*BO1475)+0.1297*EXP(0.04768*BO1475)</f>
        <v>12.645441023003718</v>
      </c>
      <c r="BQ1475">
        <f t="shared" ref="BQ1475:BQ1538" si="183">13.05*EXP(-0.003531*BO1475)+0.105*EXP(0.05201*BO1475)</f>
        <v>12.61449203584856</v>
      </c>
      <c r="BR1475">
        <f t="shared" ref="BR1475:BR1538" si="184">19.99*EXP(-0.1923*BO1475)+43*EXP(-0.003208*BO1475)</f>
        <v>42.191973943136745</v>
      </c>
      <c r="BS1475">
        <f t="shared" ref="BS1475:BS1538" si="185">18.61*EXP(-0.182*BO1475)+39.42*EXP(-0.002885*BO1475)</f>
        <v>39.05476482582047</v>
      </c>
      <c r="BT1475">
        <v>10</v>
      </c>
    </row>
    <row r="1476" spans="67:72" x14ac:dyDescent="0.35">
      <c r="BO1476">
        <v>14.74</v>
      </c>
      <c r="BP1476">
        <f t="shared" si="182"/>
        <v>12.645138151367535</v>
      </c>
      <c r="BQ1476">
        <f t="shared" si="183"/>
        <v>12.614172120426481</v>
      </c>
      <c r="BR1476">
        <f t="shared" si="184"/>
        <v>42.188397709497941</v>
      </c>
      <c r="BS1476">
        <f t="shared" si="185"/>
        <v>39.0513567500672</v>
      </c>
      <c r="BT1476">
        <v>10</v>
      </c>
    </row>
    <row r="1477" spans="67:72" x14ac:dyDescent="0.35">
      <c r="BO1477">
        <v>14.75</v>
      </c>
      <c r="BP1477">
        <f t="shared" si="182"/>
        <v>12.644835354048409</v>
      </c>
      <c r="BQ1477">
        <f t="shared" si="183"/>
        <v>12.613852281587043</v>
      </c>
      <c r="BR1477">
        <f t="shared" si="184"/>
        <v>42.184825860798661</v>
      </c>
      <c r="BS1477">
        <f t="shared" si="185"/>
        <v>39.0479529209383</v>
      </c>
      <c r="BT1477">
        <v>10</v>
      </c>
    </row>
    <row r="1478" spans="67:72" x14ac:dyDescent="0.35">
      <c r="BO1478">
        <v>14.76</v>
      </c>
      <c r="BP1478">
        <f t="shared" si="182"/>
        <v>12.644532631074224</v>
      </c>
      <c r="BQ1478">
        <f t="shared" si="183"/>
        <v>12.613532519361513</v>
      </c>
      <c r="BR1478">
        <f t="shared" si="184"/>
        <v>42.181258388694509</v>
      </c>
      <c r="BS1478">
        <f t="shared" si="185"/>
        <v>39.044553330768231</v>
      </c>
      <c r="BT1478">
        <v>10</v>
      </c>
    </row>
    <row r="1479" spans="67:72" x14ac:dyDescent="0.35">
      <c r="BO1479">
        <v>14.77</v>
      </c>
      <c r="BP1479">
        <f t="shared" si="182"/>
        <v>12.644229982472883</v>
      </c>
      <c r="BQ1479">
        <f t="shared" si="183"/>
        <v>12.613212833781157</v>
      </c>
      <c r="BR1479">
        <f t="shared" si="184"/>
        <v>42.177695284857094</v>
      </c>
      <c r="BS1479">
        <f t="shared" si="185"/>
        <v>39.041157971905349</v>
      </c>
      <c r="BT1479">
        <v>10</v>
      </c>
    </row>
    <row r="1480" spans="67:72" x14ac:dyDescent="0.35">
      <c r="BO1480">
        <v>14.78</v>
      </c>
      <c r="BP1480">
        <f t="shared" si="182"/>
        <v>12.643927408272299</v>
      </c>
      <c r="BQ1480">
        <f t="shared" si="183"/>
        <v>12.612893224877277</v>
      </c>
      <c r="BR1480">
        <f t="shared" si="184"/>
        <v>42.174136540974061</v>
      </c>
      <c r="BS1480">
        <f t="shared" si="185"/>
        <v>39.037766836711967</v>
      </c>
      <c r="BT1480">
        <v>10</v>
      </c>
    </row>
    <row r="1481" spans="67:72" x14ac:dyDescent="0.35">
      <c r="BO1481">
        <v>14.79</v>
      </c>
      <c r="BP1481">
        <f t="shared" si="182"/>
        <v>12.643624908500399</v>
      </c>
      <c r="BQ1481">
        <f t="shared" si="183"/>
        <v>12.612573692681179</v>
      </c>
      <c r="BR1481">
        <f t="shared" si="184"/>
        <v>42.170582148748977</v>
      </c>
      <c r="BS1481">
        <f t="shared" si="185"/>
        <v>39.034379917564259</v>
      </c>
      <c r="BT1481">
        <v>10</v>
      </c>
    </row>
    <row r="1482" spans="67:72" x14ac:dyDescent="0.35">
      <c r="BO1482">
        <v>14.8</v>
      </c>
      <c r="BP1482">
        <f t="shared" si="182"/>
        <v>12.643322483185127</v>
      </c>
      <c r="BQ1482">
        <f t="shared" si="183"/>
        <v>12.612254237224191</v>
      </c>
      <c r="BR1482">
        <f t="shared" si="184"/>
        <v>42.167032099901398</v>
      </c>
      <c r="BS1482">
        <f t="shared" si="185"/>
        <v>39.030997206852255</v>
      </c>
      <c r="BT1482">
        <v>10</v>
      </c>
    </row>
    <row r="1483" spans="67:72" x14ac:dyDescent="0.35">
      <c r="BO1483">
        <v>14.81</v>
      </c>
      <c r="BP1483">
        <f t="shared" si="182"/>
        <v>12.643020132354433</v>
      </c>
      <c r="BQ1483">
        <f t="shared" si="183"/>
        <v>12.611934858537657</v>
      </c>
      <c r="BR1483">
        <f t="shared" si="184"/>
        <v>42.163486386166731</v>
      </c>
      <c r="BS1483">
        <f t="shared" si="185"/>
        <v>39.027618696979829</v>
      </c>
      <c r="BT1483">
        <v>10</v>
      </c>
    </row>
    <row r="1484" spans="67:72" x14ac:dyDescent="0.35">
      <c r="BO1484">
        <v>14.82</v>
      </c>
      <c r="BP1484">
        <f t="shared" si="182"/>
        <v>12.642717856036288</v>
      </c>
      <c r="BQ1484">
        <f t="shared" si="183"/>
        <v>12.611615556652934</v>
      </c>
      <c r="BR1484">
        <f t="shared" si="184"/>
        <v>42.1599449992963</v>
      </c>
      <c r="BS1484">
        <f t="shared" si="185"/>
        <v>39.024244380364678</v>
      </c>
      <c r="BT1484">
        <v>10</v>
      </c>
    </row>
    <row r="1485" spans="67:72" x14ac:dyDescent="0.35">
      <c r="BO1485">
        <v>14.83</v>
      </c>
      <c r="BP1485">
        <f t="shared" si="182"/>
        <v>12.642415654258677</v>
      </c>
      <c r="BQ1485">
        <f t="shared" si="183"/>
        <v>12.611296331601402</v>
      </c>
      <c r="BR1485">
        <f t="shared" si="184"/>
        <v>42.156407931057252</v>
      </c>
      <c r="BS1485">
        <f t="shared" si="185"/>
        <v>39.020874249438258</v>
      </c>
      <c r="BT1485">
        <v>10</v>
      </c>
    </row>
    <row r="1486" spans="67:72" x14ac:dyDescent="0.35">
      <c r="BO1486">
        <v>14.84</v>
      </c>
      <c r="BP1486">
        <f t="shared" si="182"/>
        <v>12.642113527049593</v>
      </c>
      <c r="BQ1486">
        <f t="shared" si="183"/>
        <v>12.61097718341445</v>
      </c>
      <c r="BR1486">
        <f t="shared" si="184"/>
        <v>42.152875173232559</v>
      </c>
      <c r="BS1486">
        <f t="shared" si="185"/>
        <v>39.017508296645794</v>
      </c>
      <c r="BT1486">
        <v>10</v>
      </c>
    </row>
    <row r="1487" spans="67:72" x14ac:dyDescent="0.35">
      <c r="BO1487">
        <v>14.85</v>
      </c>
      <c r="BP1487">
        <f t="shared" si="182"/>
        <v>12.641811474437043</v>
      </c>
      <c r="BQ1487">
        <f t="shared" si="183"/>
        <v>12.610658112123492</v>
      </c>
      <c r="BR1487">
        <f t="shared" si="184"/>
        <v>42.149346717620965</v>
      </c>
      <c r="BS1487">
        <f t="shared" si="185"/>
        <v>39.014146514446274</v>
      </c>
      <c r="BT1487">
        <v>10</v>
      </c>
    </row>
    <row r="1488" spans="67:72" x14ac:dyDescent="0.35">
      <c r="BO1488">
        <v>14.86</v>
      </c>
      <c r="BP1488">
        <f t="shared" si="182"/>
        <v>12.641509496449052</v>
      </c>
      <c r="BQ1488">
        <f t="shared" si="183"/>
        <v>12.610339117759954</v>
      </c>
      <c r="BR1488">
        <f t="shared" si="184"/>
        <v>42.145822556036968</v>
      </c>
      <c r="BS1488">
        <f t="shared" si="185"/>
        <v>39.010788895312366</v>
      </c>
      <c r="BT1488">
        <v>10</v>
      </c>
    </row>
    <row r="1489" spans="67:72" x14ac:dyDescent="0.35">
      <c r="BO1489">
        <v>14.87</v>
      </c>
      <c r="BP1489">
        <f t="shared" si="182"/>
        <v>12.641207593113657</v>
      </c>
      <c r="BQ1489">
        <f t="shared" si="183"/>
        <v>12.610020200355274</v>
      </c>
      <c r="BR1489">
        <f t="shared" si="184"/>
        <v>42.142302680310813</v>
      </c>
      <c r="BS1489">
        <f t="shared" si="185"/>
        <v>39.007435431730421</v>
      </c>
      <c r="BT1489">
        <v>10</v>
      </c>
    </row>
    <row r="1490" spans="67:72" x14ac:dyDescent="0.35">
      <c r="BO1490">
        <v>14.88</v>
      </c>
      <c r="BP1490">
        <f t="shared" si="182"/>
        <v>12.64090576445891</v>
      </c>
      <c r="BQ1490">
        <f t="shared" si="183"/>
        <v>12.609701359940917</v>
      </c>
      <c r="BR1490">
        <f t="shared" si="184"/>
        <v>42.138787082288395</v>
      </c>
      <c r="BS1490">
        <f t="shared" si="185"/>
        <v>39.004086116200476</v>
      </c>
      <c r="BT1490">
        <v>10</v>
      </c>
    </row>
    <row r="1491" spans="67:72" x14ac:dyDescent="0.35">
      <c r="BO1491">
        <v>14.89</v>
      </c>
      <c r="BP1491">
        <f t="shared" si="182"/>
        <v>12.640604010512872</v>
      </c>
      <c r="BQ1491">
        <f t="shared" si="183"/>
        <v>12.609382596548359</v>
      </c>
      <c r="BR1491">
        <f t="shared" si="184"/>
        <v>42.135275753831323</v>
      </c>
      <c r="BS1491">
        <f t="shared" si="185"/>
        <v>39.000740941236188</v>
      </c>
      <c r="BT1491">
        <v>10</v>
      </c>
    </row>
    <row r="1492" spans="67:72" x14ac:dyDescent="0.35">
      <c r="BO1492">
        <v>14.9</v>
      </c>
      <c r="BP1492">
        <f t="shared" si="182"/>
        <v>12.640302331303619</v>
      </c>
      <c r="BQ1492">
        <f t="shared" si="183"/>
        <v>12.609063910209089</v>
      </c>
      <c r="BR1492">
        <f t="shared" si="184"/>
        <v>42.131768686816784</v>
      </c>
      <c r="BS1492">
        <f t="shared" si="185"/>
        <v>38.997399899364822</v>
      </c>
      <c r="BT1492">
        <v>10</v>
      </c>
    </row>
    <row r="1493" spans="67:72" x14ac:dyDescent="0.35">
      <c r="BO1493">
        <v>14.91</v>
      </c>
      <c r="BP1493">
        <f t="shared" si="182"/>
        <v>12.640000726859244</v>
      </c>
      <c r="BQ1493">
        <f t="shared" si="183"/>
        <v>12.60874530095462</v>
      </c>
      <c r="BR1493">
        <f t="shared" si="184"/>
        <v>42.128265873137615</v>
      </c>
      <c r="BS1493">
        <f t="shared" si="185"/>
        <v>38.994062983127236</v>
      </c>
      <c r="BT1493">
        <v>10</v>
      </c>
    </row>
    <row r="1494" spans="67:72" x14ac:dyDescent="0.35">
      <c r="BO1494">
        <v>14.92</v>
      </c>
      <c r="BP1494">
        <f t="shared" si="182"/>
        <v>12.639699197207852</v>
      </c>
      <c r="BQ1494">
        <f t="shared" si="183"/>
        <v>12.608426768816479</v>
      </c>
      <c r="BR1494">
        <f t="shared" si="184"/>
        <v>42.124767304702189</v>
      </c>
      <c r="BS1494">
        <f t="shared" si="185"/>
        <v>38.990730185077851</v>
      </c>
      <c r="BT1494">
        <v>10</v>
      </c>
    </row>
    <row r="1495" spans="67:72" x14ac:dyDescent="0.35">
      <c r="BO1495">
        <v>14.93</v>
      </c>
      <c r="BP1495">
        <f t="shared" si="182"/>
        <v>12.639397742377561</v>
      </c>
      <c r="BQ1495">
        <f t="shared" si="183"/>
        <v>12.608108313826206</v>
      </c>
      <c r="BR1495">
        <f t="shared" si="184"/>
        <v>42.121272973434458</v>
      </c>
      <c r="BS1495">
        <f t="shared" si="185"/>
        <v>38.987401497784631</v>
      </c>
      <c r="BT1495">
        <v>10</v>
      </c>
    </row>
    <row r="1496" spans="67:72" x14ac:dyDescent="0.35">
      <c r="BO1496">
        <v>14.94</v>
      </c>
      <c r="BP1496">
        <f t="shared" si="182"/>
        <v>12.639096362396502</v>
      </c>
      <c r="BQ1496">
        <f t="shared" si="183"/>
        <v>12.607789936015363</v>
      </c>
      <c r="BR1496">
        <f t="shared" si="184"/>
        <v>42.117782871273846</v>
      </c>
      <c r="BS1496">
        <f t="shared" si="185"/>
        <v>38.984076913829028</v>
      </c>
      <c r="BT1496">
        <v>10</v>
      </c>
    </row>
    <row r="1497" spans="67:72" x14ac:dyDescent="0.35">
      <c r="BO1497">
        <v>14.95</v>
      </c>
      <c r="BP1497">
        <f t="shared" si="182"/>
        <v>12.638795057292823</v>
      </c>
      <c r="BQ1497">
        <f t="shared" si="183"/>
        <v>12.607471635415527</v>
      </c>
      <c r="BR1497">
        <f t="shared" si="184"/>
        <v>42.114296990175305</v>
      </c>
      <c r="BS1497">
        <f t="shared" si="185"/>
        <v>38.980756425806</v>
      </c>
      <c r="BT1497">
        <v>10</v>
      </c>
    </row>
    <row r="1498" spans="67:72" x14ac:dyDescent="0.35">
      <c r="BO1498">
        <v>14.96</v>
      </c>
      <c r="BP1498">
        <f t="shared" si="182"/>
        <v>12.638493827094681</v>
      </c>
      <c r="BQ1498">
        <f t="shared" si="183"/>
        <v>12.607153412058288</v>
      </c>
      <c r="BR1498">
        <f t="shared" si="184"/>
        <v>42.11081532210919</v>
      </c>
      <c r="BS1498">
        <f t="shared" si="185"/>
        <v>38.977440026323976</v>
      </c>
      <c r="BT1498">
        <v>10</v>
      </c>
    </row>
    <row r="1499" spans="67:72" x14ac:dyDescent="0.35">
      <c r="BO1499">
        <v>14.97</v>
      </c>
      <c r="BP1499">
        <f t="shared" si="182"/>
        <v>12.63819267183025</v>
      </c>
      <c r="BQ1499">
        <f t="shared" si="183"/>
        <v>12.606835265975262</v>
      </c>
      <c r="BR1499">
        <f t="shared" si="184"/>
        <v>42.107337859061325</v>
      </c>
      <c r="BS1499">
        <f t="shared" si="185"/>
        <v>38.974127708004808</v>
      </c>
      <c r="BT1499">
        <v>10</v>
      </c>
    </row>
    <row r="1500" spans="67:72" x14ac:dyDescent="0.35">
      <c r="BO1500">
        <v>14.98</v>
      </c>
      <c r="BP1500">
        <f t="shared" si="182"/>
        <v>12.637891591527717</v>
      </c>
      <c r="BQ1500">
        <f t="shared" si="183"/>
        <v>12.60651719719807</v>
      </c>
      <c r="BR1500">
        <f t="shared" si="184"/>
        <v>42.103864593032895</v>
      </c>
      <c r="BS1500">
        <f t="shared" si="185"/>
        <v>38.970819463483771</v>
      </c>
      <c r="BT1500">
        <v>10</v>
      </c>
    </row>
    <row r="1501" spans="67:72" x14ac:dyDescent="0.35">
      <c r="BO1501">
        <v>14.99</v>
      </c>
      <c r="BP1501">
        <f t="shared" si="182"/>
        <v>12.637590586215282</v>
      </c>
      <c r="BQ1501">
        <f t="shared" si="183"/>
        <v>12.606199205758358</v>
      </c>
      <c r="BR1501">
        <f t="shared" si="184"/>
        <v>42.100395516040486</v>
      </c>
      <c r="BS1501">
        <f t="shared" si="185"/>
        <v>38.967515285409519</v>
      </c>
      <c r="BT1501">
        <v>10</v>
      </c>
    </row>
    <row r="1502" spans="67:72" x14ac:dyDescent="0.35">
      <c r="BO1502">
        <v>15</v>
      </c>
      <c r="BP1502">
        <f t="shared" si="182"/>
        <v>12.637289655921162</v>
      </c>
      <c r="BQ1502">
        <f t="shared" si="183"/>
        <v>12.605881291687787</v>
      </c>
      <c r="BR1502">
        <f t="shared" si="184"/>
        <v>42.096930620115963</v>
      </c>
      <c r="BS1502">
        <f t="shared" si="185"/>
        <v>38.964215166444092</v>
      </c>
      <c r="BT1502">
        <v>10</v>
      </c>
    </row>
    <row r="1503" spans="67:72" x14ac:dyDescent="0.35">
      <c r="BO1503">
        <v>15.01</v>
      </c>
      <c r="BP1503">
        <f t="shared" si="182"/>
        <v>12.63698880067358</v>
      </c>
      <c r="BQ1503">
        <f t="shared" si="183"/>
        <v>12.605563455018032</v>
      </c>
      <c r="BR1503">
        <f t="shared" si="184"/>
        <v>42.093469897306562</v>
      </c>
      <c r="BS1503">
        <f t="shared" si="185"/>
        <v>38.960919099262846</v>
      </c>
      <c r="BT1503">
        <v>10</v>
      </c>
    </row>
    <row r="1504" spans="67:72" x14ac:dyDescent="0.35">
      <c r="BO1504">
        <v>15.02</v>
      </c>
      <c r="BP1504">
        <f t="shared" si="182"/>
        <v>12.636688020500781</v>
      </c>
      <c r="BQ1504">
        <f t="shared" si="183"/>
        <v>12.605245695780789</v>
      </c>
      <c r="BR1504">
        <f t="shared" si="184"/>
        <v>42.090013339674741</v>
      </c>
      <c r="BS1504">
        <f t="shared" si="185"/>
        <v>38.957627076554481</v>
      </c>
      <c r="BT1504">
        <v>10</v>
      </c>
    </row>
    <row r="1505" spans="67:72" x14ac:dyDescent="0.35">
      <c r="BO1505">
        <v>15.03</v>
      </c>
      <c r="BP1505">
        <f t="shared" si="182"/>
        <v>12.636387315431019</v>
      </c>
      <c r="BQ1505">
        <f t="shared" si="183"/>
        <v>12.604928014007768</v>
      </c>
      <c r="BR1505">
        <f t="shared" si="184"/>
        <v>42.086560939298224</v>
      </c>
      <c r="BS1505">
        <f t="shared" si="185"/>
        <v>38.954339091020962</v>
      </c>
      <c r="BT1505">
        <v>10</v>
      </c>
    </row>
    <row r="1506" spans="67:72" x14ac:dyDescent="0.35">
      <c r="BO1506">
        <v>15.04</v>
      </c>
      <c r="BP1506">
        <f t="shared" si="182"/>
        <v>12.636086685492565</v>
      </c>
      <c r="BQ1506">
        <f t="shared" si="183"/>
        <v>12.604610409730695</v>
      </c>
      <c r="BR1506">
        <f t="shared" si="184"/>
        <v>42.083112688269971</v>
      </c>
      <c r="BS1506">
        <f t="shared" si="185"/>
        <v>38.951055135377544</v>
      </c>
      <c r="BT1506">
        <v>10</v>
      </c>
    </row>
    <row r="1507" spans="67:72" x14ac:dyDescent="0.35">
      <c r="BO1507">
        <v>15.05</v>
      </c>
      <c r="BP1507">
        <f t="shared" si="182"/>
        <v>12.635786130713701</v>
      </c>
      <c r="BQ1507">
        <f t="shared" si="183"/>
        <v>12.604292882981314</v>
      </c>
      <c r="BR1507">
        <f t="shared" si="184"/>
        <v>42.079668578698104</v>
      </c>
      <c r="BS1507">
        <f t="shared" si="185"/>
        <v>38.947775202352723</v>
      </c>
      <c r="BT1507">
        <v>10</v>
      </c>
    </row>
    <row r="1508" spans="67:72" x14ac:dyDescent="0.35">
      <c r="BO1508">
        <v>15.06</v>
      </c>
      <c r="BP1508">
        <f t="shared" si="182"/>
        <v>12.635485651122723</v>
      </c>
      <c r="BQ1508">
        <f t="shared" si="183"/>
        <v>12.603975433791389</v>
      </c>
      <c r="BR1508">
        <f t="shared" si="184"/>
        <v>42.07622860270591</v>
      </c>
      <c r="BS1508">
        <f t="shared" si="185"/>
        <v>38.944499284688206</v>
      </c>
      <c r="BT1508">
        <v>10</v>
      </c>
    </row>
    <row r="1509" spans="67:72" x14ac:dyDescent="0.35">
      <c r="BO1509">
        <v>15.07</v>
      </c>
      <c r="BP1509">
        <f t="shared" si="182"/>
        <v>12.635185246747939</v>
      </c>
      <c r="BQ1509">
        <f t="shared" si="183"/>
        <v>12.603658062192695</v>
      </c>
      <c r="BR1509">
        <f t="shared" si="184"/>
        <v>42.072792752431816</v>
      </c>
      <c r="BS1509">
        <f t="shared" si="185"/>
        <v>38.941227375138908</v>
      </c>
      <c r="BT1509">
        <v>10</v>
      </c>
    </row>
    <row r="1510" spans="67:72" x14ac:dyDescent="0.35">
      <c r="BO1510">
        <v>15.08</v>
      </c>
      <c r="BP1510">
        <f t="shared" si="182"/>
        <v>12.634884917617676</v>
      </c>
      <c r="BQ1510">
        <f t="shared" si="183"/>
        <v>12.603340768217027</v>
      </c>
      <c r="BR1510">
        <f t="shared" si="184"/>
        <v>42.069361020029341</v>
      </c>
      <c r="BS1510">
        <f t="shared" si="185"/>
        <v>38.937959466472904</v>
      </c>
      <c r="BT1510">
        <v>10</v>
      </c>
    </row>
    <row r="1511" spans="67:72" x14ac:dyDescent="0.35">
      <c r="BO1511">
        <v>15.09</v>
      </c>
      <c r="BP1511">
        <f t="shared" si="182"/>
        <v>12.634584663760272</v>
      </c>
      <c r="BQ1511">
        <f t="shared" si="183"/>
        <v>12.6030235518962</v>
      </c>
      <c r="BR1511">
        <f t="shared" si="184"/>
        <v>42.065933397667074</v>
      </c>
      <c r="BS1511">
        <f t="shared" si="185"/>
        <v>38.934695551471435</v>
      </c>
      <c r="BT1511">
        <v>10</v>
      </c>
    </row>
    <row r="1512" spans="67:72" x14ac:dyDescent="0.35">
      <c r="BO1512">
        <v>15.1</v>
      </c>
      <c r="BP1512">
        <f t="shared" si="182"/>
        <v>12.634284485204081</v>
      </c>
      <c r="BQ1512">
        <f t="shared" si="183"/>
        <v>12.602706413262039</v>
      </c>
      <c r="BR1512">
        <f t="shared" si="184"/>
        <v>42.062509877528662</v>
      </c>
      <c r="BS1512">
        <f t="shared" si="185"/>
        <v>38.931435622928838</v>
      </c>
      <c r="BT1512">
        <v>10</v>
      </c>
    </row>
    <row r="1513" spans="67:72" x14ac:dyDescent="0.35">
      <c r="BO1513">
        <v>15.11</v>
      </c>
      <c r="BP1513">
        <f t="shared" si="182"/>
        <v>12.633984381977463</v>
      </c>
      <c r="BQ1513">
        <f t="shared" si="183"/>
        <v>12.602389352346391</v>
      </c>
      <c r="BR1513">
        <f t="shared" si="184"/>
        <v>42.059090451812736</v>
      </c>
      <c r="BS1513">
        <f t="shared" si="185"/>
        <v>38.928179673652579</v>
      </c>
      <c r="BT1513">
        <v>10</v>
      </c>
    </row>
    <row r="1514" spans="67:72" x14ac:dyDescent="0.35">
      <c r="BO1514">
        <v>15.12</v>
      </c>
      <c r="BP1514">
        <f t="shared" si="182"/>
        <v>12.633684354108798</v>
      </c>
      <c r="BQ1514">
        <f t="shared" si="183"/>
        <v>12.602072369181114</v>
      </c>
      <c r="BR1514">
        <f t="shared" si="184"/>
        <v>42.055675112732942</v>
      </c>
      <c r="BS1514">
        <f t="shared" si="185"/>
        <v>38.9249276964632</v>
      </c>
      <c r="BT1514">
        <v>10</v>
      </c>
    </row>
    <row r="1515" spans="67:72" x14ac:dyDescent="0.35">
      <c r="BO1515">
        <v>15.13</v>
      </c>
      <c r="BP1515">
        <f t="shared" si="182"/>
        <v>12.633384401626483</v>
      </c>
      <c r="BQ1515">
        <f t="shared" si="183"/>
        <v>12.601755463798092</v>
      </c>
      <c r="BR1515">
        <f t="shared" si="184"/>
        <v>42.052263852517868</v>
      </c>
      <c r="BS1515">
        <f t="shared" si="185"/>
        <v>38.921679684194267</v>
      </c>
      <c r="BT1515">
        <v>10</v>
      </c>
    </row>
    <row r="1516" spans="67:72" x14ac:dyDescent="0.35">
      <c r="BO1516">
        <v>15.14</v>
      </c>
      <c r="BP1516">
        <f t="shared" si="182"/>
        <v>12.633084524558923</v>
      </c>
      <c r="BQ1516">
        <f t="shared" si="183"/>
        <v>12.60143863622922</v>
      </c>
      <c r="BR1516">
        <f t="shared" si="184"/>
        <v>42.04885666341103</v>
      </c>
      <c r="BS1516">
        <f t="shared" si="185"/>
        <v>38.918435629692411</v>
      </c>
      <c r="BT1516">
        <v>10</v>
      </c>
    </row>
    <row r="1517" spans="67:72" x14ac:dyDescent="0.35">
      <c r="BO1517">
        <v>15.15</v>
      </c>
      <c r="BP1517">
        <f t="shared" si="182"/>
        <v>12.632784722934538</v>
      </c>
      <c r="BQ1517">
        <f t="shared" si="183"/>
        <v>12.601121886506412</v>
      </c>
      <c r="BR1517">
        <f t="shared" si="184"/>
        <v>42.045453537670852</v>
      </c>
      <c r="BS1517">
        <f t="shared" si="185"/>
        <v>38.915195525817246</v>
      </c>
      <c r="BT1517">
        <v>10</v>
      </c>
    </row>
    <row r="1518" spans="67:72" x14ac:dyDescent="0.35">
      <c r="BO1518">
        <v>15.16</v>
      </c>
      <c r="BP1518">
        <f t="shared" si="182"/>
        <v>12.632484996781763</v>
      </c>
      <c r="BQ1518">
        <f t="shared" si="183"/>
        <v>12.600805214661593</v>
      </c>
      <c r="BR1518">
        <f t="shared" si="184"/>
        <v>42.042054467570608</v>
      </c>
      <c r="BS1518">
        <f t="shared" si="185"/>
        <v>38.911959365441369</v>
      </c>
      <c r="BT1518">
        <v>10</v>
      </c>
    </row>
    <row r="1519" spans="67:72" x14ac:dyDescent="0.35">
      <c r="BO1519">
        <v>15.17</v>
      </c>
      <c r="BP1519">
        <f t="shared" si="182"/>
        <v>12.632185346129045</v>
      </c>
      <c r="BQ1519">
        <f t="shared" si="183"/>
        <v>12.600488620726709</v>
      </c>
      <c r="BR1519">
        <f t="shared" si="184"/>
        <v>42.038659445398444</v>
      </c>
      <c r="BS1519">
        <f t="shared" si="185"/>
        <v>38.908727141450356</v>
      </c>
      <c r="BT1519">
        <v>10</v>
      </c>
    </row>
    <row r="1520" spans="67:72" x14ac:dyDescent="0.35">
      <c r="BO1520">
        <v>15.18</v>
      </c>
      <c r="BP1520">
        <f t="shared" si="182"/>
        <v>12.631885771004848</v>
      </c>
      <c r="BQ1520">
        <f t="shared" si="183"/>
        <v>12.600172104733732</v>
      </c>
      <c r="BR1520">
        <f t="shared" si="184"/>
        <v>42.035268463457285</v>
      </c>
      <c r="BS1520">
        <f t="shared" si="185"/>
        <v>38.905498846742688</v>
      </c>
      <c r="BT1520">
        <v>10</v>
      </c>
    </row>
    <row r="1521" spans="67:72" x14ac:dyDescent="0.35">
      <c r="BO1521">
        <v>15.19</v>
      </c>
      <c r="BP1521">
        <f t="shared" si="182"/>
        <v>12.631586271437644</v>
      </c>
      <c r="BQ1521">
        <f t="shared" si="183"/>
        <v>12.599855666714634</v>
      </c>
      <c r="BR1521">
        <f t="shared" si="184"/>
        <v>42.031881514064864</v>
      </c>
      <c r="BS1521">
        <f t="shared" si="185"/>
        <v>38.902274474229785</v>
      </c>
      <c r="BT1521">
        <v>10</v>
      </c>
    </row>
    <row r="1522" spans="67:72" x14ac:dyDescent="0.35">
      <c r="BO1522">
        <v>15.2</v>
      </c>
      <c r="BP1522">
        <f t="shared" si="182"/>
        <v>12.631286847455931</v>
      </c>
      <c r="BQ1522">
        <f t="shared" si="183"/>
        <v>12.599539306701418</v>
      </c>
      <c r="BR1522">
        <f t="shared" si="184"/>
        <v>42.028498589553678</v>
      </c>
      <c r="BS1522">
        <f t="shared" si="185"/>
        <v>38.899054016835933</v>
      </c>
      <c r="BT1522">
        <v>10</v>
      </c>
    </row>
    <row r="1523" spans="67:72" x14ac:dyDescent="0.35">
      <c r="BO1523">
        <v>15.21</v>
      </c>
      <c r="BP1523">
        <f t="shared" si="182"/>
        <v>12.630987499088203</v>
      </c>
      <c r="BQ1523">
        <f t="shared" si="183"/>
        <v>12.599223024726095</v>
      </c>
      <c r="BR1523">
        <f t="shared" si="184"/>
        <v>42.025119682270912</v>
      </c>
      <c r="BS1523">
        <f t="shared" si="185"/>
        <v>38.895837467498296</v>
      </c>
      <c r="BT1523">
        <v>10</v>
      </c>
    </row>
    <row r="1524" spans="67:72" x14ac:dyDescent="0.35">
      <c r="BO1524">
        <v>15.22</v>
      </c>
      <c r="BP1524">
        <f t="shared" si="182"/>
        <v>12.630688226362984</v>
      </c>
      <c r="BQ1524">
        <f t="shared" si="183"/>
        <v>12.5989068208207</v>
      </c>
      <c r="BR1524">
        <f t="shared" si="184"/>
        <v>42.021744784578487</v>
      </c>
      <c r="BS1524">
        <f t="shared" si="185"/>
        <v>38.892624819166869</v>
      </c>
      <c r="BT1524">
        <v>10</v>
      </c>
    </row>
    <row r="1525" spans="67:72" x14ac:dyDescent="0.35">
      <c r="BO1525">
        <v>15.23</v>
      </c>
      <c r="BP1525">
        <f t="shared" si="182"/>
        <v>12.630389029308805</v>
      </c>
      <c r="BQ1525">
        <f t="shared" si="183"/>
        <v>12.598590695017277</v>
      </c>
      <c r="BR1525">
        <f t="shared" si="184"/>
        <v>42.018373888852992</v>
      </c>
      <c r="BS1525">
        <f t="shared" si="185"/>
        <v>38.889416064804486</v>
      </c>
      <c r="BT1525">
        <v>10</v>
      </c>
    </row>
    <row r="1526" spans="67:72" x14ac:dyDescent="0.35">
      <c r="BO1526">
        <v>15.24</v>
      </c>
      <c r="BP1526">
        <f t="shared" si="182"/>
        <v>12.630089907954206</v>
      </c>
      <c r="BQ1526">
        <f t="shared" si="183"/>
        <v>12.598274647347891</v>
      </c>
      <c r="BR1526">
        <f t="shared" si="184"/>
        <v>42.015006987485641</v>
      </c>
      <c r="BS1526">
        <f t="shared" si="185"/>
        <v>38.886211197386743</v>
      </c>
      <c r="BT1526">
        <v>10</v>
      </c>
    </row>
    <row r="1527" spans="67:72" x14ac:dyDescent="0.35">
      <c r="BO1527">
        <v>15.25</v>
      </c>
      <c r="BP1527">
        <f t="shared" si="182"/>
        <v>12.629790862327752</v>
      </c>
      <c r="BQ1527">
        <f t="shared" si="183"/>
        <v>12.597958677844629</v>
      </c>
      <c r="BR1527">
        <f t="shared" si="184"/>
        <v>42.011644072882277</v>
      </c>
      <c r="BS1527">
        <f t="shared" si="185"/>
        <v>38.883010209902032</v>
      </c>
      <c r="BT1527">
        <v>10</v>
      </c>
    </row>
    <row r="1528" spans="67:72" x14ac:dyDescent="0.35">
      <c r="BO1528">
        <v>15.26</v>
      </c>
      <c r="BP1528">
        <f t="shared" si="182"/>
        <v>12.629491892458013</v>
      </c>
      <c r="BQ1528">
        <f t="shared" si="183"/>
        <v>12.597642786539586</v>
      </c>
      <c r="BR1528">
        <f t="shared" si="184"/>
        <v>42.008285137463339</v>
      </c>
      <c r="BS1528">
        <f t="shared" si="185"/>
        <v>38.87981309535148</v>
      </c>
      <c r="BT1528">
        <v>10</v>
      </c>
    </row>
    <row r="1529" spans="67:72" x14ac:dyDescent="0.35">
      <c r="BO1529">
        <v>15.27</v>
      </c>
      <c r="BP1529">
        <f t="shared" si="182"/>
        <v>12.629192998373576</v>
      </c>
      <c r="BQ1529">
        <f t="shared" si="183"/>
        <v>12.597326973464879</v>
      </c>
      <c r="BR1529">
        <f t="shared" si="184"/>
        <v>42.004930173663801</v>
      </c>
      <c r="BS1529">
        <f t="shared" si="185"/>
        <v>38.876619846748952</v>
      </c>
      <c r="BT1529">
        <v>10</v>
      </c>
    </row>
    <row r="1530" spans="67:72" x14ac:dyDescent="0.35">
      <c r="BO1530">
        <v>15.28</v>
      </c>
      <c r="BP1530">
        <f t="shared" si="182"/>
        <v>12.628894180103041</v>
      </c>
      <c r="BQ1530">
        <f t="shared" si="183"/>
        <v>12.597011238652643</v>
      </c>
      <c r="BR1530">
        <f t="shared" si="184"/>
        <v>42.001579173933173</v>
      </c>
      <c r="BS1530">
        <f t="shared" si="185"/>
        <v>38.873430457121003</v>
      </c>
      <c r="BT1530">
        <v>10</v>
      </c>
    </row>
    <row r="1531" spans="67:72" x14ac:dyDescent="0.35">
      <c r="BO1531">
        <v>15.29</v>
      </c>
      <c r="BP1531">
        <f t="shared" si="182"/>
        <v>12.628595437675024</v>
      </c>
      <c r="BQ1531">
        <f t="shared" si="183"/>
        <v>12.596695582135029</v>
      </c>
      <c r="BR1531">
        <f t="shared" si="184"/>
        <v>41.998232130735488</v>
      </c>
      <c r="BS1531">
        <f t="shared" si="185"/>
        <v>38.87024491950686</v>
      </c>
      <c r="BT1531">
        <v>10</v>
      </c>
    </row>
    <row r="1532" spans="67:72" x14ac:dyDescent="0.35">
      <c r="BO1532">
        <v>15.3</v>
      </c>
      <c r="BP1532">
        <f t="shared" si="182"/>
        <v>12.628296771118155</v>
      </c>
      <c r="BQ1532">
        <f t="shared" si="183"/>
        <v>12.5963800039442</v>
      </c>
      <c r="BR1532">
        <f t="shared" si="184"/>
        <v>41.994889036549239</v>
      </c>
      <c r="BS1532">
        <f t="shared" si="185"/>
        <v>38.867063226958436</v>
      </c>
      <c r="BT1532">
        <v>10</v>
      </c>
    </row>
    <row r="1533" spans="67:72" x14ac:dyDescent="0.35">
      <c r="BO1533">
        <v>15.31</v>
      </c>
      <c r="BP1533">
        <f t="shared" si="182"/>
        <v>12.627998180461073</v>
      </c>
      <c r="BQ1533">
        <f t="shared" si="183"/>
        <v>12.596064504112343</v>
      </c>
      <c r="BR1533">
        <f t="shared" si="184"/>
        <v>41.991549883867357</v>
      </c>
      <c r="BS1533">
        <f t="shared" si="185"/>
        <v>38.863885372540238</v>
      </c>
      <c r="BT1533">
        <v>10</v>
      </c>
    </row>
    <row r="1534" spans="67:72" x14ac:dyDescent="0.35">
      <c r="BO1534">
        <v>15.32</v>
      </c>
      <c r="BP1534">
        <f t="shared" si="182"/>
        <v>12.62769966573244</v>
      </c>
      <c r="BQ1534">
        <f t="shared" si="183"/>
        <v>12.595749082671659</v>
      </c>
      <c r="BR1534">
        <f t="shared" si="184"/>
        <v>41.988214665197219</v>
      </c>
      <c r="BS1534">
        <f t="shared" si="185"/>
        <v>38.860711349329399</v>
      </c>
      <c r="BT1534">
        <v>10</v>
      </c>
    </row>
    <row r="1535" spans="67:72" x14ac:dyDescent="0.35">
      <c r="BO1535">
        <v>15.33</v>
      </c>
      <c r="BP1535">
        <f t="shared" si="182"/>
        <v>12.627401226960918</v>
      </c>
      <c r="BQ1535">
        <f t="shared" si="183"/>
        <v>12.59543373965437</v>
      </c>
      <c r="BR1535">
        <f t="shared" si="184"/>
        <v>41.984883373060569</v>
      </c>
      <c r="BS1535">
        <f t="shared" si="185"/>
        <v>38.857541150415649</v>
      </c>
      <c r="BT1535">
        <v>10</v>
      </c>
    </row>
    <row r="1536" spans="67:72" x14ac:dyDescent="0.35">
      <c r="BO1536">
        <v>15.34</v>
      </c>
      <c r="BP1536">
        <f t="shared" si="182"/>
        <v>12.627102864175198</v>
      </c>
      <c r="BQ1536">
        <f t="shared" si="183"/>
        <v>12.595118475092704</v>
      </c>
      <c r="BR1536">
        <f t="shared" si="184"/>
        <v>41.981555999993532</v>
      </c>
      <c r="BS1536">
        <f t="shared" si="185"/>
        <v>38.854374768901273</v>
      </c>
      <c r="BT1536">
        <v>10</v>
      </c>
    </row>
    <row r="1537" spans="67:72" x14ac:dyDescent="0.35">
      <c r="BO1537">
        <v>15.35</v>
      </c>
      <c r="BP1537">
        <f t="shared" si="182"/>
        <v>12.626804577403973</v>
      </c>
      <c r="BQ1537">
        <f t="shared" si="183"/>
        <v>12.59480328901892</v>
      </c>
      <c r="BR1537">
        <f t="shared" si="184"/>
        <v>41.978232538546564</v>
      </c>
      <c r="BS1537">
        <f t="shared" si="185"/>
        <v>38.851212197901091</v>
      </c>
      <c r="BT1537">
        <v>10</v>
      </c>
    </row>
    <row r="1538" spans="67:72" x14ac:dyDescent="0.35">
      <c r="BO1538">
        <v>15.36</v>
      </c>
      <c r="BP1538">
        <f t="shared" si="182"/>
        <v>12.626506366675962</v>
      </c>
      <c r="BQ1538">
        <f t="shared" si="183"/>
        <v>12.594488181465284</v>
      </c>
      <c r="BR1538">
        <f t="shared" si="184"/>
        <v>41.974912981284426</v>
      </c>
      <c r="BS1538">
        <f t="shared" si="185"/>
        <v>38.84805343054245</v>
      </c>
      <c r="BT1538">
        <v>10</v>
      </c>
    </row>
    <row r="1539" spans="67:72" x14ac:dyDescent="0.35">
      <c r="BO1539">
        <v>15.37</v>
      </c>
      <c r="BP1539">
        <f t="shared" ref="BP1539:BP1602" si="186">13.03*EXP(-0.003454*BO1539)+0.1297*EXP(0.04768*BO1539)</f>
        <v>12.626208232019884</v>
      </c>
      <c r="BQ1539">
        <f t="shared" ref="BQ1539:BQ1602" si="187">13.05*EXP(-0.003531*BO1539)+0.105*EXP(0.05201*BO1539)</f>
        <v>12.594173152464084</v>
      </c>
      <c r="BR1539">
        <f t="shared" ref="BR1539:BR1602" si="188">19.99*EXP(-0.1923*BO1539)+43*EXP(-0.003208*BO1539)</f>
        <v>41.971597320786159</v>
      </c>
      <c r="BS1539">
        <f t="shared" ref="BS1539:BS1602" si="189">18.61*EXP(-0.182*BO1539)+39.42*EXP(-0.002885*BO1539)</f>
        <v>38.844898459965187</v>
      </c>
      <c r="BT1539">
        <v>10</v>
      </c>
    </row>
    <row r="1540" spans="67:72" x14ac:dyDescent="0.35">
      <c r="BO1540">
        <v>15.38</v>
      </c>
      <c r="BP1540">
        <f t="shared" si="186"/>
        <v>12.625910173464485</v>
      </c>
      <c r="BQ1540">
        <f t="shared" si="187"/>
        <v>12.593858202047624</v>
      </c>
      <c r="BR1540">
        <f t="shared" si="188"/>
        <v>41.968285549645074</v>
      </c>
      <c r="BS1540">
        <f t="shared" si="189"/>
        <v>38.841747279321609</v>
      </c>
      <c r="BT1540">
        <v>10</v>
      </c>
    </row>
    <row r="1541" spans="67:72" x14ac:dyDescent="0.35">
      <c r="BO1541">
        <v>15.39</v>
      </c>
      <c r="BP1541">
        <f t="shared" si="186"/>
        <v>12.625612191038515</v>
      </c>
      <c r="BQ1541">
        <f t="shared" si="187"/>
        <v>12.593543330248227</v>
      </c>
      <c r="BR1541">
        <f t="shared" si="188"/>
        <v>41.964977660468683</v>
      </c>
      <c r="BS1541">
        <f t="shared" si="189"/>
        <v>38.838599881776481</v>
      </c>
      <c r="BT1541">
        <v>10</v>
      </c>
    </row>
    <row r="1542" spans="67:72" x14ac:dyDescent="0.35">
      <c r="BO1542">
        <v>15.4</v>
      </c>
      <c r="BP1542">
        <f t="shared" si="186"/>
        <v>12.625314284770742</v>
      </c>
      <c r="BQ1542">
        <f t="shared" si="187"/>
        <v>12.593228537098227</v>
      </c>
      <c r="BR1542">
        <f t="shared" si="188"/>
        <v>41.961673645878726</v>
      </c>
      <c r="BS1542">
        <f t="shared" si="189"/>
        <v>38.835456260506994</v>
      </c>
      <c r="BT1542">
        <v>10</v>
      </c>
    </row>
    <row r="1543" spans="67:72" x14ac:dyDescent="0.35">
      <c r="BO1543">
        <v>15.41</v>
      </c>
      <c r="BP1543">
        <f t="shared" si="186"/>
        <v>12.62501645468995</v>
      </c>
      <c r="BQ1543">
        <f t="shared" si="187"/>
        <v>12.592913822629983</v>
      </c>
      <c r="BR1543">
        <f t="shared" si="188"/>
        <v>41.958373498511101</v>
      </c>
      <c r="BS1543">
        <f t="shared" si="189"/>
        <v>38.832316408702731</v>
      </c>
      <c r="BT1543">
        <v>10</v>
      </c>
    </row>
    <row r="1544" spans="67:72" x14ac:dyDescent="0.35">
      <c r="BO1544">
        <v>15.42</v>
      </c>
      <c r="BP1544">
        <f t="shared" si="186"/>
        <v>12.624718700824934</v>
      </c>
      <c r="BQ1544">
        <f t="shared" si="187"/>
        <v>12.592599186875864</v>
      </c>
      <c r="BR1544">
        <f t="shared" si="188"/>
        <v>41.955077211015841</v>
      </c>
      <c r="BS1544">
        <f t="shared" si="189"/>
        <v>38.829180319565666</v>
      </c>
      <c r="BT1544">
        <v>10</v>
      </c>
    </row>
    <row r="1545" spans="67:72" x14ac:dyDescent="0.35">
      <c r="BO1545">
        <v>15.43</v>
      </c>
      <c r="BP1545">
        <f t="shared" si="186"/>
        <v>12.624421023204505</v>
      </c>
      <c r="BQ1545">
        <f t="shared" si="187"/>
        <v>12.592284629868262</v>
      </c>
      <c r="BR1545">
        <f t="shared" si="188"/>
        <v>41.95178477605711</v>
      </c>
      <c r="BS1545">
        <f t="shared" si="189"/>
        <v>38.826047986310151</v>
      </c>
      <c r="BT1545">
        <v>10</v>
      </c>
    </row>
    <row r="1546" spans="67:72" x14ac:dyDescent="0.35">
      <c r="BO1546">
        <v>15.44</v>
      </c>
      <c r="BP1546">
        <f t="shared" si="186"/>
        <v>12.624123421857483</v>
      </c>
      <c r="BQ1546">
        <f t="shared" si="187"/>
        <v>12.591970151639583</v>
      </c>
      <c r="BR1546">
        <f t="shared" si="188"/>
        <v>41.948496186313179</v>
      </c>
      <c r="BS1546">
        <f t="shared" si="189"/>
        <v>38.822919402162846</v>
      </c>
      <c r="BT1546">
        <v>10</v>
      </c>
    </row>
    <row r="1547" spans="67:72" x14ac:dyDescent="0.35">
      <c r="BO1547">
        <v>15.45</v>
      </c>
      <c r="BP1547">
        <f t="shared" si="186"/>
        <v>12.623825896812713</v>
      </c>
      <c r="BQ1547">
        <f t="shared" si="187"/>
        <v>12.59165575222225</v>
      </c>
      <c r="BR1547">
        <f t="shared" si="188"/>
        <v>41.945211434476342</v>
      </c>
      <c r="BS1547">
        <f t="shared" si="189"/>
        <v>38.81979456036273</v>
      </c>
      <c r="BT1547">
        <v>10</v>
      </c>
    </row>
    <row r="1548" spans="67:72" x14ac:dyDescent="0.35">
      <c r="BO1548">
        <v>15.46</v>
      </c>
      <c r="BP1548">
        <f t="shared" si="186"/>
        <v>12.623528448099039</v>
      </c>
      <c r="BQ1548">
        <f t="shared" si="187"/>
        <v>12.591341431648702</v>
      </c>
      <c r="BR1548">
        <f t="shared" si="188"/>
        <v>41.941930513252963</v>
      </c>
      <c r="BS1548">
        <f t="shared" si="189"/>
        <v>38.816673454161091</v>
      </c>
      <c r="BT1548">
        <v>10</v>
      </c>
    </row>
    <row r="1549" spans="67:72" x14ac:dyDescent="0.35">
      <c r="BO1549">
        <v>15.47</v>
      </c>
      <c r="BP1549">
        <f t="shared" si="186"/>
        <v>12.623231075745334</v>
      </c>
      <c r="BQ1549">
        <f t="shared" si="187"/>
        <v>12.591027189951403</v>
      </c>
      <c r="BR1549">
        <f t="shared" si="188"/>
        <v>41.938653415363397</v>
      </c>
      <c r="BS1549">
        <f t="shared" si="189"/>
        <v>38.81355607682147</v>
      </c>
      <c r="BT1549">
        <v>10</v>
      </c>
    </row>
    <row r="1550" spans="67:72" x14ac:dyDescent="0.35">
      <c r="BO1550">
        <v>15.48</v>
      </c>
      <c r="BP1550">
        <f t="shared" si="186"/>
        <v>12.622933779780473</v>
      </c>
      <c r="BQ1550">
        <f t="shared" si="187"/>
        <v>12.590713027162822</v>
      </c>
      <c r="BR1550">
        <f t="shared" si="188"/>
        <v>41.93538013354199</v>
      </c>
      <c r="BS1550">
        <f t="shared" si="189"/>
        <v>38.810442421619662</v>
      </c>
      <c r="BT1550">
        <v>10</v>
      </c>
    </row>
    <row r="1551" spans="67:72" x14ac:dyDescent="0.35">
      <c r="BO1551">
        <v>15.49</v>
      </c>
      <c r="BP1551">
        <f t="shared" si="186"/>
        <v>12.622636560233353</v>
      </c>
      <c r="BQ1551">
        <f t="shared" si="187"/>
        <v>12.590398943315456</v>
      </c>
      <c r="BR1551">
        <f t="shared" si="188"/>
        <v>41.932110660537049</v>
      </c>
      <c r="BS1551">
        <f t="shared" si="189"/>
        <v>38.807332481843702</v>
      </c>
      <c r="BT1551">
        <v>10</v>
      </c>
    </row>
    <row r="1552" spans="67:72" x14ac:dyDescent="0.35">
      <c r="BO1552">
        <v>15.5</v>
      </c>
      <c r="BP1552">
        <f t="shared" si="186"/>
        <v>12.622339417132881</v>
      </c>
      <c r="BQ1552">
        <f t="shared" si="187"/>
        <v>12.590084938441812</v>
      </c>
      <c r="BR1552">
        <f t="shared" si="188"/>
        <v>41.9288449891108</v>
      </c>
      <c r="BS1552">
        <f t="shared" si="189"/>
        <v>38.804226250793796</v>
      </c>
      <c r="BT1552">
        <v>10</v>
      </c>
    </row>
    <row r="1553" spans="67:72" x14ac:dyDescent="0.35">
      <c r="BO1553">
        <v>15.51</v>
      </c>
      <c r="BP1553">
        <f t="shared" si="186"/>
        <v>12.622042350507979</v>
      </c>
      <c r="BQ1553">
        <f t="shared" si="187"/>
        <v>12.589771012574419</v>
      </c>
      <c r="BR1553">
        <f t="shared" si="188"/>
        <v>41.925583112039384</v>
      </c>
      <c r="BS1553">
        <f t="shared" si="189"/>
        <v>38.801123721782361</v>
      </c>
      <c r="BT1553">
        <v>10</v>
      </c>
    </row>
    <row r="1554" spans="67:72" x14ac:dyDescent="0.35">
      <c r="BO1554">
        <v>15.52</v>
      </c>
      <c r="BP1554">
        <f t="shared" si="186"/>
        <v>12.621745360387584</v>
      </c>
      <c r="BQ1554">
        <f t="shared" si="187"/>
        <v>12.589457165745818</v>
      </c>
      <c r="BR1554">
        <f t="shared" si="188"/>
        <v>41.92232502211278</v>
      </c>
      <c r="BS1554">
        <f t="shared" si="189"/>
        <v>38.798024888133952</v>
      </c>
      <c r="BT1554">
        <v>10</v>
      </c>
    </row>
    <row r="1555" spans="67:72" x14ac:dyDescent="0.35">
      <c r="BO1555">
        <v>15.53</v>
      </c>
      <c r="BP1555">
        <f t="shared" si="186"/>
        <v>12.621448446800644</v>
      </c>
      <c r="BQ1555">
        <f t="shared" si="187"/>
        <v>12.589143397988575</v>
      </c>
      <c r="BR1555">
        <f t="shared" si="188"/>
        <v>41.919070712134882</v>
      </c>
      <c r="BS1555">
        <f t="shared" si="189"/>
        <v>38.794929743185278</v>
      </c>
      <c r="BT1555">
        <v>10</v>
      </c>
    </row>
    <row r="1556" spans="67:72" x14ac:dyDescent="0.35">
      <c r="BO1556">
        <v>15.54</v>
      </c>
      <c r="BP1556">
        <f t="shared" si="186"/>
        <v>12.621151609776126</v>
      </c>
      <c r="BQ1556">
        <f t="shared" si="187"/>
        <v>12.588829709335265</v>
      </c>
      <c r="BR1556">
        <f t="shared" si="188"/>
        <v>41.91582017492334</v>
      </c>
      <c r="BS1556">
        <f t="shared" si="189"/>
        <v>38.791838280285141</v>
      </c>
      <c r="BT1556">
        <v>10</v>
      </c>
    </row>
    <row r="1557" spans="67:72" x14ac:dyDescent="0.35">
      <c r="BO1557">
        <v>15.55</v>
      </c>
      <c r="BP1557">
        <f t="shared" si="186"/>
        <v>12.620854849343008</v>
      </c>
      <c r="BQ1557">
        <f t="shared" si="187"/>
        <v>12.588516099818488</v>
      </c>
      <c r="BR1557">
        <f t="shared" si="188"/>
        <v>41.912573403309651</v>
      </c>
      <c r="BS1557">
        <f t="shared" si="189"/>
        <v>38.788750492794463</v>
      </c>
      <c r="BT1557">
        <v>10</v>
      </c>
    </row>
    <row r="1558" spans="67:72" x14ac:dyDescent="0.35">
      <c r="BO1558">
        <v>15.56</v>
      </c>
      <c r="BP1558">
        <f t="shared" si="186"/>
        <v>12.620558165530282</v>
      </c>
      <c r="BQ1558">
        <f t="shared" si="187"/>
        <v>12.58820256947085</v>
      </c>
      <c r="BR1558">
        <f t="shared" si="188"/>
        <v>41.909330390139047</v>
      </c>
      <c r="BS1558">
        <f t="shared" si="189"/>
        <v>38.785666374086212</v>
      </c>
      <c r="BT1558">
        <v>10</v>
      </c>
    </row>
    <row r="1559" spans="67:72" x14ac:dyDescent="0.35">
      <c r="BO1559">
        <v>15.57</v>
      </c>
      <c r="BP1559">
        <f t="shared" si="186"/>
        <v>12.620261558366952</v>
      </c>
      <c r="BQ1559">
        <f t="shared" si="187"/>
        <v>12.587889118324988</v>
      </c>
      <c r="BR1559">
        <f t="shared" si="188"/>
        <v>41.906091128270511</v>
      </c>
      <c r="BS1559">
        <f t="shared" si="189"/>
        <v>38.782585917545418</v>
      </c>
      <c r="BT1559">
        <v>10</v>
      </c>
    </row>
    <row r="1560" spans="67:72" x14ac:dyDescent="0.35">
      <c r="BO1560">
        <v>15.58</v>
      </c>
      <c r="BP1560">
        <f t="shared" si="186"/>
        <v>12.619965027882042</v>
      </c>
      <c r="BQ1560">
        <f t="shared" si="187"/>
        <v>12.587575746413547</v>
      </c>
      <c r="BR1560">
        <f t="shared" si="188"/>
        <v>41.902855610576758</v>
      </c>
      <c r="BS1560">
        <f t="shared" si="189"/>
        <v>38.77950911656913</v>
      </c>
      <c r="BT1560">
        <v>10</v>
      </c>
    </row>
    <row r="1561" spans="67:72" x14ac:dyDescent="0.35">
      <c r="BO1561">
        <v>15.59</v>
      </c>
      <c r="BP1561">
        <f t="shared" si="186"/>
        <v>12.619668574104587</v>
      </c>
      <c r="BQ1561">
        <f t="shared" si="187"/>
        <v>12.587262453769192</v>
      </c>
      <c r="BR1561">
        <f t="shared" si="188"/>
        <v>41.899623829944169</v>
      </c>
      <c r="BS1561">
        <f t="shared" si="189"/>
        <v>38.77643596456641</v>
      </c>
      <c r="BT1561">
        <v>10</v>
      </c>
    </row>
    <row r="1562" spans="67:72" x14ac:dyDescent="0.35">
      <c r="BO1562">
        <v>15.6</v>
      </c>
      <c r="BP1562">
        <f t="shared" si="186"/>
        <v>12.619372197063633</v>
      </c>
      <c r="BQ1562">
        <f t="shared" si="187"/>
        <v>12.586949240424605</v>
      </c>
      <c r="BR1562">
        <f t="shared" si="188"/>
        <v>41.896395779272815</v>
      </c>
      <c r="BS1562">
        <f t="shared" si="189"/>
        <v>38.7733664549583</v>
      </c>
      <c r="BT1562">
        <v>10</v>
      </c>
    </row>
    <row r="1563" spans="67:72" x14ac:dyDescent="0.35">
      <c r="BO1563">
        <v>15.61</v>
      </c>
      <c r="BP1563">
        <f t="shared" si="186"/>
        <v>12.619075896788248</v>
      </c>
      <c r="BQ1563">
        <f t="shared" si="187"/>
        <v>12.586636106412486</v>
      </c>
      <c r="BR1563">
        <f t="shared" si="188"/>
        <v>41.893171451476384</v>
      </c>
      <c r="BS1563">
        <f t="shared" si="189"/>
        <v>38.7703005811778</v>
      </c>
      <c r="BT1563">
        <v>10</v>
      </c>
    </row>
    <row r="1564" spans="67:72" x14ac:dyDescent="0.35">
      <c r="BO1564">
        <v>15.62</v>
      </c>
      <c r="BP1564">
        <f t="shared" si="186"/>
        <v>12.618779673307504</v>
      </c>
      <c r="BQ1564">
        <f t="shared" si="187"/>
        <v>12.586323051765556</v>
      </c>
      <c r="BR1564">
        <f t="shared" si="188"/>
        <v>41.889950839482175</v>
      </c>
      <c r="BS1564">
        <f t="shared" si="189"/>
        <v>38.767238336669848</v>
      </c>
      <c r="BT1564">
        <v>10</v>
      </c>
    </row>
    <row r="1565" spans="67:72" x14ac:dyDescent="0.35">
      <c r="BO1565">
        <v>15.63</v>
      </c>
      <c r="BP1565">
        <f t="shared" si="186"/>
        <v>12.618483526650493</v>
      </c>
      <c r="BQ1565">
        <f t="shared" si="187"/>
        <v>12.586010076516541</v>
      </c>
      <c r="BR1565">
        <f t="shared" si="188"/>
        <v>41.886733936231089</v>
      </c>
      <c r="BS1565">
        <f t="shared" si="189"/>
        <v>38.764179714891306</v>
      </c>
      <c r="BT1565">
        <v>10</v>
      </c>
    </row>
    <row r="1566" spans="67:72" x14ac:dyDescent="0.35">
      <c r="BO1566">
        <v>15.64</v>
      </c>
      <c r="BP1566">
        <f t="shared" si="186"/>
        <v>12.61818745684632</v>
      </c>
      <c r="BQ1566">
        <f t="shared" si="187"/>
        <v>12.585697180698197</v>
      </c>
      <c r="BR1566">
        <f t="shared" si="188"/>
        <v>41.883520734677582</v>
      </c>
      <c r="BS1566">
        <f t="shared" si="189"/>
        <v>38.761124709310934</v>
      </c>
      <c r="BT1566">
        <v>10</v>
      </c>
    </row>
    <row r="1567" spans="67:72" x14ac:dyDescent="0.35">
      <c r="BO1567">
        <v>15.65</v>
      </c>
      <c r="BP1567">
        <f t="shared" si="186"/>
        <v>12.61789146392411</v>
      </c>
      <c r="BQ1567">
        <f t="shared" si="187"/>
        <v>12.585384364343293</v>
      </c>
      <c r="BR1567">
        <f t="shared" si="188"/>
        <v>41.880311227789619</v>
      </c>
      <c r="BS1567">
        <f t="shared" si="189"/>
        <v>38.758073313409355</v>
      </c>
      <c r="BT1567">
        <v>10</v>
      </c>
    </row>
    <row r="1568" spans="67:72" x14ac:dyDescent="0.35">
      <c r="BO1568">
        <v>15.66</v>
      </c>
      <c r="BP1568">
        <f t="shared" si="186"/>
        <v>12.617595547912989</v>
      </c>
      <c r="BQ1568">
        <f t="shared" si="187"/>
        <v>12.585071627484618</v>
      </c>
      <c r="BR1568">
        <f t="shared" si="188"/>
        <v>41.877105408548694</v>
      </c>
      <c r="BS1568">
        <f t="shared" si="189"/>
        <v>38.755025520679062</v>
      </c>
      <c r="BT1568">
        <v>10</v>
      </c>
    </row>
    <row r="1569" spans="67:72" x14ac:dyDescent="0.35">
      <c r="BO1569">
        <v>15.67</v>
      </c>
      <c r="BP1569">
        <f t="shared" si="186"/>
        <v>12.617299708842109</v>
      </c>
      <c r="BQ1569">
        <f t="shared" si="187"/>
        <v>12.58475897015497</v>
      </c>
      <c r="BR1569">
        <f t="shared" si="188"/>
        <v>41.8739032699498</v>
      </c>
      <c r="BS1569">
        <f t="shared" si="189"/>
        <v>38.751981324624353</v>
      </c>
      <c r="BT1569">
        <v>10</v>
      </c>
    </row>
    <row r="1570" spans="67:72" x14ac:dyDescent="0.35">
      <c r="BO1570">
        <v>15.68</v>
      </c>
      <c r="BP1570">
        <f t="shared" si="186"/>
        <v>12.617003946740631</v>
      </c>
      <c r="BQ1570">
        <f t="shared" si="187"/>
        <v>12.584446392387173</v>
      </c>
      <c r="BR1570">
        <f t="shared" si="188"/>
        <v>41.870704805001331</v>
      </c>
      <c r="BS1570">
        <f t="shared" si="189"/>
        <v>38.748940718761354</v>
      </c>
      <c r="BT1570">
        <v>10</v>
      </c>
    </row>
    <row r="1571" spans="67:72" x14ac:dyDescent="0.35">
      <c r="BO1571">
        <v>15.69</v>
      </c>
      <c r="BP1571">
        <f t="shared" si="186"/>
        <v>12.616708261637731</v>
      </c>
      <c r="BQ1571">
        <f t="shared" si="187"/>
        <v>12.584133894214064</v>
      </c>
      <c r="BR1571">
        <f t="shared" si="188"/>
        <v>41.867510006725176</v>
      </c>
      <c r="BS1571">
        <f t="shared" si="189"/>
        <v>38.745903696617987</v>
      </c>
      <c r="BT1571">
        <v>10</v>
      </c>
    </row>
    <row r="1572" spans="67:72" x14ac:dyDescent="0.35">
      <c r="BO1572">
        <v>15.7</v>
      </c>
      <c r="BP1572">
        <f t="shared" si="186"/>
        <v>12.616412653562602</v>
      </c>
      <c r="BQ1572">
        <f t="shared" si="187"/>
        <v>12.583821475668502</v>
      </c>
      <c r="BR1572">
        <f t="shared" si="188"/>
        <v>41.864318868156566</v>
      </c>
      <c r="BS1572">
        <f t="shared" si="189"/>
        <v>38.742870251733933</v>
      </c>
      <c r="BT1572">
        <v>10</v>
      </c>
    </row>
    <row r="1573" spans="67:72" x14ac:dyDescent="0.35">
      <c r="BO1573">
        <v>15.71</v>
      </c>
      <c r="BP1573">
        <f t="shared" si="186"/>
        <v>12.616117122544445</v>
      </c>
      <c r="BQ1573">
        <f t="shared" si="187"/>
        <v>12.583509136783356</v>
      </c>
      <c r="BR1573">
        <f t="shared" si="188"/>
        <v>41.861131382344155</v>
      </c>
      <c r="BS1573">
        <f t="shared" si="189"/>
        <v>38.739840377660599</v>
      </c>
      <c r="BT1573">
        <v>10</v>
      </c>
    </row>
    <row r="1574" spans="67:72" x14ac:dyDescent="0.35">
      <c r="BO1574">
        <v>15.72</v>
      </c>
      <c r="BP1574">
        <f t="shared" si="186"/>
        <v>12.615821668612478</v>
      </c>
      <c r="BQ1574">
        <f t="shared" si="187"/>
        <v>12.583196877591517</v>
      </c>
      <c r="BR1574">
        <f t="shared" si="188"/>
        <v>41.857947542349926</v>
      </c>
      <c r="BS1574">
        <f t="shared" si="189"/>
        <v>38.736814067961156</v>
      </c>
      <c r="BT1574">
        <v>10</v>
      </c>
    </row>
    <row r="1575" spans="67:72" x14ac:dyDescent="0.35">
      <c r="BO1575">
        <v>15.73</v>
      </c>
      <c r="BP1575">
        <f t="shared" si="186"/>
        <v>12.615526291795938</v>
      </c>
      <c r="BQ1575">
        <f t="shared" si="187"/>
        <v>12.582884698125895</v>
      </c>
      <c r="BR1575">
        <f t="shared" si="188"/>
        <v>41.854767341249207</v>
      </c>
      <c r="BS1575">
        <f t="shared" si="189"/>
        <v>38.733791316210436</v>
      </c>
      <c r="BT1575">
        <v>10</v>
      </c>
    </row>
    <row r="1576" spans="67:72" x14ac:dyDescent="0.35">
      <c r="BO1576">
        <v>15.74</v>
      </c>
      <c r="BP1576">
        <f t="shared" si="186"/>
        <v>12.615230992124069</v>
      </c>
      <c r="BQ1576">
        <f t="shared" si="187"/>
        <v>12.582572598419416</v>
      </c>
      <c r="BR1576">
        <f t="shared" si="188"/>
        <v>41.851590772130592</v>
      </c>
      <c r="BS1576">
        <f t="shared" si="189"/>
        <v>38.730772115994981</v>
      </c>
      <c r="BT1576">
        <v>10</v>
      </c>
    </row>
    <row r="1577" spans="67:72" x14ac:dyDescent="0.35">
      <c r="BO1577">
        <v>15.75</v>
      </c>
      <c r="BP1577">
        <f t="shared" si="186"/>
        <v>12.614935769626133</v>
      </c>
      <c r="BQ1577">
        <f t="shared" si="187"/>
        <v>12.582260578505021</v>
      </c>
      <c r="BR1577">
        <f t="shared" si="188"/>
        <v>41.84841782809599</v>
      </c>
      <c r="BS1577">
        <f t="shared" si="189"/>
        <v>38.727756460912978</v>
      </c>
      <c r="BT1577">
        <v>10</v>
      </c>
    </row>
    <row r="1578" spans="67:72" x14ac:dyDescent="0.35">
      <c r="BO1578">
        <v>15.76</v>
      </c>
      <c r="BP1578">
        <f t="shared" si="186"/>
        <v>12.614640624331404</v>
      </c>
      <c r="BQ1578">
        <f t="shared" si="187"/>
        <v>12.581948638415669</v>
      </c>
      <c r="BR1578">
        <f t="shared" si="188"/>
        <v>41.845248502260539</v>
      </c>
      <c r="BS1578">
        <f t="shared" si="189"/>
        <v>38.724744344574262</v>
      </c>
      <c r="BT1578">
        <v>10</v>
      </c>
    </row>
    <row r="1579" spans="67:72" x14ac:dyDescent="0.35">
      <c r="BO1579">
        <v>15.77</v>
      </c>
      <c r="BP1579">
        <f t="shared" si="186"/>
        <v>12.614345556269175</v>
      </c>
      <c r="BQ1579">
        <f t="shared" si="187"/>
        <v>12.58163677818434</v>
      </c>
      <c r="BR1579">
        <f t="shared" si="188"/>
        <v>41.842082787752595</v>
      </c>
      <c r="BS1579">
        <f t="shared" si="189"/>
        <v>38.721735760600289</v>
      </c>
      <c r="BT1579">
        <v>10</v>
      </c>
    </row>
    <row r="1580" spans="67:72" x14ac:dyDescent="0.35">
      <c r="BO1580">
        <v>15.78</v>
      </c>
      <c r="BP1580">
        <f t="shared" si="186"/>
        <v>12.614050565468746</v>
      </c>
      <c r="BQ1580">
        <f t="shared" si="187"/>
        <v>12.581324997844032</v>
      </c>
      <c r="BR1580">
        <f t="shared" si="188"/>
        <v>41.83892067771373</v>
      </c>
      <c r="BS1580">
        <f t="shared" si="189"/>
        <v>38.7187307026241</v>
      </c>
      <c r="BT1580">
        <v>10</v>
      </c>
    </row>
    <row r="1581" spans="67:72" x14ac:dyDescent="0.35">
      <c r="BO1581">
        <v>15.79</v>
      </c>
      <c r="BP1581">
        <f t="shared" si="186"/>
        <v>12.613755651959442</v>
      </c>
      <c r="BQ1581">
        <f t="shared" si="187"/>
        <v>12.581013297427747</v>
      </c>
      <c r="BR1581">
        <f t="shared" si="188"/>
        <v>41.835762165298696</v>
      </c>
      <c r="BS1581">
        <f t="shared" si="189"/>
        <v>38.715729164290316</v>
      </c>
      <c r="BT1581">
        <v>10</v>
      </c>
    </row>
    <row r="1582" spans="67:72" x14ac:dyDescent="0.35">
      <c r="BO1582">
        <v>15.8</v>
      </c>
      <c r="BP1582">
        <f t="shared" si="186"/>
        <v>12.613460815770587</v>
      </c>
      <c r="BQ1582">
        <f t="shared" si="187"/>
        <v>12.580701676968529</v>
      </c>
      <c r="BR1582">
        <f t="shared" si="188"/>
        <v>41.832607243675362</v>
      </c>
      <c r="BS1582">
        <f t="shared" si="189"/>
        <v>38.712731139255119</v>
      </c>
      <c r="BT1582">
        <v>10</v>
      </c>
    </row>
    <row r="1583" spans="67:72" x14ac:dyDescent="0.35">
      <c r="BO1583">
        <v>15.81</v>
      </c>
      <c r="BP1583">
        <f t="shared" si="186"/>
        <v>12.613166056931531</v>
      </c>
      <c r="BQ1583">
        <f t="shared" si="187"/>
        <v>12.580390136499412</v>
      </c>
      <c r="BR1583">
        <f t="shared" si="188"/>
        <v>41.829455906024741</v>
      </c>
      <c r="BS1583">
        <f t="shared" si="189"/>
        <v>38.709736621186217</v>
      </c>
      <c r="BT1583">
        <v>10</v>
      </c>
    </row>
    <row r="1584" spans="67:72" x14ac:dyDescent="0.35">
      <c r="BO1584">
        <v>15.82</v>
      </c>
      <c r="BP1584">
        <f t="shared" si="186"/>
        <v>12.61287137547164</v>
      </c>
      <c r="BQ1584">
        <f t="shared" si="187"/>
        <v>12.580078676053473</v>
      </c>
      <c r="BR1584">
        <f t="shared" si="188"/>
        <v>41.826308145540949</v>
      </c>
      <c r="BS1584">
        <f t="shared" si="189"/>
        <v>38.706745603762833</v>
      </c>
      <c r="BT1584">
        <v>10</v>
      </c>
    </row>
    <row r="1585" spans="67:72" x14ac:dyDescent="0.35">
      <c r="BO1585">
        <v>15.83</v>
      </c>
      <c r="BP1585">
        <f t="shared" si="186"/>
        <v>12.612576771420281</v>
      </c>
      <c r="BQ1585">
        <f t="shared" si="187"/>
        <v>12.579767295663787</v>
      </c>
      <c r="BR1585">
        <f t="shared" si="188"/>
        <v>41.823163955431149</v>
      </c>
      <c r="BS1585">
        <f t="shared" si="189"/>
        <v>38.703758080675684</v>
      </c>
      <c r="BT1585">
        <v>10</v>
      </c>
    </row>
    <row r="1586" spans="67:72" x14ac:dyDescent="0.35">
      <c r="BO1586">
        <v>15.84</v>
      </c>
      <c r="BP1586">
        <f t="shared" si="186"/>
        <v>12.612282244806847</v>
      </c>
      <c r="BQ1586">
        <f t="shared" si="187"/>
        <v>12.579455995363457</v>
      </c>
      <c r="BR1586">
        <f t="shared" si="188"/>
        <v>41.820023328915582</v>
      </c>
      <c r="BS1586">
        <f t="shared" si="189"/>
        <v>38.700774045626943</v>
      </c>
      <c r="BT1586">
        <v>10</v>
      </c>
    </row>
    <row r="1587" spans="67:72" x14ac:dyDescent="0.35">
      <c r="BO1587">
        <v>15.85</v>
      </c>
      <c r="BP1587">
        <f t="shared" si="186"/>
        <v>12.611987795660742</v>
      </c>
      <c r="BQ1587">
        <f t="shared" si="187"/>
        <v>12.579144775185602</v>
      </c>
      <c r="BR1587">
        <f t="shared" si="188"/>
        <v>41.816886259227495</v>
      </c>
      <c r="BS1587">
        <f t="shared" si="189"/>
        <v>38.697793492330277</v>
      </c>
      <c r="BT1587">
        <v>10</v>
      </c>
    </row>
    <row r="1588" spans="67:72" x14ac:dyDescent="0.35">
      <c r="BO1588">
        <v>15.86</v>
      </c>
      <c r="BP1588">
        <f t="shared" si="186"/>
        <v>12.611693424011383</v>
      </c>
      <c r="BQ1588">
        <f t="shared" si="187"/>
        <v>12.578833635163351</v>
      </c>
      <c r="BR1588">
        <f t="shared" si="188"/>
        <v>41.813752739613136</v>
      </c>
      <c r="BS1588">
        <f t="shared" si="189"/>
        <v>38.694816414510719</v>
      </c>
      <c r="BT1588">
        <v>10</v>
      </c>
    </row>
    <row r="1589" spans="67:72" x14ac:dyDescent="0.35">
      <c r="BO1589">
        <v>15.87</v>
      </c>
      <c r="BP1589">
        <f t="shared" si="186"/>
        <v>12.611399129888206</v>
      </c>
      <c r="BQ1589">
        <f t="shared" si="187"/>
        <v>12.578522575329862</v>
      </c>
      <c r="BR1589">
        <f t="shared" si="188"/>
        <v>41.810622763331722</v>
      </c>
      <c r="BS1589">
        <f t="shared" si="189"/>
        <v>38.691842805904756</v>
      </c>
      <c r="BT1589">
        <v>10</v>
      </c>
    </row>
    <row r="1590" spans="67:72" x14ac:dyDescent="0.35">
      <c r="BO1590">
        <v>15.88</v>
      </c>
      <c r="BP1590">
        <f t="shared" si="186"/>
        <v>12.61110491332065</v>
      </c>
      <c r="BQ1590">
        <f t="shared" si="187"/>
        <v>12.578211595718306</v>
      </c>
      <c r="BR1590">
        <f t="shared" si="188"/>
        <v>41.807496323655414</v>
      </c>
      <c r="BS1590">
        <f t="shared" si="189"/>
        <v>38.688872660260252</v>
      </c>
      <c r="BT1590">
        <v>10</v>
      </c>
    </row>
    <row r="1591" spans="67:72" x14ac:dyDescent="0.35">
      <c r="BO1591">
        <v>15.89</v>
      </c>
      <c r="BP1591">
        <f t="shared" si="186"/>
        <v>12.610810774338185</v>
      </c>
      <c r="BQ1591">
        <f t="shared" si="187"/>
        <v>12.577900696361867</v>
      </c>
      <c r="BR1591">
        <f t="shared" si="188"/>
        <v>41.804373413869321</v>
      </c>
      <c r="BS1591">
        <f t="shared" si="189"/>
        <v>38.685905971336425</v>
      </c>
      <c r="BT1591">
        <v>10</v>
      </c>
    </row>
    <row r="1592" spans="67:72" x14ac:dyDescent="0.35">
      <c r="BO1592">
        <v>15.9</v>
      </c>
      <c r="BP1592">
        <f t="shared" si="186"/>
        <v>12.610516712970281</v>
      </c>
      <c r="BQ1592">
        <f t="shared" si="187"/>
        <v>12.577589877293752</v>
      </c>
      <c r="BR1592">
        <f t="shared" si="188"/>
        <v>41.801254027271419</v>
      </c>
      <c r="BS1592">
        <f t="shared" si="189"/>
        <v>38.682942732903854</v>
      </c>
      <c r="BT1592">
        <v>10</v>
      </c>
    </row>
    <row r="1593" spans="67:72" x14ac:dyDescent="0.35">
      <c r="BO1593">
        <v>15.91</v>
      </c>
      <c r="BP1593">
        <f t="shared" si="186"/>
        <v>12.610222729246425</v>
      </c>
      <c r="BQ1593">
        <f t="shared" si="187"/>
        <v>12.577279138547185</v>
      </c>
      <c r="BR1593">
        <f t="shared" si="188"/>
        <v>41.798138157172559</v>
      </c>
      <c r="BS1593">
        <f t="shared" si="189"/>
        <v>38.679982938744452</v>
      </c>
      <c r="BT1593">
        <v>10</v>
      </c>
    </row>
    <row r="1594" spans="67:72" x14ac:dyDescent="0.35">
      <c r="BO1594">
        <v>15.92</v>
      </c>
      <c r="BP1594">
        <f t="shared" si="186"/>
        <v>12.609928823196128</v>
      </c>
      <c r="BQ1594">
        <f t="shared" si="187"/>
        <v>12.576968480155406</v>
      </c>
      <c r="BR1594">
        <f t="shared" si="188"/>
        <v>41.795025796896468</v>
      </c>
      <c r="BS1594">
        <f t="shared" si="189"/>
        <v>38.677026582651408</v>
      </c>
      <c r="BT1594">
        <v>10</v>
      </c>
    </row>
    <row r="1595" spans="67:72" x14ac:dyDescent="0.35">
      <c r="BO1595">
        <v>15.93</v>
      </c>
      <c r="BP1595">
        <f t="shared" si="186"/>
        <v>12.609634994848905</v>
      </c>
      <c r="BQ1595">
        <f t="shared" si="187"/>
        <v>12.57665790215167</v>
      </c>
      <c r="BR1595">
        <f t="shared" si="188"/>
        <v>41.791916939779668</v>
      </c>
      <c r="BS1595">
        <f t="shared" si="189"/>
        <v>38.674073658429215</v>
      </c>
      <c r="BT1595">
        <v>10</v>
      </c>
    </row>
    <row r="1596" spans="67:72" x14ac:dyDescent="0.35">
      <c r="BO1596">
        <v>15.94</v>
      </c>
      <c r="BP1596">
        <f t="shared" si="186"/>
        <v>12.609341244234285</v>
      </c>
      <c r="BQ1596">
        <f t="shared" si="187"/>
        <v>12.576347404569256</v>
      </c>
      <c r="BR1596">
        <f t="shared" si="188"/>
        <v>41.788811579171487</v>
      </c>
      <c r="BS1596">
        <f t="shared" si="189"/>
        <v>38.671124159893623</v>
      </c>
      <c r="BT1596">
        <v>10</v>
      </c>
    </row>
    <row r="1597" spans="67:72" x14ac:dyDescent="0.35">
      <c r="BO1597">
        <v>15.95</v>
      </c>
      <c r="BP1597">
        <f t="shared" si="186"/>
        <v>12.609047571381819</v>
      </c>
      <c r="BQ1597">
        <f t="shared" si="187"/>
        <v>12.576036987441459</v>
      </c>
      <c r="BR1597">
        <f t="shared" si="188"/>
        <v>41.785709708434048</v>
      </c>
      <c r="BS1597">
        <f t="shared" si="189"/>
        <v>38.668178080871641</v>
      </c>
      <c r="BT1597">
        <v>10</v>
      </c>
    </row>
    <row r="1598" spans="67:72" x14ac:dyDescent="0.35">
      <c r="BO1598">
        <v>15.96</v>
      </c>
      <c r="BP1598">
        <f t="shared" si="186"/>
        <v>12.608753976321067</v>
      </c>
      <c r="BQ1598">
        <f t="shared" si="187"/>
        <v>12.575726650801585</v>
      </c>
      <c r="BR1598">
        <f t="shared" si="188"/>
        <v>41.782611320942181</v>
      </c>
      <c r="BS1598">
        <f t="shared" si="189"/>
        <v>38.665235415201472</v>
      </c>
      <c r="BT1598">
        <v>10</v>
      </c>
    </row>
    <row r="1599" spans="67:72" x14ac:dyDescent="0.35">
      <c r="BO1599">
        <v>15.97</v>
      </c>
      <c r="BP1599">
        <f t="shared" si="186"/>
        <v>12.608460459081604</v>
      </c>
      <c r="BQ1599">
        <f t="shared" si="187"/>
        <v>12.575416394682968</v>
      </c>
      <c r="BR1599">
        <f t="shared" si="188"/>
        <v>41.779516410083495</v>
      </c>
      <c r="BS1599">
        <f t="shared" si="189"/>
        <v>38.662296156732559</v>
      </c>
      <c r="BT1599">
        <v>10</v>
      </c>
    </row>
    <row r="1600" spans="67:72" x14ac:dyDescent="0.35">
      <c r="BO1600">
        <v>15.98</v>
      </c>
      <c r="BP1600">
        <f t="shared" si="186"/>
        <v>12.608167019693024</v>
      </c>
      <c r="BQ1600">
        <f t="shared" si="187"/>
        <v>12.57510621911895</v>
      </c>
      <c r="BR1600">
        <f t="shared" si="188"/>
        <v>41.776424969258258</v>
      </c>
      <c r="BS1600">
        <f t="shared" si="189"/>
        <v>38.659360299325485</v>
      </c>
      <c r="BT1600">
        <v>10</v>
      </c>
    </row>
    <row r="1601" spans="67:72" x14ac:dyDescent="0.35">
      <c r="BO1601">
        <v>15.99</v>
      </c>
      <c r="BP1601">
        <f t="shared" si="186"/>
        <v>12.607873658184923</v>
      </c>
      <c r="BQ1601">
        <f t="shared" si="187"/>
        <v>12.574796124142892</v>
      </c>
      <c r="BR1601">
        <f t="shared" si="188"/>
        <v>41.773336991879432</v>
      </c>
      <c r="BS1601">
        <f t="shared" si="189"/>
        <v>38.656427836852032</v>
      </c>
      <c r="BT1601">
        <v>10</v>
      </c>
    </row>
    <row r="1602" spans="67:72" x14ac:dyDescent="0.35">
      <c r="BO1602">
        <v>16</v>
      </c>
      <c r="BP1602">
        <f t="shared" si="186"/>
        <v>12.607580374586927</v>
      </c>
      <c r="BQ1602">
        <f t="shared" si="187"/>
        <v>12.574486109788186</v>
      </c>
      <c r="BR1602">
        <f t="shared" si="188"/>
        <v>41.770252471372622</v>
      </c>
      <c r="BS1602">
        <f t="shared" si="189"/>
        <v>38.65349876319511</v>
      </c>
      <c r="BT1602">
        <v>10</v>
      </c>
    </row>
    <row r="1603" spans="67:72" x14ac:dyDescent="0.35">
      <c r="BO1603">
        <v>16.010000000000002</v>
      </c>
      <c r="BP1603">
        <f t="shared" ref="BP1603:BP1666" si="190">13.03*EXP(-0.003454*BO1603)+0.1297*EXP(0.04768*BO1603)</f>
        <v>12.607287168928668</v>
      </c>
      <c r="BQ1603">
        <f t="shared" ref="BQ1603:BQ1666" si="191">13.05*EXP(-0.003531*BO1603)+0.105*EXP(0.05201*BO1603)</f>
        <v>12.574176176088223</v>
      </c>
      <c r="BR1603">
        <f t="shared" ref="BR1603:BR1666" si="192">19.99*EXP(-0.1923*BO1603)+43*EXP(-0.003208*BO1603)</f>
        <v>41.767171401176071</v>
      </c>
      <c r="BS1603">
        <f t="shared" ref="BS1603:BS1666" si="193">18.61*EXP(-0.182*BO1603)+39.42*EXP(-0.002885*BO1603)</f>
        <v>38.650573072248726</v>
      </c>
      <c r="BT1603">
        <v>10</v>
      </c>
    </row>
    <row r="1604" spans="67:72" x14ac:dyDescent="0.35">
      <c r="BO1604">
        <v>16.02</v>
      </c>
      <c r="BP1604">
        <f t="shared" si="190"/>
        <v>12.606994041239791</v>
      </c>
      <c r="BQ1604">
        <f t="shared" si="191"/>
        <v>12.57386632307642</v>
      </c>
      <c r="BR1604">
        <f t="shared" si="192"/>
        <v>41.764093774740623</v>
      </c>
      <c r="BS1604">
        <f t="shared" si="193"/>
        <v>38.647650757918043</v>
      </c>
      <c r="BT1604">
        <v>10</v>
      </c>
    </row>
    <row r="1605" spans="67:72" x14ac:dyDescent="0.35">
      <c r="BO1605">
        <v>16.03</v>
      </c>
      <c r="BP1605">
        <f t="shared" si="190"/>
        <v>12.606700991549959</v>
      </c>
      <c r="BQ1605">
        <f t="shared" si="191"/>
        <v>12.573556550786217</v>
      </c>
      <c r="BR1605">
        <f t="shared" si="192"/>
        <v>41.761019585529688</v>
      </c>
      <c r="BS1605">
        <f t="shared" si="193"/>
        <v>38.644731814119247</v>
      </c>
      <c r="BT1605">
        <v>10</v>
      </c>
    </row>
    <row r="1606" spans="67:72" x14ac:dyDescent="0.35">
      <c r="BO1606">
        <v>16.04</v>
      </c>
      <c r="BP1606">
        <f t="shared" si="190"/>
        <v>12.606408019888848</v>
      </c>
      <c r="BQ1606">
        <f t="shared" si="191"/>
        <v>12.573246859251059</v>
      </c>
      <c r="BR1606">
        <f t="shared" si="192"/>
        <v>41.757948827019263</v>
      </c>
      <c r="BS1606">
        <f t="shared" si="193"/>
        <v>38.641816234779625</v>
      </c>
      <c r="BT1606">
        <v>10</v>
      </c>
    </row>
    <row r="1607" spans="67:72" x14ac:dyDescent="0.35">
      <c r="BO1607">
        <v>16.05</v>
      </c>
      <c r="BP1607">
        <f t="shared" si="190"/>
        <v>12.606115126286147</v>
      </c>
      <c r="BQ1607">
        <f t="shared" si="191"/>
        <v>12.57293724850442</v>
      </c>
      <c r="BR1607">
        <f t="shared" si="192"/>
        <v>41.754881492697848</v>
      </c>
      <c r="BS1607">
        <f t="shared" si="193"/>
        <v>38.638904013837482</v>
      </c>
      <c r="BT1607">
        <v>10</v>
      </c>
    </row>
    <row r="1608" spans="67:72" x14ac:dyDescent="0.35">
      <c r="BO1608">
        <v>16.059999999999999</v>
      </c>
      <c r="BP1608">
        <f t="shared" si="190"/>
        <v>12.605822310771567</v>
      </c>
      <c r="BQ1608">
        <f t="shared" si="191"/>
        <v>12.572627718579788</v>
      </c>
      <c r="BR1608">
        <f t="shared" si="192"/>
        <v>41.751817576066443</v>
      </c>
      <c r="BS1608">
        <f t="shared" si="193"/>
        <v>38.635995145242156</v>
      </c>
      <c r="BT1608">
        <v>10</v>
      </c>
    </row>
    <row r="1609" spans="67:72" x14ac:dyDescent="0.35">
      <c r="BO1609">
        <v>16.07</v>
      </c>
      <c r="BP1609">
        <f t="shared" si="190"/>
        <v>12.60552957337482</v>
      </c>
      <c r="BQ1609">
        <f t="shared" si="191"/>
        <v>12.572318269510667</v>
      </c>
      <c r="BR1609">
        <f t="shared" si="192"/>
        <v>41.748757070638568</v>
      </c>
      <c r="BS1609">
        <f t="shared" si="193"/>
        <v>38.633089622953982</v>
      </c>
      <c r="BT1609">
        <v>10</v>
      </c>
    </row>
    <row r="1610" spans="67:72" x14ac:dyDescent="0.35">
      <c r="BO1610">
        <v>16.079999999999998</v>
      </c>
      <c r="BP1610">
        <f t="shared" si="190"/>
        <v>12.605236914125646</v>
      </c>
      <c r="BQ1610">
        <f t="shared" si="191"/>
        <v>12.572008901330582</v>
      </c>
      <c r="BR1610">
        <f t="shared" si="192"/>
        <v>41.745699969940169</v>
      </c>
      <c r="BS1610">
        <f t="shared" si="193"/>
        <v>38.630187440944276</v>
      </c>
      <c r="BT1610">
        <v>10</v>
      </c>
    </row>
    <row r="1611" spans="67:72" x14ac:dyDescent="0.35">
      <c r="BO1611">
        <v>16.09</v>
      </c>
      <c r="BP1611">
        <f t="shared" si="190"/>
        <v>12.60494433305379</v>
      </c>
      <c r="BQ1611">
        <f t="shared" si="191"/>
        <v>12.571699614073072</v>
      </c>
      <c r="BR1611">
        <f t="shared" si="192"/>
        <v>41.742646267509642</v>
      </c>
      <c r="BS1611">
        <f t="shared" si="193"/>
        <v>38.62728859319531</v>
      </c>
      <c r="BT1611">
        <v>10</v>
      </c>
    </row>
    <row r="1612" spans="67:72" x14ac:dyDescent="0.35">
      <c r="BO1612">
        <v>16.100000000000001</v>
      </c>
      <c r="BP1612">
        <f t="shared" si="190"/>
        <v>12.604651830189017</v>
      </c>
      <c r="BQ1612">
        <f t="shared" si="191"/>
        <v>12.571390407771698</v>
      </c>
      <c r="BR1612">
        <f t="shared" si="192"/>
        <v>41.73959595689778</v>
      </c>
      <c r="BS1612">
        <f t="shared" si="193"/>
        <v>38.624393073700304</v>
      </c>
      <c r="BT1612">
        <v>10</v>
      </c>
    </row>
    <row r="1613" spans="67:72" x14ac:dyDescent="0.35">
      <c r="BO1613">
        <v>16.11</v>
      </c>
      <c r="BP1613">
        <f t="shared" si="190"/>
        <v>12.604359405561103</v>
      </c>
      <c r="BQ1613">
        <f t="shared" si="191"/>
        <v>12.571081282460032</v>
      </c>
      <c r="BR1613">
        <f t="shared" si="192"/>
        <v>41.736549031667792</v>
      </c>
      <c r="BS1613">
        <f t="shared" si="193"/>
        <v>38.621500876463386</v>
      </c>
      <c r="BT1613">
        <v>10</v>
      </c>
    </row>
    <row r="1614" spans="67:72" x14ac:dyDescent="0.35">
      <c r="BO1614">
        <v>16.12</v>
      </c>
      <c r="BP1614">
        <f t="shared" si="190"/>
        <v>12.60406705919984</v>
      </c>
      <c r="BQ1614">
        <f t="shared" si="191"/>
        <v>12.570772238171671</v>
      </c>
      <c r="BR1614">
        <f t="shared" si="192"/>
        <v>41.733505485395213</v>
      </c>
      <c r="BS1614">
        <f t="shared" si="193"/>
        <v>38.618611995499613</v>
      </c>
      <c r="BT1614">
        <v>10</v>
      </c>
    </row>
    <row r="1615" spans="67:72" x14ac:dyDescent="0.35">
      <c r="BO1615">
        <v>16.13</v>
      </c>
      <c r="BP1615">
        <f t="shared" si="190"/>
        <v>12.603774791135033</v>
      </c>
      <c r="BQ1615">
        <f t="shared" si="191"/>
        <v>12.570463274940225</v>
      </c>
      <c r="BR1615">
        <f t="shared" si="192"/>
        <v>41.730465311667949</v>
      </c>
      <c r="BS1615">
        <f t="shared" si="193"/>
        <v>38.615726424834889</v>
      </c>
      <c r="BT1615">
        <v>10</v>
      </c>
    </row>
    <row r="1616" spans="67:72" x14ac:dyDescent="0.35">
      <c r="BO1616">
        <v>16.14</v>
      </c>
      <c r="BP1616">
        <f t="shared" si="190"/>
        <v>12.603482601396506</v>
      </c>
      <c r="BQ1616">
        <f t="shared" si="191"/>
        <v>12.57015439279933</v>
      </c>
      <c r="BR1616">
        <f t="shared" si="192"/>
        <v>41.727428504086198</v>
      </c>
      <c r="BS1616">
        <f t="shared" si="193"/>
        <v>38.612844158505993</v>
      </c>
      <c r="BT1616">
        <v>10</v>
      </c>
    </row>
    <row r="1617" spans="67:72" x14ac:dyDescent="0.35">
      <c r="BO1617">
        <v>16.149999999999999</v>
      </c>
      <c r="BP1617">
        <f t="shared" si="190"/>
        <v>12.603190490014091</v>
      </c>
      <c r="BQ1617">
        <f t="shared" si="191"/>
        <v>12.569845591782627</v>
      </c>
      <c r="BR1617">
        <f t="shared" si="192"/>
        <v>41.724395056262487</v>
      </c>
      <c r="BS1617">
        <f t="shared" si="193"/>
        <v>38.609965190560558</v>
      </c>
      <c r="BT1617">
        <v>10</v>
      </c>
    </row>
    <row r="1618" spans="67:72" x14ac:dyDescent="0.35">
      <c r="BO1618">
        <v>16.16</v>
      </c>
      <c r="BP1618">
        <f t="shared" si="190"/>
        <v>12.602898457017638</v>
      </c>
      <c r="BQ1618">
        <f t="shared" si="191"/>
        <v>12.569536871923782</v>
      </c>
      <c r="BR1618">
        <f t="shared" si="192"/>
        <v>41.721364961821564</v>
      </c>
      <c r="BS1618">
        <f t="shared" si="193"/>
        <v>38.607089515057012</v>
      </c>
      <c r="BT1618">
        <v>10</v>
      </c>
    </row>
    <row r="1619" spans="67:72" x14ac:dyDescent="0.35">
      <c r="BO1619">
        <v>16.170000000000002</v>
      </c>
      <c r="BP1619">
        <f t="shared" si="190"/>
        <v>12.602606502437013</v>
      </c>
      <c r="BQ1619">
        <f t="shared" si="191"/>
        <v>12.569228233256478</v>
      </c>
      <c r="BR1619">
        <f t="shared" si="192"/>
        <v>41.718338214400447</v>
      </c>
      <c r="BS1619">
        <f t="shared" si="193"/>
        <v>38.604217126064626</v>
      </c>
      <c r="BT1619">
        <v>10</v>
      </c>
    </row>
    <row r="1620" spans="67:72" x14ac:dyDescent="0.35">
      <c r="BO1620">
        <v>16.18</v>
      </c>
      <c r="BP1620">
        <f t="shared" si="190"/>
        <v>12.602314626302094</v>
      </c>
      <c r="BQ1620">
        <f t="shared" si="191"/>
        <v>12.568919675814421</v>
      </c>
      <c r="BR1620">
        <f t="shared" si="192"/>
        <v>41.71531480764839</v>
      </c>
      <c r="BS1620">
        <f t="shared" si="193"/>
        <v>38.601348017663405</v>
      </c>
      <c r="BT1620">
        <v>10</v>
      </c>
    </row>
    <row r="1621" spans="67:72" x14ac:dyDescent="0.35">
      <c r="BO1621">
        <v>16.190000000000001</v>
      </c>
      <c r="BP1621">
        <f t="shared" si="190"/>
        <v>12.602022828642772</v>
      </c>
      <c r="BQ1621">
        <f t="shared" si="191"/>
        <v>12.568611199631322</v>
      </c>
      <c r="BR1621">
        <f t="shared" si="192"/>
        <v>41.712294735226813</v>
      </c>
      <c r="BS1621">
        <f t="shared" si="193"/>
        <v>38.598482183944142</v>
      </c>
      <c r="BT1621">
        <v>10</v>
      </c>
    </row>
    <row r="1622" spans="67:72" x14ac:dyDescent="0.35">
      <c r="BO1622">
        <v>16.2</v>
      </c>
      <c r="BP1622">
        <f t="shared" si="190"/>
        <v>12.601731109488959</v>
      </c>
      <c r="BQ1622">
        <f t="shared" si="191"/>
        <v>12.568302804740924</v>
      </c>
      <c r="BR1622">
        <f t="shared" si="192"/>
        <v>41.709277990809333</v>
      </c>
      <c r="BS1622">
        <f t="shared" si="193"/>
        <v>38.595619619008389</v>
      </c>
      <c r="BT1622">
        <v>10</v>
      </c>
    </row>
    <row r="1623" spans="67:72" x14ac:dyDescent="0.35">
      <c r="BO1623">
        <v>16.21</v>
      </c>
      <c r="BP1623">
        <f t="shared" si="190"/>
        <v>12.601439468870575</v>
      </c>
      <c r="BQ1623">
        <f t="shared" si="191"/>
        <v>12.567994491176977</v>
      </c>
      <c r="BR1623">
        <f t="shared" si="192"/>
        <v>41.706264568081721</v>
      </c>
      <c r="BS1623">
        <f t="shared" si="193"/>
        <v>38.592760316968402</v>
      </c>
      <c r="BT1623">
        <v>10</v>
      </c>
    </row>
    <row r="1624" spans="67:72" x14ac:dyDescent="0.35">
      <c r="BO1624">
        <v>16.22</v>
      </c>
      <c r="BP1624">
        <f t="shared" si="190"/>
        <v>12.601147906817555</v>
      </c>
      <c r="BQ1624">
        <f t="shared" si="191"/>
        <v>12.567686258973257</v>
      </c>
      <c r="BR1624">
        <f t="shared" si="192"/>
        <v>41.703254460741853</v>
      </c>
      <c r="BS1624">
        <f t="shared" si="193"/>
        <v>38.589904271947127</v>
      </c>
      <c r="BT1624">
        <v>10</v>
      </c>
    </row>
    <row r="1625" spans="67:72" x14ac:dyDescent="0.35">
      <c r="BO1625">
        <v>16.23</v>
      </c>
      <c r="BP1625">
        <f t="shared" si="190"/>
        <v>12.600856423359852</v>
      </c>
      <c r="BQ1625">
        <f t="shared" si="191"/>
        <v>12.567378108163552</v>
      </c>
      <c r="BR1625">
        <f t="shared" si="192"/>
        <v>41.700247662499734</v>
      </c>
      <c r="BS1625">
        <f t="shared" si="193"/>
        <v>38.587051478078223</v>
      </c>
      <c r="BT1625">
        <v>10</v>
      </c>
    </row>
    <row r="1626" spans="67:72" x14ac:dyDescent="0.35">
      <c r="BO1626">
        <v>16.239999999999998</v>
      </c>
      <c r="BP1626">
        <f t="shared" si="190"/>
        <v>12.600565018527433</v>
      </c>
      <c r="BQ1626">
        <f t="shared" si="191"/>
        <v>12.567070038781672</v>
      </c>
      <c r="BR1626">
        <f t="shared" si="192"/>
        <v>41.697244167077443</v>
      </c>
      <c r="BS1626">
        <f t="shared" si="193"/>
        <v>38.584201929506008</v>
      </c>
      <c r="BT1626">
        <v>10</v>
      </c>
    </row>
    <row r="1627" spans="67:72" x14ac:dyDescent="0.35">
      <c r="BO1627">
        <v>16.25</v>
      </c>
      <c r="BP1627">
        <f t="shared" si="190"/>
        <v>12.600273692350276</v>
      </c>
      <c r="BQ1627">
        <f t="shared" si="191"/>
        <v>12.56676205086144</v>
      </c>
      <c r="BR1627">
        <f t="shared" si="192"/>
        <v>41.694243968209101</v>
      </c>
      <c r="BS1627">
        <f t="shared" si="193"/>
        <v>38.581355620385423</v>
      </c>
      <c r="BT1627">
        <v>10</v>
      </c>
    </row>
    <row r="1628" spans="67:72" x14ac:dyDescent="0.35">
      <c r="BO1628">
        <v>16.260000000000002</v>
      </c>
      <c r="BP1628">
        <f t="shared" si="190"/>
        <v>12.599982444858377</v>
      </c>
      <c r="BQ1628">
        <f t="shared" si="191"/>
        <v>12.566454144436705</v>
      </c>
      <c r="BR1628">
        <f t="shared" si="192"/>
        <v>41.691247059640894</v>
      </c>
      <c r="BS1628">
        <f t="shared" si="193"/>
        <v>38.578512544882081</v>
      </c>
      <c r="BT1628">
        <v>10</v>
      </c>
    </row>
    <row r="1629" spans="67:72" x14ac:dyDescent="0.35">
      <c r="BO1629">
        <v>16.27</v>
      </c>
      <c r="BP1629">
        <f t="shared" si="190"/>
        <v>12.599691276081746</v>
      </c>
      <c r="BQ1629">
        <f t="shared" si="191"/>
        <v>12.566146319541323</v>
      </c>
      <c r="BR1629">
        <f t="shared" si="192"/>
        <v>41.688253435130996</v>
      </c>
      <c r="BS1629">
        <f t="shared" si="193"/>
        <v>38.575672697172159</v>
      </c>
      <c r="BT1629">
        <v>10</v>
      </c>
    </row>
    <row r="1630" spans="67:72" x14ac:dyDescent="0.35">
      <c r="BO1630">
        <v>16.28</v>
      </c>
      <c r="BP1630">
        <f t="shared" si="190"/>
        <v>12.599400186050406</v>
      </c>
      <c r="BQ1630">
        <f t="shared" si="191"/>
        <v>12.565838576209176</v>
      </c>
      <c r="BR1630">
        <f t="shared" si="192"/>
        <v>41.685263088449581</v>
      </c>
      <c r="BS1630">
        <f t="shared" si="193"/>
        <v>38.572836071442438</v>
      </c>
      <c r="BT1630">
        <v>10</v>
      </c>
    </row>
    <row r="1631" spans="67:72" x14ac:dyDescent="0.35">
      <c r="BO1631">
        <v>16.29</v>
      </c>
      <c r="BP1631">
        <f t="shared" si="190"/>
        <v>12.599109174794398</v>
      </c>
      <c r="BQ1631">
        <f t="shared" si="191"/>
        <v>12.565530914474161</v>
      </c>
      <c r="BR1631">
        <f t="shared" si="192"/>
        <v>41.682276013378797</v>
      </c>
      <c r="BS1631">
        <f t="shared" si="193"/>
        <v>38.570002661890278</v>
      </c>
      <c r="BT1631">
        <v>10</v>
      </c>
    </row>
    <row r="1632" spans="67:72" x14ac:dyDescent="0.35">
      <c r="BO1632">
        <v>16.3</v>
      </c>
      <c r="BP1632">
        <f t="shared" si="190"/>
        <v>12.598818242343773</v>
      </c>
      <c r="BQ1632">
        <f t="shared" si="191"/>
        <v>12.565223334370195</v>
      </c>
      <c r="BR1632">
        <f t="shared" si="192"/>
        <v>41.679292203712698</v>
      </c>
      <c r="BS1632">
        <f t="shared" si="193"/>
        <v>38.567172462723555</v>
      </c>
      <c r="BT1632">
        <v>10</v>
      </c>
    </row>
    <row r="1633" spans="67:72" x14ac:dyDescent="0.35">
      <c r="BO1633">
        <v>16.309999999999999</v>
      </c>
      <c r="BP1633">
        <f t="shared" si="190"/>
        <v>12.598527388728598</v>
      </c>
      <c r="BQ1633">
        <f t="shared" si="191"/>
        <v>12.564915835931211</v>
      </c>
      <c r="BR1633">
        <f t="shared" si="192"/>
        <v>41.676311653257322</v>
      </c>
      <c r="BS1633">
        <f t="shared" si="193"/>
        <v>38.564345468160738</v>
      </c>
      <c r="BT1633">
        <v>10</v>
      </c>
    </row>
    <row r="1634" spans="67:72" x14ac:dyDescent="0.35">
      <c r="BO1634">
        <v>16.32</v>
      </c>
      <c r="BP1634">
        <f t="shared" si="190"/>
        <v>12.59823661397896</v>
      </c>
      <c r="BQ1634">
        <f t="shared" si="191"/>
        <v>12.564608419191162</v>
      </c>
      <c r="BR1634">
        <f t="shared" si="192"/>
        <v>41.673334355830526</v>
      </c>
      <c r="BS1634">
        <f t="shared" si="193"/>
        <v>38.561521672430736</v>
      </c>
      <c r="BT1634">
        <v>10</v>
      </c>
    </row>
    <row r="1635" spans="67:72" x14ac:dyDescent="0.35">
      <c r="BO1635">
        <v>16.329999999999998</v>
      </c>
      <c r="BP1635">
        <f t="shared" si="190"/>
        <v>12.597945918124951</v>
      </c>
      <c r="BQ1635">
        <f t="shared" si="191"/>
        <v>12.564301084184011</v>
      </c>
      <c r="BR1635">
        <f t="shared" si="192"/>
        <v>41.670360305262101</v>
      </c>
      <c r="BS1635">
        <f t="shared" si="193"/>
        <v>38.558701069772994</v>
      </c>
      <c r="BT1635">
        <v>10</v>
      </c>
    </row>
    <row r="1636" spans="67:72" x14ac:dyDescent="0.35">
      <c r="BO1636">
        <v>16.34</v>
      </c>
      <c r="BP1636">
        <f t="shared" si="190"/>
        <v>12.597655301196685</v>
      </c>
      <c r="BQ1636">
        <f t="shared" si="191"/>
        <v>12.563993830943755</v>
      </c>
      <c r="BR1636">
        <f t="shared" si="192"/>
        <v>41.667389495393671</v>
      </c>
      <c r="BS1636">
        <f t="shared" si="193"/>
        <v>38.55588365443743</v>
      </c>
      <c r="BT1636">
        <v>10</v>
      </c>
    </row>
    <row r="1637" spans="67:72" x14ac:dyDescent="0.35">
      <c r="BO1637">
        <v>16.350000000000001</v>
      </c>
      <c r="BP1637">
        <f t="shared" si="190"/>
        <v>12.597364763224288</v>
      </c>
      <c r="BQ1637">
        <f t="shared" si="191"/>
        <v>12.563686659504395</v>
      </c>
      <c r="BR1637">
        <f t="shared" si="192"/>
        <v>41.664421920078688</v>
      </c>
      <c r="BS1637">
        <f t="shared" si="193"/>
        <v>38.55306942068438</v>
      </c>
      <c r="BT1637">
        <v>10</v>
      </c>
    </row>
    <row r="1638" spans="67:72" x14ac:dyDescent="0.35">
      <c r="BO1638">
        <v>16.36</v>
      </c>
      <c r="BP1638">
        <f t="shared" si="190"/>
        <v>12.5970743042379</v>
      </c>
      <c r="BQ1638">
        <f t="shared" si="191"/>
        <v>12.563379569899949</v>
      </c>
      <c r="BR1638">
        <f t="shared" si="192"/>
        <v>41.661457573182403</v>
      </c>
      <c r="BS1638">
        <f t="shared" si="193"/>
        <v>38.55025836278466</v>
      </c>
      <c r="BT1638">
        <v>10</v>
      </c>
    </row>
    <row r="1639" spans="67:72" x14ac:dyDescent="0.35">
      <c r="BO1639">
        <v>16.37</v>
      </c>
      <c r="BP1639">
        <f t="shared" si="190"/>
        <v>12.596783924267678</v>
      </c>
      <c r="BQ1639">
        <f t="shared" si="191"/>
        <v>12.563072562164466</v>
      </c>
      <c r="BR1639">
        <f t="shared" si="192"/>
        <v>41.65849644858185</v>
      </c>
      <c r="BS1639">
        <f t="shared" si="193"/>
        <v>38.547450475019481</v>
      </c>
      <c r="BT1639">
        <v>10</v>
      </c>
    </row>
    <row r="1640" spans="67:72" x14ac:dyDescent="0.35">
      <c r="BO1640">
        <v>16.38</v>
      </c>
      <c r="BP1640">
        <f t="shared" si="190"/>
        <v>12.596493623343793</v>
      </c>
      <c r="BQ1640">
        <f t="shared" si="191"/>
        <v>12.562765636332003</v>
      </c>
      <c r="BR1640">
        <f t="shared" si="192"/>
        <v>41.655538540165857</v>
      </c>
      <c r="BS1640">
        <f t="shared" si="193"/>
        <v>38.544645751680441</v>
      </c>
      <c r="BT1640">
        <v>10</v>
      </c>
    </row>
    <row r="1641" spans="67:72" x14ac:dyDescent="0.35">
      <c r="BO1641">
        <v>16.39</v>
      </c>
      <c r="BP1641">
        <f t="shared" si="190"/>
        <v>12.596203401496428</v>
      </c>
      <c r="BQ1641">
        <f t="shared" si="191"/>
        <v>12.562458792436637</v>
      </c>
      <c r="BR1641">
        <f t="shared" si="192"/>
        <v>41.652583841834939</v>
      </c>
      <c r="BS1641">
        <f t="shared" si="193"/>
        <v>38.541844187069536</v>
      </c>
      <c r="BT1641">
        <v>10</v>
      </c>
    </row>
    <row r="1642" spans="67:72" x14ac:dyDescent="0.35">
      <c r="BO1642">
        <v>16.399999999999999</v>
      </c>
      <c r="BP1642">
        <f t="shared" si="190"/>
        <v>12.595913258755781</v>
      </c>
      <c r="BQ1642">
        <f t="shared" si="191"/>
        <v>12.562152030512463</v>
      </c>
      <c r="BR1642">
        <f t="shared" si="192"/>
        <v>41.64963234750136</v>
      </c>
      <c r="BS1642">
        <f t="shared" si="193"/>
        <v>38.539045775499112</v>
      </c>
      <c r="BT1642">
        <v>10</v>
      </c>
    </row>
    <row r="1643" spans="67:72" x14ac:dyDescent="0.35">
      <c r="BO1643">
        <v>16.41</v>
      </c>
      <c r="BP1643">
        <f t="shared" si="190"/>
        <v>12.595623195152069</v>
      </c>
      <c r="BQ1643">
        <f t="shared" si="191"/>
        <v>12.561845350593597</v>
      </c>
      <c r="BR1643">
        <f t="shared" si="192"/>
        <v>41.646684051089068</v>
      </c>
      <c r="BS1643">
        <f t="shared" si="193"/>
        <v>38.536250511291861</v>
      </c>
      <c r="BT1643">
        <v>10</v>
      </c>
    </row>
    <row r="1644" spans="67:72" x14ac:dyDescent="0.35">
      <c r="BO1644">
        <v>16.420000000000002</v>
      </c>
      <c r="BP1644">
        <f t="shared" si="190"/>
        <v>12.59533321071552</v>
      </c>
      <c r="BQ1644">
        <f t="shared" si="191"/>
        <v>12.561538752714165</v>
      </c>
      <c r="BR1644">
        <f t="shared" si="192"/>
        <v>41.643738946533674</v>
      </c>
      <c r="BS1644">
        <f t="shared" si="193"/>
        <v>38.533458388780772</v>
      </c>
      <c r="BT1644">
        <v>10</v>
      </c>
    </row>
    <row r="1645" spans="67:72" x14ac:dyDescent="0.35">
      <c r="BO1645">
        <v>16.43</v>
      </c>
      <c r="BP1645">
        <f t="shared" si="190"/>
        <v>12.595043305476377</v>
      </c>
      <c r="BQ1645">
        <f t="shared" si="191"/>
        <v>12.561232236908323</v>
      </c>
      <c r="BR1645">
        <f t="shared" si="192"/>
        <v>41.640797027782448</v>
      </c>
      <c r="BS1645">
        <f t="shared" si="193"/>
        <v>38.530669402309172</v>
      </c>
      <c r="BT1645">
        <v>10</v>
      </c>
    </row>
    <row r="1646" spans="67:72" x14ac:dyDescent="0.35">
      <c r="BO1646">
        <v>16.440000000000001</v>
      </c>
      <c r="BP1646">
        <f t="shared" si="190"/>
        <v>12.594753479464899</v>
      </c>
      <c r="BQ1646">
        <f t="shared" si="191"/>
        <v>12.560925803210234</v>
      </c>
      <c r="BR1646">
        <f t="shared" si="192"/>
        <v>41.637858288794291</v>
      </c>
      <c r="BS1646">
        <f t="shared" si="193"/>
        <v>38.527883546230662</v>
      </c>
      <c r="BT1646">
        <v>10</v>
      </c>
    </row>
    <row r="1647" spans="67:72" x14ac:dyDescent="0.35">
      <c r="BO1647">
        <v>16.45</v>
      </c>
      <c r="BP1647">
        <f t="shared" si="190"/>
        <v>12.594463732711359</v>
      </c>
      <c r="BQ1647">
        <f t="shared" si="191"/>
        <v>12.560619451654087</v>
      </c>
      <c r="BR1647">
        <f t="shared" si="192"/>
        <v>41.634922723539681</v>
      </c>
      <c r="BS1647">
        <f t="shared" si="193"/>
        <v>38.525100814909095</v>
      </c>
      <c r="BT1647">
        <v>10</v>
      </c>
    </row>
    <row r="1648" spans="67:72" x14ac:dyDescent="0.35">
      <c r="BO1648">
        <v>16.46</v>
      </c>
      <c r="BP1648">
        <f t="shared" si="190"/>
        <v>12.594174065246042</v>
      </c>
      <c r="BQ1648">
        <f t="shared" si="191"/>
        <v>12.560313182274085</v>
      </c>
      <c r="BR1648">
        <f t="shared" si="192"/>
        <v>41.631990326000704</v>
      </c>
      <c r="BS1648">
        <f t="shared" si="193"/>
        <v>38.522321202718587</v>
      </c>
      <c r="BT1648">
        <v>10</v>
      </c>
    </row>
    <row r="1649" spans="67:72" x14ac:dyDescent="0.35">
      <c r="BO1649">
        <v>16.47</v>
      </c>
      <c r="BP1649">
        <f t="shared" si="190"/>
        <v>12.593884477099255</v>
      </c>
      <c r="BQ1649">
        <f t="shared" si="191"/>
        <v>12.560006995104446</v>
      </c>
      <c r="BR1649">
        <f t="shared" si="192"/>
        <v>41.629061090170993</v>
      </c>
      <c r="BS1649">
        <f t="shared" si="193"/>
        <v>38.519544704043454</v>
      </c>
      <c r="BT1649">
        <v>10</v>
      </c>
    </row>
    <row r="1650" spans="67:72" x14ac:dyDescent="0.35">
      <c r="BO1650">
        <v>16.48</v>
      </c>
      <c r="BP1650">
        <f t="shared" si="190"/>
        <v>12.593594968301311</v>
      </c>
      <c r="BQ1650">
        <f t="shared" si="191"/>
        <v>12.559700890179416</v>
      </c>
      <c r="BR1650">
        <f t="shared" si="192"/>
        <v>41.626135010055734</v>
      </c>
      <c r="BS1650">
        <f t="shared" si="193"/>
        <v>38.516771313278262</v>
      </c>
      <c r="BT1650">
        <v>10</v>
      </c>
    </row>
    <row r="1651" spans="67:72" x14ac:dyDescent="0.35">
      <c r="BO1651">
        <v>16.489999999999998</v>
      </c>
      <c r="BP1651">
        <f t="shared" si="190"/>
        <v>12.593305538882543</v>
      </c>
      <c r="BQ1651">
        <f t="shared" si="191"/>
        <v>12.55939486753325</v>
      </c>
      <c r="BR1651">
        <f t="shared" si="192"/>
        <v>41.623212079671589</v>
      </c>
      <c r="BS1651">
        <f t="shared" si="193"/>
        <v>38.514001024827749</v>
      </c>
      <c r="BT1651">
        <v>10</v>
      </c>
    </row>
    <row r="1652" spans="67:72" x14ac:dyDescent="0.35">
      <c r="BO1652">
        <v>16.5</v>
      </c>
      <c r="BP1652">
        <f t="shared" si="190"/>
        <v>12.593016188873296</v>
      </c>
      <c r="BQ1652">
        <f t="shared" si="191"/>
        <v>12.559088927200223</v>
      </c>
      <c r="BR1652">
        <f t="shared" si="192"/>
        <v>41.620292293046745</v>
      </c>
      <c r="BS1652">
        <f t="shared" si="193"/>
        <v>38.511233833106814</v>
      </c>
      <c r="BT1652">
        <v>10</v>
      </c>
    </row>
    <row r="1653" spans="67:72" x14ac:dyDescent="0.35">
      <c r="BO1653">
        <v>16.510000000000002</v>
      </c>
      <c r="BP1653">
        <f t="shared" si="190"/>
        <v>12.592726918303935</v>
      </c>
      <c r="BQ1653">
        <f t="shared" si="191"/>
        <v>12.558783069214632</v>
      </c>
      <c r="BR1653">
        <f t="shared" si="192"/>
        <v>41.617375644220857</v>
      </c>
      <c r="BS1653">
        <f t="shared" si="193"/>
        <v>38.508469732540526</v>
      </c>
      <c r="BT1653">
        <v>10</v>
      </c>
    </row>
    <row r="1654" spans="67:72" x14ac:dyDescent="0.35">
      <c r="BO1654">
        <v>16.52</v>
      </c>
      <c r="BP1654">
        <f t="shared" si="190"/>
        <v>12.592437727204832</v>
      </c>
      <c r="BQ1654">
        <f t="shared" si="191"/>
        <v>12.558477293610789</v>
      </c>
      <c r="BR1654">
        <f t="shared" si="192"/>
        <v>41.614462127245019</v>
      </c>
      <c r="BS1654">
        <f t="shared" si="193"/>
        <v>38.505708717564083</v>
      </c>
      <c r="BT1654">
        <v>10</v>
      </c>
    </row>
    <row r="1655" spans="67:72" x14ac:dyDescent="0.35">
      <c r="BO1655">
        <v>16.53</v>
      </c>
      <c r="BP1655">
        <f t="shared" si="190"/>
        <v>12.592148615606378</v>
      </c>
      <c r="BQ1655">
        <f t="shared" si="191"/>
        <v>12.558171600423025</v>
      </c>
      <c r="BR1655">
        <f t="shared" si="192"/>
        <v>41.611551736181752</v>
      </c>
      <c r="BS1655">
        <f t="shared" si="193"/>
        <v>38.502950782622804</v>
      </c>
      <c r="BT1655">
        <v>10</v>
      </c>
    </row>
    <row r="1656" spans="67:72" x14ac:dyDescent="0.35">
      <c r="BO1656">
        <v>16.54</v>
      </c>
      <c r="BP1656">
        <f t="shared" si="190"/>
        <v>12.591859583538982</v>
      </c>
      <c r="BQ1656">
        <f t="shared" si="191"/>
        <v>12.557865989685688</v>
      </c>
      <c r="BR1656">
        <f t="shared" si="192"/>
        <v>41.608644465104987</v>
      </c>
      <c r="BS1656">
        <f t="shared" si="193"/>
        <v>38.50019592217209</v>
      </c>
      <c r="BT1656">
        <v>10</v>
      </c>
    </row>
    <row r="1657" spans="67:72" x14ac:dyDescent="0.35">
      <c r="BO1657">
        <v>16.55</v>
      </c>
      <c r="BP1657">
        <f t="shared" si="190"/>
        <v>12.59157063103306</v>
      </c>
      <c r="BQ1657">
        <f t="shared" si="191"/>
        <v>12.557560461433145</v>
      </c>
      <c r="BR1657">
        <f t="shared" si="192"/>
        <v>41.605740308100025</v>
      </c>
      <c r="BS1657">
        <f t="shared" si="193"/>
        <v>38.497444130677465</v>
      </c>
      <c r="BT1657">
        <v>10</v>
      </c>
    </row>
    <row r="1658" spans="67:72" x14ac:dyDescent="0.35">
      <c r="BO1658">
        <v>16.559999999999999</v>
      </c>
      <c r="BP1658">
        <f t="shared" si="190"/>
        <v>12.591281758119051</v>
      </c>
      <c r="BQ1658">
        <f t="shared" si="191"/>
        <v>12.557255015699781</v>
      </c>
      <c r="BR1658">
        <f t="shared" si="192"/>
        <v>41.602839259263547</v>
      </c>
      <c r="BS1658">
        <f t="shared" si="193"/>
        <v>38.494695402614461</v>
      </c>
      <c r="BT1658">
        <v>10</v>
      </c>
    </row>
    <row r="1659" spans="67:72" x14ac:dyDescent="0.35">
      <c r="BO1659">
        <v>16.57</v>
      </c>
      <c r="BP1659">
        <f t="shared" si="190"/>
        <v>12.5909929648274</v>
      </c>
      <c r="BQ1659">
        <f t="shared" si="191"/>
        <v>12.556949652519998</v>
      </c>
      <c r="BR1659">
        <f t="shared" si="192"/>
        <v>41.59994131270355</v>
      </c>
      <c r="BS1659">
        <f t="shared" si="193"/>
        <v>38.491949732468683</v>
      </c>
      <c r="BT1659">
        <v>10</v>
      </c>
    </row>
    <row r="1660" spans="67:72" x14ac:dyDescent="0.35">
      <c r="BO1660">
        <v>16.579999999999998</v>
      </c>
      <c r="BP1660">
        <f t="shared" si="190"/>
        <v>12.590704251188573</v>
      </c>
      <c r="BQ1660">
        <f t="shared" si="191"/>
        <v>12.556644371928222</v>
      </c>
      <c r="BR1660">
        <f t="shared" si="192"/>
        <v>41.597046462539367</v>
      </c>
      <c r="BS1660">
        <f t="shared" si="193"/>
        <v>38.48920711473577</v>
      </c>
      <c r="BT1660">
        <v>10</v>
      </c>
    </row>
    <row r="1661" spans="67:72" x14ac:dyDescent="0.35">
      <c r="BO1661">
        <v>16.59</v>
      </c>
      <c r="BP1661">
        <f t="shared" si="190"/>
        <v>12.590415617233051</v>
      </c>
      <c r="BQ1661">
        <f t="shared" si="191"/>
        <v>12.556339173958888</v>
      </c>
      <c r="BR1661">
        <f t="shared" si="192"/>
        <v>41.594154702901619</v>
      </c>
      <c r="BS1661">
        <f t="shared" si="193"/>
        <v>38.486467543921343</v>
      </c>
      <c r="BT1661">
        <v>10</v>
      </c>
    </row>
    <row r="1662" spans="67:72" x14ac:dyDescent="0.35">
      <c r="BO1662">
        <v>16.600000000000001</v>
      </c>
      <c r="BP1662">
        <f t="shared" si="190"/>
        <v>12.590127062991325</v>
      </c>
      <c r="BQ1662">
        <f t="shared" si="191"/>
        <v>12.556034058646457</v>
      </c>
      <c r="BR1662">
        <f t="shared" si="192"/>
        <v>41.5912660279322</v>
      </c>
      <c r="BS1662">
        <f t="shared" si="193"/>
        <v>38.483731014541029</v>
      </c>
      <c r="BT1662">
        <v>10</v>
      </c>
    </row>
    <row r="1663" spans="67:72" x14ac:dyDescent="0.35">
      <c r="BO1663">
        <v>16.61</v>
      </c>
      <c r="BP1663">
        <f t="shared" si="190"/>
        <v>12.58983858849391</v>
      </c>
      <c r="BQ1663">
        <f t="shared" si="191"/>
        <v>12.555729026025404</v>
      </c>
      <c r="BR1663">
        <f t="shared" si="192"/>
        <v>41.588380431784259</v>
      </c>
      <c r="BS1663">
        <f t="shared" si="193"/>
        <v>38.480997521120429</v>
      </c>
      <c r="BT1663">
        <v>10</v>
      </c>
    </row>
    <row r="1664" spans="67:72" x14ac:dyDescent="0.35">
      <c r="BO1664">
        <v>16.62</v>
      </c>
      <c r="BP1664">
        <f t="shared" si="190"/>
        <v>12.589550193771323</v>
      </c>
      <c r="BQ1664">
        <f t="shared" si="191"/>
        <v>12.555424076130224</v>
      </c>
      <c r="BR1664">
        <f t="shared" si="192"/>
        <v>41.585497908622159</v>
      </c>
      <c r="BS1664">
        <f t="shared" si="193"/>
        <v>38.478267058195073</v>
      </c>
      <c r="BT1664">
        <v>10</v>
      </c>
    </row>
    <row r="1665" spans="67:72" x14ac:dyDescent="0.35">
      <c r="BO1665">
        <v>16.63</v>
      </c>
      <c r="BP1665">
        <f t="shared" si="190"/>
        <v>12.589261878854106</v>
      </c>
      <c r="BQ1665">
        <f t="shared" si="191"/>
        <v>12.555119208995428</v>
      </c>
      <c r="BR1665">
        <f t="shared" si="192"/>
        <v>41.582618452621503</v>
      </c>
      <c r="BS1665">
        <f t="shared" si="193"/>
        <v>38.475539620310464</v>
      </c>
      <c r="BT1665">
        <v>10</v>
      </c>
    </row>
    <row r="1666" spans="67:72" x14ac:dyDescent="0.35">
      <c r="BO1666">
        <v>16.64</v>
      </c>
      <c r="BP1666">
        <f t="shared" si="190"/>
        <v>12.588973643772812</v>
      </c>
      <c r="BQ1666">
        <f t="shared" si="191"/>
        <v>12.55481442465555</v>
      </c>
      <c r="BR1666">
        <f t="shared" si="192"/>
        <v>41.579742057969042</v>
      </c>
      <c r="BS1666">
        <f t="shared" si="193"/>
        <v>38.472815202021977</v>
      </c>
      <c r="BT1666">
        <v>10</v>
      </c>
    </row>
    <row r="1667" spans="67:72" x14ac:dyDescent="0.35">
      <c r="BO1667">
        <v>16.649999999999999</v>
      </c>
      <c r="BP1667">
        <f t="shared" ref="BP1667:BP1730" si="194">13.03*EXP(-0.003454*BO1667)+0.1297*EXP(0.04768*BO1667)</f>
        <v>12.588685488558008</v>
      </c>
      <c r="BQ1667">
        <f t="shared" ref="BQ1667:BQ1730" si="195">13.05*EXP(-0.003531*BO1667)+0.105*EXP(0.05201*BO1667)</f>
        <v>12.554509723145138</v>
      </c>
      <c r="BR1667">
        <f t="shared" ref="BR1667:BR1730" si="196">19.99*EXP(-0.1923*BO1667)+43*EXP(-0.003208*BO1667)</f>
        <v>41.576868718862734</v>
      </c>
      <c r="BS1667">
        <f t="shared" ref="BS1667:BS1730" si="197">18.61*EXP(-0.182*BO1667)+39.42*EXP(-0.002885*BO1667)</f>
        <v>38.470093797894926</v>
      </c>
      <c r="BT1667">
        <v>10</v>
      </c>
    </row>
    <row r="1668" spans="67:72" x14ac:dyDescent="0.35">
      <c r="BO1668">
        <v>16.66</v>
      </c>
      <c r="BP1668">
        <f t="shared" si="194"/>
        <v>12.588397413240276</v>
      </c>
      <c r="BQ1668">
        <f t="shared" si="195"/>
        <v>12.554205104498761</v>
      </c>
      <c r="BR1668">
        <f t="shared" si="196"/>
        <v>41.573998429511647</v>
      </c>
      <c r="BS1668">
        <f t="shared" si="197"/>
        <v>38.467375402504473</v>
      </c>
      <c r="BT1668">
        <v>10</v>
      </c>
    </row>
    <row r="1669" spans="67:72" x14ac:dyDescent="0.35">
      <c r="BO1669">
        <v>16.670000000000002</v>
      </c>
      <c r="BP1669">
        <f t="shared" si="194"/>
        <v>12.588109417850218</v>
      </c>
      <c r="BQ1669">
        <f t="shared" si="195"/>
        <v>12.553900568751001</v>
      </c>
      <c r="BR1669">
        <f t="shared" si="196"/>
        <v>41.571131184135993</v>
      </c>
      <c r="BS1669">
        <f t="shared" si="197"/>
        <v>38.464660010435672</v>
      </c>
      <c r="BT1669">
        <v>10</v>
      </c>
    </row>
    <row r="1670" spans="67:72" x14ac:dyDescent="0.35">
      <c r="BO1670">
        <v>16.68</v>
      </c>
      <c r="BP1670">
        <f t="shared" si="194"/>
        <v>12.587821502418443</v>
      </c>
      <c r="BQ1670">
        <f t="shared" si="195"/>
        <v>12.553596115936463</v>
      </c>
      <c r="BR1670">
        <f t="shared" si="196"/>
        <v>41.568266976967074</v>
      </c>
      <c r="BS1670">
        <f t="shared" si="197"/>
        <v>38.461947616283396</v>
      </c>
      <c r="BT1670">
        <v>10</v>
      </c>
    </row>
    <row r="1671" spans="67:72" x14ac:dyDescent="0.35">
      <c r="BO1671">
        <v>16.690000000000001</v>
      </c>
      <c r="BP1671">
        <f t="shared" si="194"/>
        <v>12.587533666975579</v>
      </c>
      <c r="BQ1671">
        <f t="shared" si="195"/>
        <v>12.553291746089771</v>
      </c>
      <c r="BR1671">
        <f t="shared" si="196"/>
        <v>41.56540580224727</v>
      </c>
      <c r="BS1671">
        <f t="shared" si="197"/>
        <v>38.459238214652359</v>
      </c>
      <c r="BT1671">
        <v>10</v>
      </c>
    </row>
    <row r="1672" spans="67:72" x14ac:dyDescent="0.35">
      <c r="BO1672">
        <v>16.7</v>
      </c>
      <c r="BP1672">
        <f t="shared" si="194"/>
        <v>12.587245911552269</v>
      </c>
      <c r="BQ1672">
        <f t="shared" si="195"/>
        <v>12.552987459245566</v>
      </c>
      <c r="BR1672">
        <f t="shared" si="196"/>
        <v>41.562547654230031</v>
      </c>
      <c r="BS1672">
        <f t="shared" si="197"/>
        <v>38.456531800157087</v>
      </c>
      <c r="BT1672">
        <v>10</v>
      </c>
    </row>
    <row r="1673" spans="67:72" x14ac:dyDescent="0.35">
      <c r="BO1673">
        <v>16.71</v>
      </c>
      <c r="BP1673">
        <f t="shared" si="194"/>
        <v>12.586958236179171</v>
      </c>
      <c r="BQ1673">
        <f t="shared" si="195"/>
        <v>12.552683255438506</v>
      </c>
      <c r="BR1673">
        <f t="shared" si="196"/>
        <v>41.559692527179834</v>
      </c>
      <c r="BS1673">
        <f t="shared" si="197"/>
        <v>38.453828367421885</v>
      </c>
      <c r="BT1673">
        <v>10</v>
      </c>
    </row>
    <row r="1674" spans="67:72" x14ac:dyDescent="0.35">
      <c r="BO1674">
        <v>16.72</v>
      </c>
      <c r="BP1674">
        <f t="shared" si="194"/>
        <v>12.586670640886956</v>
      </c>
      <c r="BQ1674">
        <f t="shared" si="195"/>
        <v>12.552379134703269</v>
      </c>
      <c r="BR1674">
        <f t="shared" si="196"/>
        <v>41.556840415372186</v>
      </c>
      <c r="BS1674">
        <f t="shared" si="197"/>
        <v>38.451127911080825</v>
      </c>
      <c r="BT1674">
        <v>10</v>
      </c>
    </row>
    <row r="1675" spans="67:72" x14ac:dyDescent="0.35">
      <c r="BO1675">
        <v>16.73</v>
      </c>
      <c r="BP1675">
        <f t="shared" si="194"/>
        <v>12.586383125706311</v>
      </c>
      <c r="BQ1675">
        <f t="shared" si="195"/>
        <v>12.55207509707455</v>
      </c>
      <c r="BR1675">
        <f t="shared" si="196"/>
        <v>41.553991313093576</v>
      </c>
      <c r="BS1675">
        <f t="shared" si="197"/>
        <v>38.448430425777772</v>
      </c>
      <c r="BT1675">
        <v>10</v>
      </c>
    </row>
    <row r="1676" spans="67:72" x14ac:dyDescent="0.35">
      <c r="BO1676">
        <v>16.739999999999998</v>
      </c>
      <c r="BP1676">
        <f t="shared" si="194"/>
        <v>12.586095690667939</v>
      </c>
      <c r="BQ1676">
        <f t="shared" si="195"/>
        <v>12.551771142587063</v>
      </c>
      <c r="BR1676">
        <f t="shared" si="196"/>
        <v>41.551145214641465</v>
      </c>
      <c r="BS1676">
        <f t="shared" si="197"/>
        <v>38.445735906166291</v>
      </c>
      <c r="BT1676">
        <v>10</v>
      </c>
    </row>
    <row r="1677" spans="67:72" x14ac:dyDescent="0.35">
      <c r="BO1677">
        <v>16.75</v>
      </c>
      <c r="BP1677">
        <f t="shared" si="194"/>
        <v>12.585808335802556</v>
      </c>
      <c r="BQ1677">
        <f t="shared" si="195"/>
        <v>12.551467271275541</v>
      </c>
      <c r="BR1677">
        <f t="shared" si="196"/>
        <v>41.548302114324279</v>
      </c>
      <c r="BS1677">
        <f t="shared" si="197"/>
        <v>38.443044346909673</v>
      </c>
      <c r="BT1677">
        <v>10</v>
      </c>
    </row>
    <row r="1678" spans="67:72" x14ac:dyDescent="0.35">
      <c r="BO1678">
        <v>16.760000000000002</v>
      </c>
      <c r="BP1678">
        <f t="shared" si="194"/>
        <v>12.585521061140895</v>
      </c>
      <c r="BQ1678">
        <f t="shared" si="195"/>
        <v>12.551163483174733</v>
      </c>
      <c r="BR1678">
        <f t="shared" si="196"/>
        <v>41.545462006461371</v>
      </c>
      <c r="BS1678">
        <f t="shared" si="197"/>
        <v>38.440355742680921</v>
      </c>
      <c r="BT1678">
        <v>10</v>
      </c>
    </row>
    <row r="1679" spans="67:72" x14ac:dyDescent="0.35">
      <c r="BO1679">
        <v>16.77</v>
      </c>
      <c r="BP1679">
        <f t="shared" si="194"/>
        <v>12.5852338667137</v>
      </c>
      <c r="BQ1679">
        <f t="shared" si="195"/>
        <v>12.550859778319413</v>
      </c>
      <c r="BR1679">
        <f t="shared" si="196"/>
        <v>41.542624885382992</v>
      </c>
      <c r="BS1679">
        <f t="shared" si="197"/>
        <v>38.437670088162719</v>
      </c>
      <c r="BT1679">
        <v>10</v>
      </c>
    </row>
    <row r="1680" spans="67:72" x14ac:dyDescent="0.35">
      <c r="BO1680">
        <v>16.78</v>
      </c>
      <c r="BP1680">
        <f t="shared" si="194"/>
        <v>12.584946752551735</v>
      </c>
      <c r="BQ1680">
        <f t="shared" si="195"/>
        <v>12.550556156744364</v>
      </c>
      <c r="BR1680">
        <f t="shared" si="196"/>
        <v>41.539790745430309</v>
      </c>
      <c r="BS1680">
        <f t="shared" si="197"/>
        <v>38.434987378047424</v>
      </c>
      <c r="BT1680">
        <v>10</v>
      </c>
    </row>
    <row r="1681" spans="67:72" x14ac:dyDescent="0.35">
      <c r="BO1681">
        <v>16.79</v>
      </c>
      <c r="BP1681">
        <f t="shared" si="194"/>
        <v>12.584659718685776</v>
      </c>
      <c r="BQ1681">
        <f t="shared" si="195"/>
        <v>12.550252618484393</v>
      </c>
      <c r="BR1681">
        <f t="shared" si="196"/>
        <v>41.536959580955333</v>
      </c>
      <c r="BS1681">
        <f t="shared" si="197"/>
        <v>38.432307607037032</v>
      </c>
      <c r="BT1681">
        <v>10</v>
      </c>
    </row>
    <row r="1682" spans="67:72" x14ac:dyDescent="0.35">
      <c r="BO1682">
        <v>16.8</v>
      </c>
      <c r="BP1682">
        <f t="shared" si="194"/>
        <v>12.584372765146615</v>
      </c>
      <c r="BQ1682">
        <f t="shared" si="195"/>
        <v>12.549949163574324</v>
      </c>
      <c r="BR1682">
        <f t="shared" si="196"/>
        <v>41.534131386320944</v>
      </c>
      <c r="BS1682">
        <f t="shared" si="197"/>
        <v>38.429630769843179</v>
      </c>
      <c r="BT1682">
        <v>10</v>
      </c>
    </row>
    <row r="1683" spans="67:72" x14ac:dyDescent="0.35">
      <c r="BO1683">
        <v>16.809999999999999</v>
      </c>
      <c r="BP1683">
        <f t="shared" si="194"/>
        <v>12.584085891965056</v>
      </c>
      <c r="BQ1683">
        <f t="shared" si="195"/>
        <v>12.549645792049001</v>
      </c>
      <c r="BR1683">
        <f t="shared" si="196"/>
        <v>41.531306155900822</v>
      </c>
      <c r="BS1683">
        <f t="shared" si="197"/>
        <v>38.426956861187108</v>
      </c>
      <c r="BT1683">
        <v>10</v>
      </c>
    </row>
    <row r="1684" spans="67:72" x14ac:dyDescent="0.35">
      <c r="BO1684">
        <v>16.82</v>
      </c>
      <c r="BP1684">
        <f t="shared" si="194"/>
        <v>12.583799099171923</v>
      </c>
      <c r="BQ1684">
        <f t="shared" si="195"/>
        <v>12.549342503943283</v>
      </c>
      <c r="BR1684">
        <f t="shared" si="196"/>
        <v>41.528483884079485</v>
      </c>
      <c r="BS1684">
        <f t="shared" si="197"/>
        <v>38.424285875799661</v>
      </c>
      <c r="BT1684">
        <v>10</v>
      </c>
    </row>
    <row r="1685" spans="67:72" x14ac:dyDescent="0.35">
      <c r="BO1685">
        <v>16.829999999999998</v>
      </c>
      <c r="BP1685">
        <f t="shared" si="194"/>
        <v>12.583512386798052</v>
      </c>
      <c r="BQ1685">
        <f t="shared" si="195"/>
        <v>12.549039299292053</v>
      </c>
      <c r="BR1685">
        <f t="shared" si="196"/>
        <v>41.525664565252221</v>
      </c>
      <c r="BS1685">
        <f t="shared" si="197"/>
        <v>38.421617808421274</v>
      </c>
      <c r="BT1685">
        <v>10</v>
      </c>
    </row>
    <row r="1686" spans="67:72" x14ac:dyDescent="0.35">
      <c r="BO1686">
        <v>16.84</v>
      </c>
      <c r="BP1686">
        <f t="shared" si="194"/>
        <v>12.58322575487429</v>
      </c>
      <c r="BQ1686">
        <f t="shared" si="195"/>
        <v>12.548736178130207</v>
      </c>
      <c r="BR1686">
        <f t="shared" si="196"/>
        <v>41.52284819382507</v>
      </c>
      <c r="BS1686">
        <f t="shared" si="197"/>
        <v>38.418952653801931</v>
      </c>
      <c r="BT1686">
        <v>10</v>
      </c>
    </row>
    <row r="1687" spans="67:72" x14ac:dyDescent="0.35">
      <c r="BO1687">
        <v>16.850000000000001</v>
      </c>
      <c r="BP1687">
        <f t="shared" si="194"/>
        <v>12.582939203431511</v>
      </c>
      <c r="BQ1687">
        <f t="shared" si="195"/>
        <v>12.54843314049266</v>
      </c>
      <c r="BR1687">
        <f t="shared" si="196"/>
        <v>41.520034764214849</v>
      </c>
      <c r="BS1687">
        <f t="shared" si="197"/>
        <v>38.416290406701144</v>
      </c>
      <c r="BT1687">
        <v>10</v>
      </c>
    </row>
    <row r="1688" spans="67:72" x14ac:dyDescent="0.35">
      <c r="BO1688">
        <v>16.86</v>
      </c>
      <c r="BP1688">
        <f t="shared" si="194"/>
        <v>12.582652732500589</v>
      </c>
      <c r="BQ1688">
        <f t="shared" si="195"/>
        <v>12.548130186414353</v>
      </c>
      <c r="BR1688">
        <f t="shared" si="196"/>
        <v>41.517224270849063</v>
      </c>
      <c r="BS1688">
        <f t="shared" si="197"/>
        <v>38.41363106188799</v>
      </c>
      <c r="BT1688">
        <v>10</v>
      </c>
    </row>
    <row r="1689" spans="67:72" x14ac:dyDescent="0.35">
      <c r="BO1689">
        <v>16.87</v>
      </c>
      <c r="BP1689">
        <f t="shared" si="194"/>
        <v>12.582366342112426</v>
      </c>
      <c r="BQ1689">
        <f t="shared" si="195"/>
        <v>12.547827315930231</v>
      </c>
      <c r="BR1689">
        <f t="shared" si="196"/>
        <v>41.514416708165953</v>
      </c>
      <c r="BS1689">
        <f t="shared" si="197"/>
        <v>38.410974614141026</v>
      </c>
      <c r="BT1689">
        <v>10</v>
      </c>
    </row>
    <row r="1690" spans="67:72" x14ac:dyDescent="0.35">
      <c r="BO1690">
        <v>16.88</v>
      </c>
      <c r="BP1690">
        <f t="shared" si="194"/>
        <v>12.582080032297927</v>
      </c>
      <c r="BQ1690">
        <f t="shared" si="195"/>
        <v>12.547524529075273</v>
      </c>
      <c r="BR1690">
        <f t="shared" si="196"/>
        <v>41.511612070614419</v>
      </c>
      <c r="BS1690">
        <f t="shared" si="197"/>
        <v>38.408321058248319</v>
      </c>
      <c r="BT1690">
        <v>10</v>
      </c>
    </row>
    <row r="1691" spans="67:72" x14ac:dyDescent="0.35">
      <c r="BO1691">
        <v>16.89</v>
      </c>
      <c r="BP1691">
        <f t="shared" si="194"/>
        <v>12.581793803088024</v>
      </c>
      <c r="BQ1691">
        <f t="shared" si="195"/>
        <v>12.547221825884467</v>
      </c>
      <c r="BR1691">
        <f t="shared" si="196"/>
        <v>41.508810352654017</v>
      </c>
      <c r="BS1691">
        <f t="shared" si="197"/>
        <v>38.405670389007405</v>
      </c>
      <c r="BT1691">
        <v>10</v>
      </c>
    </row>
    <row r="1692" spans="67:72" x14ac:dyDescent="0.35">
      <c r="BO1692">
        <v>16.899999999999999</v>
      </c>
      <c r="BP1692">
        <f t="shared" si="194"/>
        <v>12.581507654513656</v>
      </c>
      <c r="BQ1692">
        <f t="shared" si="195"/>
        <v>12.546919206392822</v>
      </c>
      <c r="BR1692">
        <f t="shared" si="196"/>
        <v>41.506011548754969</v>
      </c>
      <c r="BS1692">
        <f t="shared" si="197"/>
        <v>38.403022601225274</v>
      </c>
      <c r="BT1692">
        <v>10</v>
      </c>
    </row>
    <row r="1693" spans="67:72" x14ac:dyDescent="0.35">
      <c r="BO1693">
        <v>16.91</v>
      </c>
      <c r="BP1693">
        <f t="shared" si="194"/>
        <v>12.58122158660578</v>
      </c>
      <c r="BQ1693">
        <f t="shared" si="195"/>
        <v>12.546616670635363</v>
      </c>
      <c r="BR1693">
        <f t="shared" si="196"/>
        <v>41.503215653398115</v>
      </c>
      <c r="BS1693">
        <f t="shared" si="197"/>
        <v>38.400377689718376</v>
      </c>
      <c r="BT1693">
        <v>10</v>
      </c>
    </row>
    <row r="1694" spans="67:72" x14ac:dyDescent="0.35">
      <c r="BO1694">
        <v>16.920000000000002</v>
      </c>
      <c r="BP1694">
        <f t="shared" si="194"/>
        <v>12.580935599395364</v>
      </c>
      <c r="BQ1694">
        <f t="shared" si="195"/>
        <v>12.546314218647138</v>
      </c>
      <c r="BR1694">
        <f t="shared" si="196"/>
        <v>41.500422661074879</v>
      </c>
      <c r="BS1694">
        <f t="shared" si="197"/>
        <v>38.397735649312544</v>
      </c>
      <c r="BT1694">
        <v>10</v>
      </c>
    </row>
    <row r="1695" spans="67:72" x14ac:dyDescent="0.35">
      <c r="BO1695">
        <v>16.93</v>
      </c>
      <c r="BP1695">
        <f t="shared" si="194"/>
        <v>12.580649692913397</v>
      </c>
      <c r="BQ1695">
        <f t="shared" si="195"/>
        <v>12.546011850463213</v>
      </c>
      <c r="BR1695">
        <f t="shared" si="196"/>
        <v>41.497632566287272</v>
      </c>
      <c r="BS1695">
        <f t="shared" si="197"/>
        <v>38.395096474843072</v>
      </c>
      <c r="BT1695">
        <v>10</v>
      </c>
    </row>
    <row r="1696" spans="67:72" x14ac:dyDescent="0.35">
      <c r="BO1696">
        <v>16.940000000000001</v>
      </c>
      <c r="BP1696">
        <f t="shared" si="194"/>
        <v>12.580363867190881</v>
      </c>
      <c r="BQ1696">
        <f t="shared" si="195"/>
        <v>12.545709566118669</v>
      </c>
      <c r="BR1696">
        <f t="shared" si="196"/>
        <v>41.494845363547867</v>
      </c>
      <c r="BS1696">
        <f t="shared" si="197"/>
        <v>38.392460161154595</v>
      </c>
      <c r="BT1696">
        <v>10</v>
      </c>
    </row>
    <row r="1697" spans="67:72" x14ac:dyDescent="0.35">
      <c r="BO1697">
        <v>16.95</v>
      </c>
      <c r="BP1697">
        <f t="shared" si="194"/>
        <v>12.580078122258831</v>
      </c>
      <c r="BQ1697">
        <f t="shared" si="195"/>
        <v>12.545407365648609</v>
      </c>
      <c r="BR1697">
        <f t="shared" si="196"/>
        <v>41.492061047379778</v>
      </c>
      <c r="BS1697">
        <f t="shared" si="197"/>
        <v>38.389826703101157</v>
      </c>
      <c r="BT1697">
        <v>10</v>
      </c>
    </row>
    <row r="1698" spans="67:72" x14ac:dyDescent="0.35">
      <c r="BO1698">
        <v>16.96</v>
      </c>
      <c r="BP1698">
        <f t="shared" si="194"/>
        <v>12.579792458148276</v>
      </c>
      <c r="BQ1698">
        <f t="shared" si="195"/>
        <v>12.545105249088154</v>
      </c>
      <c r="BR1698">
        <f t="shared" si="196"/>
        <v>41.489279612316636</v>
      </c>
      <c r="BS1698">
        <f t="shared" si="197"/>
        <v>38.38719609554613</v>
      </c>
      <c r="BT1698">
        <v>10</v>
      </c>
    </row>
    <row r="1699" spans="67:72" x14ac:dyDescent="0.35">
      <c r="BO1699">
        <v>16.97</v>
      </c>
      <c r="BP1699">
        <f t="shared" si="194"/>
        <v>12.579506874890269</v>
      </c>
      <c r="BQ1699">
        <f t="shared" si="195"/>
        <v>12.544803216472442</v>
      </c>
      <c r="BR1699">
        <f t="shared" si="196"/>
        <v>41.486501052902568</v>
      </c>
      <c r="BS1699">
        <f t="shared" si="197"/>
        <v>38.384568333362246</v>
      </c>
      <c r="BT1699">
        <v>10</v>
      </c>
    </row>
    <row r="1700" spans="67:72" x14ac:dyDescent="0.35">
      <c r="BO1700">
        <v>16.98</v>
      </c>
      <c r="BP1700">
        <f t="shared" si="194"/>
        <v>12.579221372515867</v>
      </c>
      <c r="BQ1700">
        <f t="shared" si="195"/>
        <v>12.544501267836626</v>
      </c>
      <c r="BR1700">
        <f t="shared" si="196"/>
        <v>41.483725363692187</v>
      </c>
      <c r="BS1700">
        <f t="shared" si="197"/>
        <v>38.381943411431543</v>
      </c>
      <c r="BT1700">
        <v>10</v>
      </c>
    </row>
    <row r="1701" spans="67:72" x14ac:dyDescent="0.35">
      <c r="BO1701">
        <v>16.989999999999998</v>
      </c>
      <c r="BP1701">
        <f t="shared" si="194"/>
        <v>12.578935951056145</v>
      </c>
      <c r="BQ1701">
        <f t="shared" si="195"/>
        <v>12.544199403215886</v>
      </c>
      <c r="BR1701">
        <f t="shared" si="196"/>
        <v>41.480952539250566</v>
      </c>
      <c r="BS1701">
        <f t="shared" si="197"/>
        <v>38.379321324645375</v>
      </c>
      <c r="BT1701">
        <v>10</v>
      </c>
    </row>
    <row r="1702" spans="67:72" x14ac:dyDescent="0.35">
      <c r="BO1702">
        <v>17</v>
      </c>
      <c r="BP1702">
        <f t="shared" si="194"/>
        <v>12.5786506105422</v>
      </c>
      <c r="BQ1702">
        <f t="shared" si="195"/>
        <v>12.543897622645421</v>
      </c>
      <c r="BR1702">
        <f t="shared" si="196"/>
        <v>41.478182574153209</v>
      </c>
      <c r="BS1702">
        <f t="shared" si="197"/>
        <v>38.376702067904368</v>
      </c>
      <c r="BT1702">
        <v>10</v>
      </c>
    </row>
    <row r="1703" spans="67:72" x14ac:dyDescent="0.35">
      <c r="BO1703">
        <v>17.010000000000002</v>
      </c>
      <c r="BP1703">
        <f t="shared" si="194"/>
        <v>12.578365351005134</v>
      </c>
      <c r="BQ1703">
        <f t="shared" si="195"/>
        <v>12.543595926160434</v>
      </c>
      <c r="BR1703">
        <f t="shared" si="196"/>
        <v>41.475415462986042</v>
      </c>
      <c r="BS1703">
        <f t="shared" si="197"/>
        <v>38.374085636118444</v>
      </c>
      <c r="BT1703">
        <v>10</v>
      </c>
    </row>
    <row r="1704" spans="67:72" x14ac:dyDescent="0.35">
      <c r="BO1704">
        <v>17.02</v>
      </c>
      <c r="BP1704">
        <f t="shared" si="194"/>
        <v>12.578080172476071</v>
      </c>
      <c r="BQ1704">
        <f t="shared" si="195"/>
        <v>12.543294313796165</v>
      </c>
      <c r="BR1704">
        <f t="shared" si="196"/>
        <v>41.472651200345382</v>
      </c>
      <c r="BS1704">
        <f t="shared" si="197"/>
        <v>38.371472024206753</v>
      </c>
      <c r="BT1704">
        <v>10</v>
      </c>
    </row>
    <row r="1705" spans="67:72" x14ac:dyDescent="0.35">
      <c r="BO1705">
        <v>17.03</v>
      </c>
      <c r="BP1705">
        <f t="shared" si="194"/>
        <v>12.577795074986149</v>
      </c>
      <c r="BQ1705">
        <f t="shared" si="195"/>
        <v>12.542992785587861</v>
      </c>
      <c r="BR1705">
        <f t="shared" si="196"/>
        <v>41.469889780837946</v>
      </c>
      <c r="BS1705">
        <f t="shared" si="197"/>
        <v>38.368861227097696</v>
      </c>
      <c r="BT1705">
        <v>10</v>
      </c>
    </row>
    <row r="1706" spans="67:72" x14ac:dyDescent="0.35">
      <c r="BO1706">
        <v>17.04</v>
      </c>
      <c r="BP1706">
        <f t="shared" si="194"/>
        <v>12.577510058566517</v>
      </c>
      <c r="BQ1706">
        <f t="shared" si="195"/>
        <v>12.542691341570793</v>
      </c>
      <c r="BR1706">
        <f t="shared" si="196"/>
        <v>41.467131199080782</v>
      </c>
      <c r="BS1706">
        <f t="shared" si="197"/>
        <v>38.366253239728898</v>
      </c>
      <c r="BT1706">
        <v>10</v>
      </c>
    </row>
    <row r="1707" spans="67:72" x14ac:dyDescent="0.35">
      <c r="BO1707">
        <v>17.05</v>
      </c>
      <c r="BP1707">
        <f t="shared" si="194"/>
        <v>12.577225123248343</v>
      </c>
      <c r="BQ1707">
        <f t="shared" si="195"/>
        <v>12.542389981780245</v>
      </c>
      <c r="BR1707">
        <f t="shared" si="196"/>
        <v>41.464375449701308</v>
      </c>
      <c r="BS1707">
        <f t="shared" si="197"/>
        <v>38.363648057047158</v>
      </c>
      <c r="BT1707">
        <v>10</v>
      </c>
    </row>
    <row r="1708" spans="67:72" x14ac:dyDescent="0.35">
      <c r="BO1708">
        <v>17.059999999999999</v>
      </c>
      <c r="BP1708">
        <f t="shared" si="194"/>
        <v>12.576940269062812</v>
      </c>
      <c r="BQ1708">
        <f t="shared" si="195"/>
        <v>12.542088706251526</v>
      </c>
      <c r="BR1708">
        <f t="shared" si="196"/>
        <v>41.461622527337227</v>
      </c>
      <c r="BS1708">
        <f t="shared" si="197"/>
        <v>38.361045674008516</v>
      </c>
      <c r="BT1708">
        <v>10</v>
      </c>
    </row>
    <row r="1709" spans="67:72" x14ac:dyDescent="0.35">
      <c r="BO1709">
        <v>17.07</v>
      </c>
      <c r="BP1709">
        <f t="shared" si="194"/>
        <v>12.57665549604112</v>
      </c>
      <c r="BQ1709">
        <f t="shared" si="195"/>
        <v>12.54178751501996</v>
      </c>
      <c r="BR1709">
        <f t="shared" si="196"/>
        <v>41.458872426636582</v>
      </c>
      <c r="BS1709">
        <f t="shared" si="197"/>
        <v>38.358446085578137</v>
      </c>
      <c r="BT1709">
        <v>10</v>
      </c>
    </row>
    <row r="1710" spans="67:72" x14ac:dyDescent="0.35">
      <c r="BO1710">
        <v>17.079999999999998</v>
      </c>
      <c r="BP1710">
        <f t="shared" si="194"/>
        <v>12.576370804214477</v>
      </c>
      <c r="BQ1710">
        <f t="shared" si="195"/>
        <v>12.541486408120893</v>
      </c>
      <c r="BR1710">
        <f t="shared" si="196"/>
        <v>41.45612514225764</v>
      </c>
      <c r="BS1710">
        <f t="shared" si="197"/>
        <v>38.355849286730347</v>
      </c>
      <c r="BT1710">
        <v>10</v>
      </c>
    </row>
    <row r="1711" spans="67:72" x14ac:dyDescent="0.35">
      <c r="BO1711">
        <v>17.09</v>
      </c>
      <c r="BP1711">
        <f t="shared" si="194"/>
        <v>12.576086193614113</v>
      </c>
      <c r="BQ1711">
        <f t="shared" si="195"/>
        <v>12.541185385589685</v>
      </c>
      <c r="BR1711">
        <f t="shared" si="196"/>
        <v>41.453380668868988</v>
      </c>
      <c r="BS1711">
        <f t="shared" si="197"/>
        <v>38.353255272448628</v>
      </c>
      <c r="BT1711">
        <v>10</v>
      </c>
    </row>
    <row r="1712" spans="67:72" x14ac:dyDescent="0.35">
      <c r="BO1712">
        <v>17.100000000000001</v>
      </c>
      <c r="BP1712">
        <f t="shared" si="194"/>
        <v>12.575801664271275</v>
      </c>
      <c r="BQ1712">
        <f t="shared" si="195"/>
        <v>12.540884447461719</v>
      </c>
      <c r="BR1712">
        <f t="shared" si="196"/>
        <v>41.450639001149405</v>
      </c>
      <c r="BS1712">
        <f t="shared" si="197"/>
        <v>38.350664037725551</v>
      </c>
      <c r="BT1712">
        <v>10</v>
      </c>
    </row>
    <row r="1713" spans="67:72" x14ac:dyDescent="0.35">
      <c r="BO1713">
        <v>17.11</v>
      </c>
      <c r="BP1713">
        <f t="shared" si="194"/>
        <v>12.575517216217214</v>
      </c>
      <c r="BQ1713">
        <f t="shared" si="195"/>
        <v>12.540583593772391</v>
      </c>
      <c r="BR1713">
        <f t="shared" si="196"/>
        <v>41.447900133787932</v>
      </c>
      <c r="BS1713">
        <f t="shared" si="197"/>
        <v>38.348075577562831</v>
      </c>
      <c r="BT1713">
        <v>10</v>
      </c>
    </row>
    <row r="1714" spans="67:72" x14ac:dyDescent="0.35">
      <c r="BO1714">
        <v>17.12</v>
      </c>
      <c r="BP1714">
        <f t="shared" si="194"/>
        <v>12.575232849483205</v>
      </c>
      <c r="BQ1714">
        <f t="shared" si="195"/>
        <v>12.540282824557124</v>
      </c>
      <c r="BR1714">
        <f t="shared" si="196"/>
        <v>41.445164061483766</v>
      </c>
      <c r="BS1714">
        <f t="shared" si="197"/>
        <v>38.345489886971237</v>
      </c>
      <c r="BT1714">
        <v>10</v>
      </c>
    </row>
    <row r="1715" spans="67:72" x14ac:dyDescent="0.35">
      <c r="BO1715">
        <v>17.13</v>
      </c>
      <c r="BP1715">
        <f t="shared" si="194"/>
        <v>12.574948564100541</v>
      </c>
      <c r="BQ1715">
        <f t="shared" si="195"/>
        <v>12.539982139851352</v>
      </c>
      <c r="BR1715">
        <f t="shared" si="196"/>
        <v>41.442430778946317</v>
      </c>
      <c r="BS1715">
        <f t="shared" si="197"/>
        <v>38.342906960970616</v>
      </c>
      <c r="BT1715">
        <v>10</v>
      </c>
    </row>
    <row r="1716" spans="67:72" x14ac:dyDescent="0.35">
      <c r="BO1716">
        <v>17.14</v>
      </c>
      <c r="BP1716">
        <f t="shared" si="194"/>
        <v>12.574664360100519</v>
      </c>
      <c r="BQ1716">
        <f t="shared" si="195"/>
        <v>12.539681539690532</v>
      </c>
      <c r="BR1716">
        <f t="shared" si="196"/>
        <v>41.439700280895138</v>
      </c>
      <c r="BS1716">
        <f t="shared" si="197"/>
        <v>38.340326794589885</v>
      </c>
      <c r="BT1716">
        <v>10</v>
      </c>
    </row>
    <row r="1717" spans="67:72" x14ac:dyDescent="0.35">
      <c r="BO1717">
        <v>17.149999999999999</v>
      </c>
      <c r="BP1717">
        <f t="shared" si="194"/>
        <v>12.574380237514461</v>
      </c>
      <c r="BQ1717">
        <f t="shared" si="195"/>
        <v>12.53938102411014</v>
      </c>
      <c r="BR1717">
        <f t="shared" si="196"/>
        <v>41.436972562059957</v>
      </c>
      <c r="BS1717">
        <f t="shared" si="197"/>
        <v>38.337749382866974</v>
      </c>
      <c r="BT1717">
        <v>10</v>
      </c>
    </row>
    <row r="1718" spans="67:72" x14ac:dyDescent="0.35">
      <c r="BO1718">
        <v>17.16</v>
      </c>
      <c r="BP1718">
        <f t="shared" si="194"/>
        <v>12.574096196373704</v>
      </c>
      <c r="BQ1718">
        <f t="shared" si="195"/>
        <v>12.53908059314567</v>
      </c>
      <c r="BR1718">
        <f t="shared" si="196"/>
        <v>41.434247617180574</v>
      </c>
      <c r="BS1718">
        <f t="shared" si="197"/>
        <v>38.33517472084884</v>
      </c>
      <c r="BT1718">
        <v>10</v>
      </c>
    </row>
    <row r="1719" spans="67:72" x14ac:dyDescent="0.35">
      <c r="BO1719">
        <v>17.170000000000002</v>
      </c>
      <c r="BP1719">
        <f t="shared" si="194"/>
        <v>12.573812236709589</v>
      </c>
      <c r="BQ1719">
        <f t="shared" si="195"/>
        <v>12.53878024683263</v>
      </c>
      <c r="BR1719">
        <f t="shared" si="196"/>
        <v>41.43152544100694</v>
      </c>
      <c r="BS1719">
        <f t="shared" si="197"/>
        <v>38.332602803591463</v>
      </c>
      <c r="BT1719">
        <v>10</v>
      </c>
    </row>
    <row r="1720" spans="67:72" x14ac:dyDescent="0.35">
      <c r="BO1720">
        <v>17.18</v>
      </c>
      <c r="BP1720">
        <f t="shared" si="194"/>
        <v>12.573528358553489</v>
      </c>
      <c r="BQ1720">
        <f t="shared" si="195"/>
        <v>12.538479985206553</v>
      </c>
      <c r="BR1720">
        <f t="shared" si="196"/>
        <v>41.428806028299057</v>
      </c>
      <c r="BS1720">
        <f t="shared" si="197"/>
        <v>38.33003362615981</v>
      </c>
      <c r="BT1720">
        <v>10</v>
      </c>
    </row>
    <row r="1721" spans="67:72" x14ac:dyDescent="0.35">
      <c r="BO1721">
        <v>17.190000000000001</v>
      </c>
      <c r="BP1721">
        <f t="shared" si="194"/>
        <v>12.573244561936779</v>
      </c>
      <c r="BQ1721">
        <f t="shared" si="195"/>
        <v>12.538179808302992</v>
      </c>
      <c r="BR1721">
        <f t="shared" si="196"/>
        <v>41.426089373827004</v>
      </c>
      <c r="BS1721">
        <f t="shared" si="197"/>
        <v>38.327467183627789</v>
      </c>
      <c r="BT1721">
        <v>10</v>
      </c>
    </row>
    <row r="1722" spans="67:72" x14ac:dyDescent="0.35">
      <c r="BO1722">
        <v>17.2</v>
      </c>
      <c r="BP1722">
        <f t="shared" si="194"/>
        <v>12.572960846890854</v>
      </c>
      <c r="BQ1722">
        <f t="shared" si="195"/>
        <v>12.53787971615751</v>
      </c>
      <c r="BR1722">
        <f t="shared" si="196"/>
        <v>41.4233754723709</v>
      </c>
      <c r="BS1722">
        <f t="shared" si="197"/>
        <v>38.324903471078287</v>
      </c>
      <c r="BT1722">
        <v>10</v>
      </c>
    </row>
    <row r="1723" spans="67:72" x14ac:dyDescent="0.35">
      <c r="BO1723">
        <v>17.21</v>
      </c>
      <c r="BP1723">
        <f t="shared" si="194"/>
        <v>12.572677213447124</v>
      </c>
      <c r="BQ1723">
        <f t="shared" si="195"/>
        <v>12.537579708805701</v>
      </c>
      <c r="BR1723">
        <f t="shared" si="196"/>
        <v>41.420664318720895</v>
      </c>
      <c r="BS1723">
        <f t="shared" si="197"/>
        <v>38.32234248360313</v>
      </c>
      <c r="BT1723">
        <v>10</v>
      </c>
    </row>
    <row r="1724" spans="67:72" x14ac:dyDescent="0.35">
      <c r="BO1724">
        <v>17.22</v>
      </c>
      <c r="BP1724">
        <f t="shared" si="194"/>
        <v>12.572393661637017</v>
      </c>
      <c r="BQ1724">
        <f t="shared" si="195"/>
        <v>12.537279786283165</v>
      </c>
      <c r="BR1724">
        <f t="shared" si="196"/>
        <v>41.417955907677161</v>
      </c>
      <c r="BS1724">
        <f t="shared" si="197"/>
        <v>38.319784216303077</v>
      </c>
      <c r="BT1724">
        <v>10</v>
      </c>
    </row>
    <row r="1725" spans="67:72" x14ac:dyDescent="0.35">
      <c r="BO1725">
        <v>17.23</v>
      </c>
      <c r="BP1725">
        <f t="shared" si="194"/>
        <v>12.572110191491971</v>
      </c>
      <c r="BQ1725">
        <f t="shared" si="195"/>
        <v>12.536979948625529</v>
      </c>
      <c r="BR1725">
        <f t="shared" si="196"/>
        <v>41.415250234049807</v>
      </c>
      <c r="BS1725">
        <f t="shared" si="197"/>
        <v>38.317228664287754</v>
      </c>
      <c r="BT1725">
        <v>10</v>
      </c>
    </row>
    <row r="1726" spans="67:72" x14ac:dyDescent="0.35">
      <c r="BO1726">
        <v>17.239999999999998</v>
      </c>
      <c r="BP1726">
        <f t="shared" si="194"/>
        <v>12.571826803043441</v>
      </c>
      <c r="BQ1726">
        <f t="shared" si="195"/>
        <v>12.536680195868438</v>
      </c>
      <c r="BR1726">
        <f t="shared" si="196"/>
        <v>41.412547292658971</v>
      </c>
      <c r="BS1726">
        <f t="shared" si="197"/>
        <v>38.314675822675731</v>
      </c>
      <c r="BT1726">
        <v>10</v>
      </c>
    </row>
    <row r="1727" spans="67:72" x14ac:dyDescent="0.35">
      <c r="BO1727">
        <v>17.25</v>
      </c>
      <c r="BP1727">
        <f t="shared" si="194"/>
        <v>12.571543496322899</v>
      </c>
      <c r="BQ1727">
        <f t="shared" si="195"/>
        <v>12.536380528047554</v>
      </c>
      <c r="BR1727">
        <f t="shared" si="196"/>
        <v>41.4098470783347</v>
      </c>
      <c r="BS1727">
        <f t="shared" si="197"/>
        <v>38.31212568659442</v>
      </c>
      <c r="BT1727">
        <v>10</v>
      </c>
    </row>
    <row r="1728" spans="67:72" x14ac:dyDescent="0.35">
      <c r="BO1728">
        <v>17.260000000000002</v>
      </c>
      <c r="BP1728">
        <f t="shared" si="194"/>
        <v>12.571260271361833</v>
      </c>
      <c r="BQ1728">
        <f t="shared" si="195"/>
        <v>12.53608094519856</v>
      </c>
      <c r="BR1728">
        <f t="shared" si="196"/>
        <v>41.407149585916976</v>
      </c>
      <c r="BS1728">
        <f t="shared" si="197"/>
        <v>38.309578251180092</v>
      </c>
      <c r="BT1728">
        <v>10</v>
      </c>
    </row>
    <row r="1729" spans="67:72" x14ac:dyDescent="0.35">
      <c r="BO1729">
        <v>17.27</v>
      </c>
      <c r="BP1729">
        <f t="shared" si="194"/>
        <v>12.570977128191744</v>
      </c>
      <c r="BQ1729">
        <f t="shared" si="195"/>
        <v>12.535781447357156</v>
      </c>
      <c r="BR1729">
        <f t="shared" si="196"/>
        <v>41.404454810255707</v>
      </c>
      <c r="BS1729">
        <f t="shared" si="197"/>
        <v>38.307033511577863</v>
      </c>
      <c r="BT1729">
        <v>10</v>
      </c>
    </row>
    <row r="1730" spans="67:72" x14ac:dyDescent="0.35">
      <c r="BO1730">
        <v>17.28</v>
      </c>
      <c r="BP1730">
        <f t="shared" si="194"/>
        <v>12.570694066844148</v>
      </c>
      <c r="BQ1730">
        <f t="shared" si="195"/>
        <v>12.535482034559058</v>
      </c>
      <c r="BR1730">
        <f t="shared" si="196"/>
        <v>41.401762746210679</v>
      </c>
      <c r="BS1730">
        <f t="shared" si="197"/>
        <v>38.304491462941691</v>
      </c>
      <c r="BT1730">
        <v>10</v>
      </c>
    </row>
    <row r="1731" spans="67:72" x14ac:dyDescent="0.35">
      <c r="BO1731">
        <v>17.29</v>
      </c>
      <c r="BP1731">
        <f t="shared" ref="BP1731:BP1794" si="198">13.03*EXP(-0.003454*BO1731)+0.1297*EXP(0.04768*BO1731)</f>
        <v>12.570411087350575</v>
      </c>
      <c r="BQ1731">
        <f t="shared" ref="BQ1731:BQ1794" si="199">13.05*EXP(-0.003531*BO1731)+0.105*EXP(0.05201*BO1731)</f>
        <v>12.535182706840006</v>
      </c>
      <c r="BR1731">
        <f t="shared" ref="BR1731:BR1794" si="200">19.99*EXP(-0.1923*BO1731)+43*EXP(-0.003208*BO1731)</f>
        <v>41.399073388651566</v>
      </c>
      <c r="BS1731">
        <f t="shared" ref="BS1731:BS1794" si="201">18.61*EXP(-0.182*BO1731)+39.42*EXP(-0.002885*BO1731)</f>
        <v>38.301952100434328</v>
      </c>
      <c r="BT1731">
        <v>10</v>
      </c>
    </row>
    <row r="1732" spans="67:72" x14ac:dyDescent="0.35">
      <c r="BO1732">
        <v>17.3</v>
      </c>
      <c r="BP1732">
        <f t="shared" si="198"/>
        <v>12.570128189742574</v>
      </c>
      <c r="BQ1732">
        <f t="shared" si="199"/>
        <v>12.53488346423576</v>
      </c>
      <c r="BR1732">
        <f t="shared" si="200"/>
        <v>41.39638673245787</v>
      </c>
      <c r="BS1732">
        <f t="shared" si="201"/>
        <v>38.299415419227323</v>
      </c>
      <c r="BT1732">
        <v>10</v>
      </c>
    </row>
    <row r="1733" spans="67:72" x14ac:dyDescent="0.35">
      <c r="BO1733">
        <v>17.309999999999999</v>
      </c>
      <c r="BP1733">
        <f t="shared" si="198"/>
        <v>12.569845374051711</v>
      </c>
      <c r="BQ1733">
        <f t="shared" si="199"/>
        <v>12.534584306782092</v>
      </c>
      <c r="BR1733">
        <f t="shared" si="200"/>
        <v>41.393702772518957</v>
      </c>
      <c r="BS1733">
        <f t="shared" si="201"/>
        <v>38.296881414500994</v>
      </c>
      <c r="BT1733">
        <v>10</v>
      </c>
    </row>
    <row r="1734" spans="67:72" x14ac:dyDescent="0.35">
      <c r="BO1734">
        <v>17.32</v>
      </c>
      <c r="BP1734">
        <f t="shared" si="198"/>
        <v>12.569562640309559</v>
      </c>
      <c r="BQ1734">
        <f t="shared" si="199"/>
        <v>12.534285234514799</v>
      </c>
      <c r="BR1734">
        <f t="shared" si="200"/>
        <v>41.391021503733974</v>
      </c>
      <c r="BS1734">
        <f t="shared" si="201"/>
        <v>38.294350081444442</v>
      </c>
      <c r="BT1734">
        <v>10</v>
      </c>
    </row>
    <row r="1735" spans="67:72" x14ac:dyDescent="0.35">
      <c r="BO1735">
        <v>17.329999999999998</v>
      </c>
      <c r="BP1735">
        <f t="shared" si="198"/>
        <v>12.569279988547716</v>
      </c>
      <c r="BQ1735">
        <f t="shared" si="199"/>
        <v>12.533986247469693</v>
      </c>
      <c r="BR1735">
        <f t="shared" si="200"/>
        <v>41.388342921011905</v>
      </c>
      <c r="BS1735">
        <f t="shared" si="201"/>
        <v>38.291821415255505</v>
      </c>
      <c r="BT1735">
        <v>10</v>
      </c>
    </row>
    <row r="1736" spans="67:72" x14ac:dyDescent="0.35">
      <c r="BO1736">
        <v>17.34</v>
      </c>
      <c r="BP1736">
        <f t="shared" si="198"/>
        <v>12.568997418797787</v>
      </c>
      <c r="BQ1736">
        <f t="shared" si="199"/>
        <v>12.53368734568261</v>
      </c>
      <c r="BR1736">
        <f t="shared" si="200"/>
        <v>41.385667019271473</v>
      </c>
      <c r="BS1736">
        <f t="shared" si="201"/>
        <v>38.289295411140749</v>
      </c>
      <c r="BT1736">
        <v>10</v>
      </c>
    </row>
    <row r="1737" spans="67:72" x14ac:dyDescent="0.35">
      <c r="BO1737">
        <v>17.350000000000001</v>
      </c>
      <c r="BP1737">
        <f t="shared" si="198"/>
        <v>12.568714931091398</v>
      </c>
      <c r="BQ1737">
        <f t="shared" si="199"/>
        <v>12.5333885291894</v>
      </c>
      <c r="BR1737">
        <f t="shared" si="200"/>
        <v>41.382993793441202</v>
      </c>
      <c r="BS1737">
        <f t="shared" si="201"/>
        <v>38.28677206431545</v>
      </c>
      <c r="BT1737">
        <v>10</v>
      </c>
    </row>
    <row r="1738" spans="67:72" x14ac:dyDescent="0.35">
      <c r="BO1738">
        <v>17.36</v>
      </c>
      <c r="BP1738">
        <f t="shared" si="198"/>
        <v>12.568432525460189</v>
      </c>
      <c r="BQ1738">
        <f t="shared" si="199"/>
        <v>12.53308979802593</v>
      </c>
      <c r="BR1738">
        <f t="shared" si="200"/>
        <v>41.380323238459312</v>
      </c>
      <c r="BS1738">
        <f t="shared" si="201"/>
        <v>38.284251370003595</v>
      </c>
      <c r="BT1738">
        <v>10</v>
      </c>
    </row>
    <row r="1739" spans="67:72" x14ac:dyDescent="0.35">
      <c r="BO1739">
        <v>17.37</v>
      </c>
      <c r="BP1739">
        <f t="shared" si="198"/>
        <v>12.568150201935811</v>
      </c>
      <c r="BQ1739">
        <f t="shared" si="199"/>
        <v>12.532791152228096</v>
      </c>
      <c r="BR1739">
        <f t="shared" si="200"/>
        <v>41.377655349273788</v>
      </c>
      <c r="BS1739">
        <f t="shared" si="201"/>
        <v>38.281733323437841</v>
      </c>
      <c r="BT1739">
        <v>10</v>
      </c>
    </row>
    <row r="1740" spans="67:72" x14ac:dyDescent="0.35">
      <c r="BO1740">
        <v>17.38</v>
      </c>
      <c r="BP1740">
        <f t="shared" si="198"/>
        <v>12.56786796054994</v>
      </c>
      <c r="BQ1740">
        <f t="shared" si="199"/>
        <v>12.532492591831803</v>
      </c>
      <c r="BR1740">
        <f t="shared" si="200"/>
        <v>41.374990120842284</v>
      </c>
      <c r="BS1740">
        <f t="shared" si="201"/>
        <v>38.279217919859519</v>
      </c>
      <c r="BT1740">
        <v>10</v>
      </c>
    </row>
    <row r="1741" spans="67:72" x14ac:dyDescent="0.35">
      <c r="BO1741">
        <v>17.39</v>
      </c>
      <c r="BP1741">
        <f t="shared" si="198"/>
        <v>12.567585801334255</v>
      </c>
      <c r="BQ1741">
        <f t="shared" si="199"/>
        <v>12.532194116872978</v>
      </c>
      <c r="BR1741">
        <f t="shared" si="200"/>
        <v>41.372327548132155</v>
      </c>
      <c r="BS1741">
        <f t="shared" si="201"/>
        <v>38.276705154518609</v>
      </c>
      <c r="BT1741">
        <v>10</v>
      </c>
    </row>
    <row r="1742" spans="67:72" x14ac:dyDescent="0.35">
      <c r="BO1742">
        <v>17.399999999999999</v>
      </c>
      <c r="BP1742">
        <f t="shared" si="198"/>
        <v>12.56730372432046</v>
      </c>
      <c r="BQ1742">
        <f t="shared" si="199"/>
        <v>12.531895727387568</v>
      </c>
      <c r="BR1742">
        <f t="shared" si="200"/>
        <v>41.36966762612041</v>
      </c>
      <c r="BS1742">
        <f t="shared" si="201"/>
        <v>38.274195022673744</v>
      </c>
      <c r="BT1742">
        <v>10</v>
      </c>
    </row>
    <row r="1743" spans="67:72" x14ac:dyDescent="0.35">
      <c r="BO1743">
        <v>17.41</v>
      </c>
      <c r="BP1743">
        <f t="shared" si="198"/>
        <v>12.567021729540274</v>
      </c>
      <c r="BQ1743">
        <f t="shared" si="199"/>
        <v>12.53159742341154</v>
      </c>
      <c r="BR1743">
        <f t="shared" si="200"/>
        <v>41.367010349793738</v>
      </c>
      <c r="BS1743">
        <f t="shared" si="201"/>
        <v>38.271687519592135</v>
      </c>
      <c r="BT1743">
        <v>10</v>
      </c>
    </row>
    <row r="1744" spans="67:72" x14ac:dyDescent="0.35">
      <c r="BO1744">
        <v>17.420000000000002</v>
      </c>
      <c r="BP1744">
        <f t="shared" si="198"/>
        <v>12.566739817025422</v>
      </c>
      <c r="BQ1744">
        <f t="shared" si="199"/>
        <v>12.531299204980877</v>
      </c>
      <c r="BR1744">
        <f t="shared" si="200"/>
        <v>41.364355714148402</v>
      </c>
      <c r="BS1744">
        <f t="shared" si="201"/>
        <v>38.269182640549644</v>
      </c>
      <c r="BT1744">
        <v>10</v>
      </c>
    </row>
    <row r="1745" spans="67:72" x14ac:dyDescent="0.35">
      <c r="BO1745">
        <v>17.43</v>
      </c>
      <c r="BP1745">
        <f t="shared" si="198"/>
        <v>12.566457986807658</v>
      </c>
      <c r="BQ1745">
        <f t="shared" si="199"/>
        <v>12.531001072131586</v>
      </c>
      <c r="BR1745">
        <f t="shared" si="200"/>
        <v>41.361703714190334</v>
      </c>
      <c r="BS1745">
        <f t="shared" si="201"/>
        <v>38.266680380830685</v>
      </c>
      <c r="BT1745">
        <v>10</v>
      </c>
    </row>
    <row r="1746" spans="67:72" x14ac:dyDescent="0.35">
      <c r="BO1746">
        <v>17.440000000000001</v>
      </c>
      <c r="BP1746">
        <f t="shared" si="198"/>
        <v>12.566176238918738</v>
      </c>
      <c r="BQ1746">
        <f t="shared" si="199"/>
        <v>12.530703024899683</v>
      </c>
      <c r="BR1746">
        <f t="shared" si="200"/>
        <v>41.359054344935011</v>
      </c>
      <c r="BS1746">
        <f t="shared" si="201"/>
        <v>38.264180735728274</v>
      </c>
      <c r="BT1746">
        <v>10</v>
      </c>
    </row>
    <row r="1747" spans="67:72" x14ac:dyDescent="0.35">
      <c r="BO1747">
        <v>17.45</v>
      </c>
      <c r="BP1747">
        <f t="shared" si="198"/>
        <v>12.565894573390445</v>
      </c>
      <c r="BQ1747">
        <f t="shared" si="199"/>
        <v>12.530405063321217</v>
      </c>
      <c r="BR1747">
        <f t="shared" si="200"/>
        <v>41.356407601407504</v>
      </c>
      <c r="BS1747">
        <f t="shared" si="201"/>
        <v>38.261683700543962</v>
      </c>
      <c r="BT1747">
        <v>10</v>
      </c>
    </row>
    <row r="1748" spans="67:72" x14ac:dyDescent="0.35">
      <c r="BO1748">
        <v>17.46</v>
      </c>
      <c r="BP1748">
        <f t="shared" si="198"/>
        <v>12.56561299025457</v>
      </c>
      <c r="BQ1748">
        <f t="shared" si="199"/>
        <v>12.530107187432241</v>
      </c>
      <c r="BR1748">
        <f t="shared" si="200"/>
        <v>41.353763478642456</v>
      </c>
      <c r="BS1748">
        <f t="shared" si="201"/>
        <v>38.259189270587854</v>
      </c>
      <c r="BT1748">
        <v>10</v>
      </c>
    </row>
    <row r="1749" spans="67:72" x14ac:dyDescent="0.35">
      <c r="BO1749">
        <v>17.47</v>
      </c>
      <c r="BP1749">
        <f t="shared" si="198"/>
        <v>12.565331489542919</v>
      </c>
      <c r="BQ1749">
        <f t="shared" si="199"/>
        <v>12.52980939726884</v>
      </c>
      <c r="BR1749">
        <f t="shared" si="200"/>
        <v>41.351121971684009</v>
      </c>
      <c r="BS1749">
        <f t="shared" si="201"/>
        <v>38.256697441178581</v>
      </c>
      <c r="BT1749">
        <v>10</v>
      </c>
    </row>
    <row r="1750" spans="67:72" x14ac:dyDescent="0.35">
      <c r="BO1750">
        <v>17.48</v>
      </c>
      <c r="BP1750">
        <f t="shared" si="198"/>
        <v>12.56505007128732</v>
      </c>
      <c r="BQ1750">
        <f t="shared" si="199"/>
        <v>12.529511692867114</v>
      </c>
      <c r="BR1750">
        <f t="shared" si="200"/>
        <v>41.348483075585847</v>
      </c>
      <c r="BS1750">
        <f t="shared" si="201"/>
        <v>38.254208207643273</v>
      </c>
      <c r="BT1750">
        <v>10</v>
      </c>
    </row>
    <row r="1751" spans="67:72" x14ac:dyDescent="0.35">
      <c r="BO1751">
        <v>17.489999999999998</v>
      </c>
      <c r="BP1751">
        <f t="shared" si="198"/>
        <v>12.56476873551961</v>
      </c>
      <c r="BQ1751">
        <f t="shared" si="199"/>
        <v>12.529214074263177</v>
      </c>
      <c r="BR1751">
        <f t="shared" si="200"/>
        <v>41.345846785411155</v>
      </c>
      <c r="BS1751">
        <f t="shared" si="201"/>
        <v>38.251721565317567</v>
      </c>
      <c r="BT1751">
        <v>10</v>
      </c>
    </row>
    <row r="1752" spans="67:72" x14ac:dyDescent="0.35">
      <c r="BO1752">
        <v>17.5</v>
      </c>
      <c r="BP1752">
        <f t="shared" si="198"/>
        <v>12.564487482271648</v>
      </c>
      <c r="BQ1752">
        <f t="shared" si="199"/>
        <v>12.528916541493167</v>
      </c>
      <c r="BR1752">
        <f t="shared" si="200"/>
        <v>41.343213096232589</v>
      </c>
      <c r="BS1752">
        <f t="shared" si="201"/>
        <v>38.24923750954558</v>
      </c>
      <c r="BT1752">
        <v>10</v>
      </c>
    </row>
    <row r="1753" spans="67:72" x14ac:dyDescent="0.35">
      <c r="BO1753">
        <v>17.510000000000002</v>
      </c>
      <c r="BP1753">
        <f t="shared" si="198"/>
        <v>12.564206311575299</v>
      </c>
      <c r="BQ1753">
        <f t="shared" si="199"/>
        <v>12.528619094593241</v>
      </c>
      <c r="BR1753">
        <f t="shared" si="200"/>
        <v>41.340582003132283</v>
      </c>
      <c r="BS1753">
        <f t="shared" si="201"/>
        <v>38.24675603567988</v>
      </c>
      <c r="BT1753">
        <v>10</v>
      </c>
    </row>
    <row r="1754" spans="67:72" x14ac:dyDescent="0.35">
      <c r="BO1754">
        <v>17.52</v>
      </c>
      <c r="BP1754">
        <f t="shared" si="198"/>
        <v>12.563925223462453</v>
      </c>
      <c r="BQ1754">
        <f t="shared" si="199"/>
        <v>12.528321733599572</v>
      </c>
      <c r="BR1754">
        <f t="shared" si="200"/>
        <v>41.337953501201795</v>
      </c>
      <c r="BS1754">
        <f t="shared" si="201"/>
        <v>38.244277139081511</v>
      </c>
      <c r="BT1754">
        <v>10</v>
      </c>
    </row>
    <row r="1755" spans="67:72" x14ac:dyDescent="0.35">
      <c r="BO1755">
        <v>17.53</v>
      </c>
      <c r="BP1755">
        <f t="shared" si="198"/>
        <v>12.563644217965008</v>
      </c>
      <c r="BQ1755">
        <f t="shared" si="199"/>
        <v>12.528024458548359</v>
      </c>
      <c r="BR1755">
        <f t="shared" si="200"/>
        <v>41.335327585542132</v>
      </c>
      <c r="BS1755">
        <f t="shared" si="201"/>
        <v>38.241800815119923</v>
      </c>
      <c r="BT1755">
        <v>10</v>
      </c>
    </row>
    <row r="1756" spans="67:72" x14ac:dyDescent="0.35">
      <c r="BO1756">
        <v>17.54</v>
      </c>
      <c r="BP1756">
        <f t="shared" si="198"/>
        <v>12.563363295114883</v>
      </c>
      <c r="BQ1756">
        <f t="shared" si="199"/>
        <v>12.527727269475813</v>
      </c>
      <c r="BR1756">
        <f t="shared" si="200"/>
        <v>41.332704251263699</v>
      </c>
      <c r="BS1756">
        <f t="shared" si="201"/>
        <v>38.239327059172993</v>
      </c>
      <c r="BT1756">
        <v>10</v>
      </c>
    </row>
    <row r="1757" spans="67:72" x14ac:dyDescent="0.35">
      <c r="BO1757">
        <v>17.55</v>
      </c>
      <c r="BP1757">
        <f t="shared" si="198"/>
        <v>12.563082454944009</v>
      </c>
      <c r="BQ1757">
        <f t="shared" si="199"/>
        <v>12.527430166418165</v>
      </c>
      <c r="BR1757">
        <f t="shared" si="200"/>
        <v>41.330083493486299</v>
      </c>
      <c r="BS1757">
        <f t="shared" si="201"/>
        <v>38.23685586662701</v>
      </c>
      <c r="BT1757">
        <v>10</v>
      </c>
    </row>
    <row r="1758" spans="67:72" x14ac:dyDescent="0.35">
      <c r="BO1758">
        <v>17.559999999999999</v>
      </c>
      <c r="BP1758">
        <f t="shared" si="198"/>
        <v>12.562801697484336</v>
      </c>
      <c r="BQ1758">
        <f t="shared" si="199"/>
        <v>12.527133149411666</v>
      </c>
      <c r="BR1758">
        <f t="shared" si="200"/>
        <v>41.327465307339097</v>
      </c>
      <c r="BS1758">
        <f t="shared" si="201"/>
        <v>38.234387232876642</v>
      </c>
      <c r="BT1758">
        <v>10</v>
      </c>
    </row>
    <row r="1759" spans="67:72" x14ac:dyDescent="0.35">
      <c r="BO1759">
        <v>17.57</v>
      </c>
      <c r="BP1759">
        <f t="shared" si="198"/>
        <v>12.56252102276782</v>
      </c>
      <c r="BQ1759">
        <f t="shared" si="199"/>
        <v>12.526836218492591</v>
      </c>
      <c r="BR1759">
        <f t="shared" si="200"/>
        <v>41.324849687960622</v>
      </c>
      <c r="BS1759">
        <f t="shared" si="201"/>
        <v>38.231921153324919</v>
      </c>
      <c r="BT1759">
        <v>10</v>
      </c>
    </row>
    <row r="1760" spans="67:72" x14ac:dyDescent="0.35">
      <c r="BO1760">
        <v>17.579999999999998</v>
      </c>
      <c r="BP1760">
        <f t="shared" si="198"/>
        <v>12.562240430826449</v>
      </c>
      <c r="BQ1760">
        <f t="shared" si="199"/>
        <v>12.526539373697226</v>
      </c>
      <c r="BR1760">
        <f t="shared" si="200"/>
        <v>41.322236630498729</v>
      </c>
      <c r="BS1760">
        <f t="shared" si="201"/>
        <v>38.229457623383261</v>
      </c>
      <c r="BT1760">
        <v>10</v>
      </c>
    </row>
    <row r="1761" spans="67:72" x14ac:dyDescent="0.35">
      <c r="BO1761">
        <v>17.59</v>
      </c>
      <c r="BP1761">
        <f t="shared" si="198"/>
        <v>12.561959921692212</v>
      </c>
      <c r="BQ1761">
        <f t="shared" si="199"/>
        <v>12.526242615061884</v>
      </c>
      <c r="BR1761">
        <f t="shared" si="200"/>
        <v>41.319626130110613</v>
      </c>
      <c r="BS1761">
        <f t="shared" si="201"/>
        <v>38.226996638471391</v>
      </c>
      <c r="BT1761">
        <v>10</v>
      </c>
    </row>
    <row r="1762" spans="67:72" x14ac:dyDescent="0.35">
      <c r="BO1762">
        <v>17.600000000000001</v>
      </c>
      <c r="BP1762">
        <f t="shared" si="198"/>
        <v>12.561679495397122</v>
      </c>
      <c r="BQ1762">
        <f t="shared" si="199"/>
        <v>12.52594594262289</v>
      </c>
      <c r="BR1762">
        <f t="shared" si="200"/>
        <v>41.317018181962766</v>
      </c>
      <c r="BS1762">
        <f t="shared" si="201"/>
        <v>38.224538194017391</v>
      </c>
      <c r="BT1762">
        <v>10</v>
      </c>
    </row>
    <row r="1763" spans="67:72" x14ac:dyDescent="0.35">
      <c r="BO1763">
        <v>17.61</v>
      </c>
      <c r="BP1763">
        <f t="shared" si="198"/>
        <v>12.561399151973202</v>
      </c>
      <c r="BQ1763">
        <f t="shared" si="199"/>
        <v>12.525649356416592</v>
      </c>
      <c r="BR1763">
        <f t="shared" si="200"/>
        <v>41.314412781230928</v>
      </c>
      <c r="BS1763">
        <f t="shared" si="201"/>
        <v>38.222082285457631</v>
      </c>
      <c r="BT1763">
        <v>10</v>
      </c>
    </row>
    <row r="1764" spans="67:72" x14ac:dyDescent="0.35">
      <c r="BO1764">
        <v>17.62</v>
      </c>
      <c r="BP1764">
        <f t="shared" si="198"/>
        <v>12.561118891452491</v>
      </c>
      <c r="BQ1764">
        <f t="shared" si="199"/>
        <v>12.52535285647936</v>
      </c>
      <c r="BR1764">
        <f t="shared" si="200"/>
        <v>41.311809923100157</v>
      </c>
      <c r="BS1764">
        <f t="shared" si="201"/>
        <v>38.219628908236793</v>
      </c>
      <c r="BT1764">
        <v>10</v>
      </c>
    </row>
    <row r="1765" spans="67:72" x14ac:dyDescent="0.35">
      <c r="BO1765">
        <v>17.63</v>
      </c>
      <c r="BP1765">
        <f t="shared" si="198"/>
        <v>12.560838713867048</v>
      </c>
      <c r="BQ1765">
        <f t="shared" si="199"/>
        <v>12.525056442847577</v>
      </c>
      <c r="BR1765">
        <f t="shared" si="200"/>
        <v>41.309209602764724</v>
      </c>
      <c r="BS1765">
        <f t="shared" si="201"/>
        <v>38.217178057807836</v>
      </c>
      <c r="BT1765">
        <v>10</v>
      </c>
    </row>
    <row r="1766" spans="67:72" x14ac:dyDescent="0.35">
      <c r="BO1766">
        <v>17.64</v>
      </c>
      <c r="BP1766">
        <f t="shared" si="198"/>
        <v>12.560558619248946</v>
      </c>
      <c r="BQ1766">
        <f t="shared" si="199"/>
        <v>12.524760115557651</v>
      </c>
      <c r="BR1766">
        <f t="shared" si="200"/>
        <v>41.306611815428141</v>
      </c>
      <c r="BS1766">
        <f t="shared" si="201"/>
        <v>38.214729729631976</v>
      </c>
      <c r="BT1766">
        <v>10</v>
      </c>
    </row>
    <row r="1767" spans="67:72" x14ac:dyDescent="0.35">
      <c r="BO1767">
        <v>17.649999999999999</v>
      </c>
      <c r="BP1767">
        <f t="shared" si="198"/>
        <v>12.56027860763027</v>
      </c>
      <c r="BQ1767">
        <f t="shared" si="199"/>
        <v>12.524463874646001</v>
      </c>
      <c r="BR1767">
        <f t="shared" si="200"/>
        <v>41.304016556303125</v>
      </c>
      <c r="BS1767">
        <f t="shared" si="201"/>
        <v>38.212283919178702</v>
      </c>
      <c r="BT1767">
        <v>10</v>
      </c>
    </row>
    <row r="1768" spans="67:72" x14ac:dyDescent="0.35">
      <c r="BO1768">
        <v>17.66</v>
      </c>
      <c r="BP1768">
        <f t="shared" si="198"/>
        <v>12.559998679043124</v>
      </c>
      <c r="BQ1768">
        <f t="shared" si="199"/>
        <v>12.524167720149078</v>
      </c>
      <c r="BR1768">
        <f t="shared" si="200"/>
        <v>41.301423820611596</v>
      </c>
      <c r="BS1768">
        <f t="shared" si="201"/>
        <v>38.209840621925721</v>
      </c>
      <c r="BT1768">
        <v>10</v>
      </c>
    </row>
    <row r="1769" spans="67:72" x14ac:dyDescent="0.35">
      <c r="BO1769">
        <v>17.670000000000002</v>
      </c>
      <c r="BP1769">
        <f t="shared" si="198"/>
        <v>12.559718833519627</v>
      </c>
      <c r="BQ1769">
        <f t="shared" si="199"/>
        <v>12.523871652103342</v>
      </c>
      <c r="BR1769">
        <f t="shared" si="200"/>
        <v>41.298833603584654</v>
      </c>
      <c r="BS1769">
        <f t="shared" si="201"/>
        <v>38.20739983335897</v>
      </c>
      <c r="BT1769">
        <v>10</v>
      </c>
    </row>
    <row r="1770" spans="67:72" x14ac:dyDescent="0.35">
      <c r="BO1770">
        <v>17.68</v>
      </c>
      <c r="BP1770">
        <f t="shared" si="198"/>
        <v>12.559439071091912</v>
      </c>
      <c r="BQ1770">
        <f t="shared" si="199"/>
        <v>12.523575670545272</v>
      </c>
      <c r="BR1770">
        <f t="shared" si="200"/>
        <v>41.296245900462559</v>
      </c>
      <c r="BS1770">
        <f t="shared" si="201"/>
        <v>38.204961548972577</v>
      </c>
      <c r="BT1770">
        <v>10</v>
      </c>
    </row>
    <row r="1771" spans="67:72" x14ac:dyDescent="0.35">
      <c r="BO1771">
        <v>17.690000000000001</v>
      </c>
      <c r="BP1771">
        <f t="shared" si="198"/>
        <v>12.559159391792129</v>
      </c>
      <c r="BQ1771">
        <f t="shared" si="199"/>
        <v>12.523279775511373</v>
      </c>
      <c r="BR1771">
        <f t="shared" si="200"/>
        <v>41.293660706494684</v>
      </c>
      <c r="BS1771">
        <f t="shared" si="201"/>
        <v>38.202525764268891</v>
      </c>
      <c r="BT1771">
        <v>10</v>
      </c>
    </row>
    <row r="1772" spans="67:72" x14ac:dyDescent="0.35">
      <c r="BO1772">
        <v>17.7</v>
      </c>
      <c r="BP1772">
        <f t="shared" si="198"/>
        <v>12.558879795652444</v>
      </c>
      <c r="BQ1772">
        <f t="shared" si="199"/>
        <v>12.522983967038169</v>
      </c>
      <c r="BR1772">
        <f t="shared" si="200"/>
        <v>41.291078016939565</v>
      </c>
      <c r="BS1772">
        <f t="shared" si="201"/>
        <v>38.200092474758407</v>
      </c>
      <c r="BT1772">
        <v>10</v>
      </c>
    </row>
    <row r="1773" spans="67:72" x14ac:dyDescent="0.35">
      <c r="BO1773">
        <v>17.71</v>
      </c>
      <c r="BP1773">
        <f t="shared" si="198"/>
        <v>12.558600282705036</v>
      </c>
      <c r="BQ1773">
        <f t="shared" si="199"/>
        <v>12.522688245162191</v>
      </c>
      <c r="BR1773">
        <f t="shared" si="200"/>
        <v>41.288497827064823</v>
      </c>
      <c r="BS1773">
        <f t="shared" si="201"/>
        <v>38.197661675959807</v>
      </c>
      <c r="BT1773">
        <v>10</v>
      </c>
    </row>
    <row r="1774" spans="67:72" x14ac:dyDescent="0.35">
      <c r="BO1774">
        <v>17.72</v>
      </c>
      <c r="BP1774">
        <f t="shared" si="198"/>
        <v>12.558320852982106</v>
      </c>
      <c r="BQ1774">
        <f t="shared" si="199"/>
        <v>12.52239260992001</v>
      </c>
      <c r="BR1774">
        <f t="shared" si="200"/>
        <v>41.285920132147183</v>
      </c>
      <c r="BS1774">
        <f t="shared" si="201"/>
        <v>38.1952333633999</v>
      </c>
      <c r="BT1774">
        <v>10</v>
      </c>
    </row>
    <row r="1775" spans="67:72" x14ac:dyDescent="0.35">
      <c r="BO1775">
        <v>17.73</v>
      </c>
      <c r="BP1775">
        <f t="shared" si="198"/>
        <v>12.558041506515861</v>
      </c>
      <c r="BQ1775">
        <f t="shared" si="199"/>
        <v>12.522097061348195</v>
      </c>
      <c r="BR1775">
        <f t="shared" si="200"/>
        <v>41.28334492747242</v>
      </c>
      <c r="BS1775">
        <f t="shared" si="201"/>
        <v>38.192807532613642</v>
      </c>
      <c r="BT1775">
        <v>10</v>
      </c>
    </row>
    <row r="1776" spans="67:72" x14ac:dyDescent="0.35">
      <c r="BO1776">
        <v>17.739999999999998</v>
      </c>
      <c r="BP1776">
        <f t="shared" si="198"/>
        <v>12.55776224333853</v>
      </c>
      <c r="BQ1776">
        <f t="shared" si="199"/>
        <v>12.521801599483348</v>
      </c>
      <c r="BR1776">
        <f t="shared" si="200"/>
        <v>41.280772208335371</v>
      </c>
      <c r="BS1776">
        <f t="shared" si="201"/>
        <v>38.19038417914409</v>
      </c>
      <c r="BT1776">
        <v>10</v>
      </c>
    </row>
    <row r="1777" spans="67:72" x14ac:dyDescent="0.35">
      <c r="BO1777">
        <v>17.75</v>
      </c>
      <c r="BP1777">
        <f t="shared" si="198"/>
        <v>12.557483063482362</v>
      </c>
      <c r="BQ1777">
        <f t="shared" si="199"/>
        <v>12.521506224362088</v>
      </c>
      <c r="BR1777">
        <f t="shared" si="200"/>
        <v>41.27820197003993</v>
      </c>
      <c r="BS1777">
        <f t="shared" si="201"/>
        <v>38.187963298542435</v>
      </c>
      <c r="BT1777">
        <v>10</v>
      </c>
    </row>
    <row r="1778" spans="67:72" x14ac:dyDescent="0.35">
      <c r="BO1778">
        <v>17.760000000000002</v>
      </c>
      <c r="BP1778">
        <f t="shared" si="198"/>
        <v>12.557203966979607</v>
      </c>
      <c r="BQ1778">
        <f t="shared" si="199"/>
        <v>12.521210936021049</v>
      </c>
      <c r="BR1778">
        <f t="shared" si="200"/>
        <v>41.275634207898975</v>
      </c>
      <c r="BS1778">
        <f t="shared" si="201"/>
        <v>38.185544886367914</v>
      </c>
      <c r="BT1778">
        <v>10</v>
      </c>
    </row>
    <row r="1779" spans="67:72" x14ac:dyDescent="0.35">
      <c r="BO1779">
        <v>17.77</v>
      </c>
      <c r="BP1779">
        <f t="shared" si="198"/>
        <v>12.556924953862545</v>
      </c>
      <c r="BQ1779">
        <f t="shared" si="199"/>
        <v>12.520915734496889</v>
      </c>
      <c r="BR1779">
        <f t="shared" si="200"/>
        <v>41.273068917234426</v>
      </c>
      <c r="BS1779">
        <f t="shared" si="201"/>
        <v>38.183128938187863</v>
      </c>
      <c r="BT1779">
        <v>10</v>
      </c>
    </row>
    <row r="1780" spans="67:72" x14ac:dyDescent="0.35">
      <c r="BO1780">
        <v>17.78</v>
      </c>
      <c r="BP1780">
        <f t="shared" si="198"/>
        <v>12.556646024163467</v>
      </c>
      <c r="BQ1780">
        <f t="shared" si="199"/>
        <v>12.520620619826282</v>
      </c>
      <c r="BR1780">
        <f t="shared" si="200"/>
        <v>41.270506093377151</v>
      </c>
      <c r="BS1780">
        <f t="shared" si="201"/>
        <v>38.180715449577676</v>
      </c>
      <c r="BT1780">
        <v>10</v>
      </c>
    </row>
    <row r="1781" spans="67:72" x14ac:dyDescent="0.35">
      <c r="BO1781">
        <v>17.79</v>
      </c>
      <c r="BP1781">
        <f t="shared" si="198"/>
        <v>12.556367177914675</v>
      </c>
      <c r="BQ1781">
        <f t="shared" si="199"/>
        <v>12.520325592045925</v>
      </c>
      <c r="BR1781">
        <f t="shared" si="200"/>
        <v>41.267945731667005</v>
      </c>
      <c r="BS1781">
        <f t="shared" si="201"/>
        <v>38.178304416120781</v>
      </c>
      <c r="BT1781">
        <v>10</v>
      </c>
    </row>
    <row r="1782" spans="67:72" x14ac:dyDescent="0.35">
      <c r="BO1782">
        <v>17.8</v>
      </c>
      <c r="BP1782">
        <f t="shared" si="198"/>
        <v>12.556088415148494</v>
      </c>
      <c r="BQ1782">
        <f t="shared" si="199"/>
        <v>12.520030651192529</v>
      </c>
      <c r="BR1782">
        <f t="shared" si="200"/>
        <v>41.265387827452791</v>
      </c>
      <c r="BS1782">
        <f t="shared" si="201"/>
        <v>38.175895833408653</v>
      </c>
      <c r="BT1782">
        <v>10</v>
      </c>
    </row>
    <row r="1783" spans="67:72" x14ac:dyDescent="0.35">
      <c r="BO1783">
        <v>17.809999999999999</v>
      </c>
      <c r="BP1783">
        <f t="shared" si="198"/>
        <v>12.55580973589726</v>
      </c>
      <c r="BQ1783">
        <f t="shared" si="199"/>
        <v>12.519735797302834</v>
      </c>
      <c r="BR1783">
        <f t="shared" si="200"/>
        <v>41.262832376092248</v>
      </c>
      <c r="BS1783">
        <f t="shared" si="201"/>
        <v>38.173489697040758</v>
      </c>
      <c r="BT1783">
        <v>10</v>
      </c>
    </row>
    <row r="1784" spans="67:72" x14ac:dyDescent="0.35">
      <c r="BO1784">
        <v>17.82</v>
      </c>
      <c r="BP1784">
        <f t="shared" si="198"/>
        <v>12.555531140193327</v>
      </c>
      <c r="BQ1784">
        <f t="shared" si="199"/>
        <v>12.519441030413587</v>
      </c>
      <c r="BR1784">
        <f t="shared" si="200"/>
        <v>41.26027937295202</v>
      </c>
      <c r="BS1784">
        <f t="shared" si="201"/>
        <v>38.17108600262457</v>
      </c>
      <c r="BT1784">
        <v>10</v>
      </c>
    </row>
    <row r="1785" spans="67:72" x14ac:dyDescent="0.35">
      <c r="BO1785">
        <v>17.829999999999998</v>
      </c>
      <c r="BP1785">
        <f t="shared" si="198"/>
        <v>12.555252628069065</v>
      </c>
      <c r="BQ1785">
        <f t="shared" si="199"/>
        <v>12.519146350561561</v>
      </c>
      <c r="BR1785">
        <f t="shared" si="200"/>
        <v>41.257728813407667</v>
      </c>
      <c r="BS1785">
        <f t="shared" si="201"/>
        <v>38.16868474577555</v>
      </c>
      <c r="BT1785">
        <v>10</v>
      </c>
    </row>
    <row r="1786" spans="67:72" x14ac:dyDescent="0.35">
      <c r="BO1786">
        <v>17.84</v>
      </c>
      <c r="BP1786">
        <f t="shared" si="198"/>
        <v>12.554974199556852</v>
      </c>
      <c r="BQ1786">
        <f t="shared" si="199"/>
        <v>12.518851757783553</v>
      </c>
      <c r="BR1786">
        <f t="shared" si="200"/>
        <v>41.255180692843609</v>
      </c>
      <c r="BS1786">
        <f t="shared" si="201"/>
        <v>38.166285922117154</v>
      </c>
      <c r="BT1786">
        <v>10</v>
      </c>
    </row>
    <row r="1787" spans="67:72" x14ac:dyDescent="0.35">
      <c r="BO1787">
        <v>17.850000000000001</v>
      </c>
      <c r="BP1787">
        <f t="shared" si="198"/>
        <v>12.554695854689095</v>
      </c>
      <c r="BQ1787">
        <f t="shared" si="199"/>
        <v>12.518557252116368</v>
      </c>
      <c r="BR1787">
        <f t="shared" si="200"/>
        <v>41.252635006653151</v>
      </c>
      <c r="BS1787">
        <f t="shared" si="201"/>
        <v>38.163889527280752</v>
      </c>
      <c r="BT1787">
        <v>10</v>
      </c>
    </row>
    <row r="1788" spans="67:72" x14ac:dyDescent="0.35">
      <c r="BO1788">
        <v>17.86</v>
      </c>
      <c r="BP1788">
        <f t="shared" si="198"/>
        <v>12.554417593498208</v>
      </c>
      <c r="BQ1788">
        <f t="shared" si="199"/>
        <v>12.51826283359684</v>
      </c>
      <c r="BR1788">
        <f t="shared" si="200"/>
        <v>41.250091750238433</v>
      </c>
      <c r="BS1788">
        <f t="shared" si="201"/>
        <v>38.161495556905678</v>
      </c>
      <c r="BT1788">
        <v>10</v>
      </c>
    </row>
    <row r="1789" spans="67:72" x14ac:dyDescent="0.35">
      <c r="BO1789">
        <v>17.87</v>
      </c>
      <c r="BP1789">
        <f t="shared" si="198"/>
        <v>12.554139416016621</v>
      </c>
      <c r="BQ1789">
        <f t="shared" si="199"/>
        <v>12.517968502261819</v>
      </c>
      <c r="BR1789">
        <f t="shared" si="200"/>
        <v>41.247550919010422</v>
      </c>
      <c r="BS1789">
        <f t="shared" si="201"/>
        <v>38.15910400663919</v>
      </c>
      <c r="BT1789">
        <v>10</v>
      </c>
    </row>
    <row r="1790" spans="67:72" x14ac:dyDescent="0.35">
      <c r="BO1790">
        <v>17.88</v>
      </c>
      <c r="BP1790">
        <f t="shared" si="198"/>
        <v>12.553861322276781</v>
      </c>
      <c r="BQ1790">
        <f t="shared" si="199"/>
        <v>12.517674258148178</v>
      </c>
      <c r="BR1790">
        <f t="shared" si="200"/>
        <v>41.245012508388925</v>
      </c>
      <c r="BS1790">
        <f t="shared" si="201"/>
        <v>38.156714872136476</v>
      </c>
      <c r="BT1790">
        <v>10</v>
      </c>
    </row>
    <row r="1791" spans="67:72" x14ac:dyDescent="0.35">
      <c r="BO1791">
        <v>17.89</v>
      </c>
      <c r="BP1791">
        <f t="shared" si="198"/>
        <v>12.553583312311153</v>
      </c>
      <c r="BQ1791">
        <f t="shared" si="199"/>
        <v>12.517380101292801</v>
      </c>
      <c r="BR1791">
        <f t="shared" si="200"/>
        <v>41.242476513802508</v>
      </c>
      <c r="BS1791">
        <f t="shared" si="201"/>
        <v>38.154328149060596</v>
      </c>
      <c r="BT1791">
        <v>10</v>
      </c>
    </row>
    <row r="1792" spans="67:72" x14ac:dyDescent="0.35">
      <c r="BO1792">
        <v>17.899999999999999</v>
      </c>
      <c r="BP1792">
        <f t="shared" si="198"/>
        <v>12.553305386152214</v>
      </c>
      <c r="BQ1792">
        <f t="shared" si="199"/>
        <v>12.5170860317326</v>
      </c>
      <c r="BR1792">
        <f t="shared" si="200"/>
        <v>41.239942930688549</v>
      </c>
      <c r="BS1792">
        <f t="shared" si="201"/>
        <v>38.151943833082512</v>
      </c>
      <c r="BT1792">
        <v>10</v>
      </c>
    </row>
    <row r="1793" spans="67:72" x14ac:dyDescent="0.35">
      <c r="BO1793">
        <v>17.91</v>
      </c>
      <c r="BP1793">
        <f t="shared" si="198"/>
        <v>12.55302754383246</v>
      </c>
      <c r="BQ1793">
        <f t="shared" si="199"/>
        <v>12.516792049504501</v>
      </c>
      <c r="BR1793">
        <f t="shared" si="200"/>
        <v>41.237411754493166</v>
      </c>
      <c r="BS1793">
        <f t="shared" si="201"/>
        <v>38.149561919881037</v>
      </c>
      <c r="BT1793">
        <v>10</v>
      </c>
    </row>
    <row r="1794" spans="67:72" x14ac:dyDescent="0.35">
      <c r="BO1794">
        <v>17.920000000000002</v>
      </c>
      <c r="BP1794">
        <f t="shared" si="198"/>
        <v>12.5527497853844</v>
      </c>
      <c r="BQ1794">
        <f t="shared" si="199"/>
        <v>12.516498154645452</v>
      </c>
      <c r="BR1794">
        <f t="shared" si="200"/>
        <v>41.234882980671244</v>
      </c>
      <c r="BS1794">
        <f t="shared" si="201"/>
        <v>38.147182405142878</v>
      </c>
      <c r="BT1794">
        <v>10</v>
      </c>
    </row>
    <row r="1795" spans="67:72" x14ac:dyDescent="0.35">
      <c r="BO1795">
        <v>17.93</v>
      </c>
      <c r="BP1795">
        <f t="shared" ref="BP1795:BP1858" si="202">13.03*EXP(-0.003454*BO1795)+0.1297*EXP(0.04768*BO1795)</f>
        <v>12.55247211084056</v>
      </c>
      <c r="BQ1795">
        <f t="shared" ref="BQ1795:BQ1858" si="203">13.05*EXP(-0.003531*BO1795)+0.105*EXP(0.05201*BO1795)</f>
        <v>12.516204347192422</v>
      </c>
      <c r="BR1795">
        <f t="shared" ref="BR1795:BR1858" si="204">19.99*EXP(-0.1923*BO1795)+43*EXP(-0.003208*BO1795)</f>
        <v>41.232356604686373</v>
      </c>
      <c r="BS1795">
        <f t="shared" ref="BS1795:BS1858" si="205">18.61*EXP(-0.182*BO1795)+39.42*EXP(-0.002885*BO1795)</f>
        <v>38.14480528456253</v>
      </c>
      <c r="BT1795">
        <v>10</v>
      </c>
    </row>
    <row r="1796" spans="67:72" x14ac:dyDescent="0.35">
      <c r="BO1796">
        <v>17.940000000000001</v>
      </c>
      <c r="BP1796">
        <f t="shared" si="202"/>
        <v>12.552194520233481</v>
      </c>
      <c r="BQ1796">
        <f t="shared" si="203"/>
        <v>12.515910627182402</v>
      </c>
      <c r="BR1796">
        <f t="shared" si="204"/>
        <v>41.229832622010882</v>
      </c>
      <c r="BS1796">
        <f t="shared" si="205"/>
        <v>38.142430553842367</v>
      </c>
      <c r="BT1796">
        <v>10</v>
      </c>
    </row>
    <row r="1797" spans="67:72" x14ac:dyDescent="0.35">
      <c r="BO1797">
        <v>17.95</v>
      </c>
      <c r="BP1797">
        <f t="shared" si="202"/>
        <v>12.551917013595723</v>
      </c>
      <c r="BQ1797">
        <f t="shared" si="203"/>
        <v>12.515616994652387</v>
      </c>
      <c r="BR1797">
        <f t="shared" si="204"/>
        <v>41.227311028125769</v>
      </c>
      <c r="BS1797">
        <f t="shared" si="205"/>
        <v>38.140058208692537</v>
      </c>
      <c r="BT1797">
        <v>10</v>
      </c>
    </row>
    <row r="1798" spans="67:72" x14ac:dyDescent="0.35">
      <c r="BO1798">
        <v>17.96</v>
      </c>
      <c r="BP1798">
        <f t="shared" si="202"/>
        <v>12.551639590959859</v>
      </c>
      <c r="BQ1798">
        <f t="shared" si="203"/>
        <v>12.515323449639414</v>
      </c>
      <c r="BR1798">
        <f t="shared" si="204"/>
        <v>41.224791818520742</v>
      </c>
      <c r="BS1798">
        <f t="shared" si="205"/>
        <v>38.137688244831004</v>
      </c>
      <c r="BT1798">
        <v>10</v>
      </c>
    </row>
    <row r="1799" spans="67:72" x14ac:dyDescent="0.35">
      <c r="BO1799">
        <v>17.97</v>
      </c>
      <c r="BP1799">
        <f t="shared" si="202"/>
        <v>12.551362252358476</v>
      </c>
      <c r="BQ1799">
        <f t="shared" si="203"/>
        <v>12.515029992180521</v>
      </c>
      <c r="BR1799">
        <f t="shared" si="204"/>
        <v>41.222274988694132</v>
      </c>
      <c r="BS1799">
        <f t="shared" si="205"/>
        <v>38.135320657983527</v>
      </c>
      <c r="BT1799">
        <v>10</v>
      </c>
    </row>
    <row r="1800" spans="67:72" x14ac:dyDescent="0.35">
      <c r="BO1800">
        <v>17.98</v>
      </c>
      <c r="BP1800">
        <f t="shared" si="202"/>
        <v>12.551084997824178</v>
      </c>
      <c r="BQ1800">
        <f t="shared" si="203"/>
        <v>12.514736622312777</v>
      </c>
      <c r="BR1800">
        <f t="shared" si="204"/>
        <v>41.219760534152961</v>
      </c>
      <c r="BS1800">
        <f t="shared" si="205"/>
        <v>38.132955443883617</v>
      </c>
      <c r="BT1800">
        <v>10</v>
      </c>
    </row>
    <row r="1801" spans="67:72" x14ac:dyDescent="0.35">
      <c r="BO1801">
        <v>17.989999999999998</v>
      </c>
      <c r="BP1801">
        <f t="shared" si="202"/>
        <v>12.550807827389589</v>
      </c>
      <c r="BQ1801">
        <f t="shared" si="203"/>
        <v>12.514443340073266</v>
      </c>
      <c r="BR1801">
        <f t="shared" si="204"/>
        <v>41.217248450412853</v>
      </c>
      <c r="BS1801">
        <f t="shared" si="205"/>
        <v>38.130592598272543</v>
      </c>
      <c r="BT1801">
        <v>10</v>
      </c>
    </row>
    <row r="1802" spans="67:72" x14ac:dyDescent="0.35">
      <c r="BO1802">
        <v>18</v>
      </c>
      <c r="BP1802">
        <f t="shared" si="202"/>
        <v>12.550530741087345</v>
      </c>
      <c r="BQ1802">
        <f t="shared" si="203"/>
        <v>12.514150145499091</v>
      </c>
      <c r="BR1802">
        <f t="shared" si="204"/>
        <v>41.214738732998029</v>
      </c>
      <c r="BS1802">
        <f t="shared" si="205"/>
        <v>38.128232116899333</v>
      </c>
      <c r="BT1802">
        <v>10</v>
      </c>
    </row>
    <row r="1803" spans="67:72" x14ac:dyDescent="0.35">
      <c r="BO1803">
        <v>18.010000000000002</v>
      </c>
      <c r="BP1803">
        <f t="shared" si="202"/>
        <v>12.550253738950097</v>
      </c>
      <c r="BQ1803">
        <f t="shared" si="203"/>
        <v>12.513857038627378</v>
      </c>
      <c r="BR1803">
        <f t="shared" si="204"/>
        <v>41.212231377441348</v>
      </c>
      <c r="BS1803">
        <f t="shared" si="205"/>
        <v>38.125873995520713</v>
      </c>
      <c r="BT1803">
        <v>10</v>
      </c>
    </row>
    <row r="1804" spans="67:72" x14ac:dyDescent="0.35">
      <c r="BO1804">
        <v>18.02</v>
      </c>
      <c r="BP1804">
        <f t="shared" si="202"/>
        <v>12.549976821010514</v>
      </c>
      <c r="BQ1804">
        <f t="shared" si="203"/>
        <v>12.51356401949527</v>
      </c>
      <c r="BR1804">
        <f t="shared" si="204"/>
        <v>41.209726379284213</v>
      </c>
      <c r="BS1804">
        <f t="shared" si="205"/>
        <v>38.123518229901165</v>
      </c>
      <c r="BT1804">
        <v>10</v>
      </c>
    </row>
    <row r="1805" spans="67:72" x14ac:dyDescent="0.35">
      <c r="BO1805">
        <v>18.03</v>
      </c>
      <c r="BP1805">
        <f t="shared" si="202"/>
        <v>12.549699987301279</v>
      </c>
      <c r="BQ1805">
        <f t="shared" si="203"/>
        <v>12.513271088139929</v>
      </c>
      <c r="BR1805">
        <f t="shared" si="204"/>
        <v>41.207223734076614</v>
      </c>
      <c r="BS1805">
        <f t="shared" si="205"/>
        <v>38.121164815812833</v>
      </c>
      <c r="BT1805">
        <v>10</v>
      </c>
    </row>
    <row r="1806" spans="67:72" x14ac:dyDescent="0.35">
      <c r="BO1806">
        <v>18.04</v>
      </c>
      <c r="BP1806">
        <f t="shared" si="202"/>
        <v>12.549423237855093</v>
      </c>
      <c r="BQ1806">
        <f t="shared" si="203"/>
        <v>12.512978244598537</v>
      </c>
      <c r="BR1806">
        <f t="shared" si="204"/>
        <v>41.204723437377069</v>
      </c>
      <c r="BS1806">
        <f t="shared" si="205"/>
        <v>38.118813749035567</v>
      </c>
      <c r="BT1806">
        <v>10</v>
      </c>
    </row>
    <row r="1807" spans="67:72" x14ac:dyDescent="0.35">
      <c r="BO1807">
        <v>18.05</v>
      </c>
      <c r="BP1807">
        <f t="shared" si="202"/>
        <v>12.549146572704672</v>
      </c>
      <c r="BQ1807">
        <f t="shared" si="203"/>
        <v>12.512685488908296</v>
      </c>
      <c r="BR1807">
        <f t="shared" si="204"/>
        <v>41.202225484752645</v>
      </c>
      <c r="BS1807">
        <f t="shared" si="205"/>
        <v>38.116465025356874</v>
      </c>
      <c r="BT1807">
        <v>10</v>
      </c>
    </row>
    <row r="1808" spans="67:72" x14ac:dyDescent="0.35">
      <c r="BO1808">
        <v>18.059999999999999</v>
      </c>
      <c r="BP1808">
        <f t="shared" si="202"/>
        <v>12.548869991882746</v>
      </c>
      <c r="BQ1808">
        <f t="shared" si="203"/>
        <v>12.512392821106433</v>
      </c>
      <c r="BR1808">
        <f t="shared" si="204"/>
        <v>41.199729871778899</v>
      </c>
      <c r="BS1808">
        <f t="shared" si="205"/>
        <v>38.114118640571945</v>
      </c>
      <c r="BT1808">
        <v>10</v>
      </c>
    </row>
    <row r="1809" spans="67:72" x14ac:dyDescent="0.35">
      <c r="BO1809">
        <v>18.07</v>
      </c>
      <c r="BP1809">
        <f t="shared" si="202"/>
        <v>12.548593495422063</v>
      </c>
      <c r="BQ1809">
        <f t="shared" si="203"/>
        <v>12.512100241230184</v>
      </c>
      <c r="BR1809">
        <f t="shared" si="204"/>
        <v>41.197236594039914</v>
      </c>
      <c r="BS1809">
        <f t="shared" si="205"/>
        <v>38.111774590483584</v>
      </c>
      <c r="BT1809">
        <v>10</v>
      </c>
    </row>
    <row r="1810" spans="67:72" x14ac:dyDescent="0.35">
      <c r="BO1810">
        <v>18.079999999999998</v>
      </c>
      <c r="BP1810">
        <f t="shared" si="202"/>
        <v>12.548317083355387</v>
      </c>
      <c r="BQ1810">
        <f t="shared" si="203"/>
        <v>12.511807749316812</v>
      </c>
      <c r="BR1810">
        <f t="shared" si="204"/>
        <v>41.194745647128229</v>
      </c>
      <c r="BS1810">
        <f t="shared" si="205"/>
        <v>38.109432870902239</v>
      </c>
      <c r="BT1810">
        <v>10</v>
      </c>
    </row>
    <row r="1811" spans="67:72" x14ac:dyDescent="0.35">
      <c r="BO1811">
        <v>18.09</v>
      </c>
      <c r="BP1811">
        <f t="shared" si="202"/>
        <v>12.548040755715496</v>
      </c>
      <c r="BQ1811">
        <f t="shared" si="203"/>
        <v>12.511515345403597</v>
      </c>
      <c r="BR1811">
        <f t="shared" si="204"/>
        <v>41.192257026644853</v>
      </c>
      <c r="BS1811">
        <f t="shared" si="205"/>
        <v>38.107093477645996</v>
      </c>
      <c r="BT1811">
        <v>10</v>
      </c>
    </row>
    <row r="1812" spans="67:72" x14ac:dyDescent="0.35">
      <c r="BO1812">
        <v>18.100000000000001</v>
      </c>
      <c r="BP1812">
        <f t="shared" si="202"/>
        <v>12.547764512535187</v>
      </c>
      <c r="BQ1812">
        <f t="shared" si="203"/>
        <v>12.511223029527844</v>
      </c>
      <c r="BR1812">
        <f t="shared" si="204"/>
        <v>41.189770728199257</v>
      </c>
      <c r="BS1812">
        <f t="shared" si="205"/>
        <v>38.10475640654051</v>
      </c>
      <c r="BT1812">
        <v>10</v>
      </c>
    </row>
    <row r="1813" spans="67:72" x14ac:dyDescent="0.35">
      <c r="BO1813">
        <v>18.11</v>
      </c>
      <c r="BP1813">
        <f t="shared" si="202"/>
        <v>12.547488353847267</v>
      </c>
      <c r="BQ1813">
        <f t="shared" si="203"/>
        <v>12.510930801726868</v>
      </c>
      <c r="BR1813">
        <f t="shared" si="204"/>
        <v>41.187286747409338</v>
      </c>
      <c r="BS1813">
        <f t="shared" si="205"/>
        <v>38.102421653419036</v>
      </c>
      <c r="BT1813">
        <v>10</v>
      </c>
    </row>
    <row r="1814" spans="67:72" x14ac:dyDescent="0.35">
      <c r="BO1814">
        <v>18.12</v>
      </c>
      <c r="BP1814">
        <f t="shared" si="202"/>
        <v>12.547212279684571</v>
      </c>
      <c r="BQ1814">
        <f t="shared" si="203"/>
        <v>12.510638662038012</v>
      </c>
      <c r="BR1814">
        <f t="shared" si="204"/>
        <v>41.184805079901402</v>
      </c>
      <c r="BS1814">
        <f t="shared" si="205"/>
        <v>38.100089214122406</v>
      </c>
      <c r="BT1814">
        <v>10</v>
      </c>
    </row>
    <row r="1815" spans="67:72" x14ac:dyDescent="0.35">
      <c r="BO1815">
        <v>18.13</v>
      </c>
      <c r="BP1815">
        <f t="shared" si="202"/>
        <v>12.546936290079934</v>
      </c>
      <c r="BQ1815">
        <f t="shared" si="203"/>
        <v>12.510346610498638</v>
      </c>
      <c r="BR1815">
        <f t="shared" si="204"/>
        <v>41.182325721310157</v>
      </c>
      <c r="BS1815">
        <f t="shared" si="205"/>
        <v>38.09775908449901</v>
      </c>
      <c r="BT1815">
        <v>10</v>
      </c>
    </row>
    <row r="1816" spans="67:72" x14ac:dyDescent="0.35">
      <c r="BO1816">
        <v>18.14</v>
      </c>
      <c r="BP1816">
        <f t="shared" si="202"/>
        <v>12.546660385066215</v>
      </c>
      <c r="BQ1816">
        <f t="shared" si="203"/>
        <v>12.510054647146122</v>
      </c>
      <c r="BR1816">
        <f t="shared" si="204"/>
        <v>41.179848667278698</v>
      </c>
      <c r="BS1816">
        <f t="shared" si="205"/>
        <v>38.095431260404801</v>
      </c>
      <c r="BT1816">
        <v>10</v>
      </c>
    </row>
    <row r="1817" spans="67:72" x14ac:dyDescent="0.35">
      <c r="BO1817">
        <v>18.149999999999999</v>
      </c>
      <c r="BP1817">
        <f t="shared" si="202"/>
        <v>12.546384564676293</v>
      </c>
      <c r="BQ1817">
        <f t="shared" si="203"/>
        <v>12.509762772017865</v>
      </c>
      <c r="BR1817">
        <f t="shared" si="204"/>
        <v>41.177373913458503</v>
      </c>
      <c r="BS1817">
        <f t="shared" si="205"/>
        <v>38.093105737703262</v>
      </c>
      <c r="BT1817">
        <v>10</v>
      </c>
    </row>
    <row r="1818" spans="67:72" x14ac:dyDescent="0.35">
      <c r="BO1818">
        <v>18.16</v>
      </c>
      <c r="BP1818">
        <f t="shared" si="202"/>
        <v>12.546108828943057</v>
      </c>
      <c r="BQ1818">
        <f t="shared" si="203"/>
        <v>12.509470985151284</v>
      </c>
      <c r="BR1818">
        <f t="shared" si="204"/>
        <v>41.174901455509371</v>
      </c>
      <c r="BS1818">
        <f t="shared" si="205"/>
        <v>38.090782512265356</v>
      </c>
      <c r="BT1818">
        <v>10</v>
      </c>
    </row>
    <row r="1819" spans="67:72" x14ac:dyDescent="0.35">
      <c r="BO1819">
        <v>18.170000000000002</v>
      </c>
      <c r="BP1819">
        <f t="shared" si="202"/>
        <v>12.545833177899413</v>
      </c>
      <c r="BQ1819">
        <f t="shared" si="203"/>
        <v>12.509179286583821</v>
      </c>
      <c r="BR1819">
        <f t="shared" si="204"/>
        <v>41.17243128909945</v>
      </c>
      <c r="BS1819">
        <f t="shared" si="205"/>
        <v>38.088461579969604</v>
      </c>
      <c r="BT1819">
        <v>10</v>
      </c>
    </row>
    <row r="1820" spans="67:72" x14ac:dyDescent="0.35">
      <c r="BO1820">
        <v>18.18</v>
      </c>
      <c r="BP1820">
        <f t="shared" si="202"/>
        <v>12.545557611578282</v>
      </c>
      <c r="BQ1820">
        <f t="shared" si="203"/>
        <v>12.508887676352931</v>
      </c>
      <c r="BR1820">
        <f t="shared" si="204"/>
        <v>41.169963409905215</v>
      </c>
      <c r="BS1820">
        <f t="shared" si="205"/>
        <v>38.086142936702004</v>
      </c>
      <c r="BT1820">
        <v>10</v>
      </c>
    </row>
    <row r="1821" spans="67:72" x14ac:dyDescent="0.35">
      <c r="BO1821">
        <v>18.190000000000001</v>
      </c>
      <c r="BP1821">
        <f t="shared" si="202"/>
        <v>12.545282130012605</v>
      </c>
      <c r="BQ1821">
        <f t="shared" si="203"/>
        <v>12.508596154496097</v>
      </c>
      <c r="BR1821">
        <f t="shared" si="204"/>
        <v>41.167497813611448</v>
      </c>
      <c r="BS1821">
        <f t="shared" si="205"/>
        <v>38.08382657835601</v>
      </c>
      <c r="BT1821">
        <v>10</v>
      </c>
    </row>
    <row r="1822" spans="67:72" x14ac:dyDescent="0.35">
      <c r="BO1822">
        <v>18.2</v>
      </c>
      <c r="BP1822">
        <f t="shared" si="202"/>
        <v>12.545006733235336</v>
      </c>
      <c r="BQ1822">
        <f t="shared" si="203"/>
        <v>12.508304721050813</v>
      </c>
      <c r="BR1822">
        <f t="shared" si="204"/>
        <v>41.165034495911193</v>
      </c>
      <c r="BS1822">
        <f t="shared" si="205"/>
        <v>38.081512500832574</v>
      </c>
      <c r="BT1822">
        <v>10</v>
      </c>
    </row>
    <row r="1823" spans="67:72" x14ac:dyDescent="0.35">
      <c r="BO1823">
        <v>18.21</v>
      </c>
      <c r="BP1823">
        <f t="shared" si="202"/>
        <v>12.544731421279447</v>
      </c>
      <c r="BQ1823">
        <f t="shared" si="203"/>
        <v>12.508013376054597</v>
      </c>
      <c r="BR1823">
        <f t="shared" si="204"/>
        <v>41.162573452505789</v>
      </c>
      <c r="BS1823">
        <f t="shared" si="205"/>
        <v>38.07920070004009</v>
      </c>
      <c r="BT1823">
        <v>10</v>
      </c>
    </row>
    <row r="1824" spans="67:72" x14ac:dyDescent="0.35">
      <c r="BO1824">
        <v>18.22</v>
      </c>
      <c r="BP1824">
        <f t="shared" si="202"/>
        <v>12.544456194177918</v>
      </c>
      <c r="BQ1824">
        <f t="shared" si="203"/>
        <v>12.507722119544994</v>
      </c>
      <c r="BR1824">
        <f t="shared" si="204"/>
        <v>41.160114679104822</v>
      </c>
      <c r="BS1824">
        <f t="shared" si="205"/>
        <v>38.076891171894381</v>
      </c>
      <c r="BT1824">
        <v>10</v>
      </c>
    </row>
    <row r="1825" spans="67:72" x14ac:dyDescent="0.35">
      <c r="BO1825">
        <v>18.23</v>
      </c>
      <c r="BP1825">
        <f t="shared" si="202"/>
        <v>12.544181051963758</v>
      </c>
      <c r="BQ1825">
        <f t="shared" si="203"/>
        <v>12.507430951559552</v>
      </c>
      <c r="BR1825">
        <f t="shared" si="204"/>
        <v>41.157658171426135</v>
      </c>
      <c r="BS1825">
        <f t="shared" si="205"/>
        <v>38.074583912318694</v>
      </c>
      <c r="BT1825">
        <v>10</v>
      </c>
    </row>
    <row r="1826" spans="67:72" x14ac:dyDescent="0.35">
      <c r="BO1826">
        <v>18.239999999999998</v>
      </c>
      <c r="BP1826">
        <f t="shared" si="202"/>
        <v>12.543905994669982</v>
      </c>
      <c r="BQ1826">
        <f t="shared" si="203"/>
        <v>12.507139872135854</v>
      </c>
      <c r="BR1826">
        <f t="shared" si="204"/>
        <v>41.155203925195764</v>
      </c>
      <c r="BS1826">
        <f t="shared" si="205"/>
        <v>38.072278917243707</v>
      </c>
      <c r="BT1826">
        <v>10</v>
      </c>
    </row>
    <row r="1827" spans="67:72" x14ac:dyDescent="0.35">
      <c r="BO1827">
        <v>18.25</v>
      </c>
      <c r="BP1827">
        <f t="shared" si="202"/>
        <v>12.543631022329626</v>
      </c>
      <c r="BQ1827">
        <f t="shared" si="203"/>
        <v>12.506848881311495</v>
      </c>
      <c r="BR1827">
        <f t="shared" si="204"/>
        <v>41.152751936147972</v>
      </c>
      <c r="BS1827">
        <f t="shared" si="205"/>
        <v>38.069976182607462</v>
      </c>
      <c r="BT1827">
        <v>10</v>
      </c>
    </row>
    <row r="1828" spans="67:72" x14ac:dyDescent="0.35">
      <c r="BO1828">
        <v>18.260000000000002</v>
      </c>
      <c r="BP1828">
        <f t="shared" si="202"/>
        <v>12.543356134975738</v>
      </c>
      <c r="BQ1828">
        <f t="shared" si="203"/>
        <v>12.506557979124095</v>
      </c>
      <c r="BR1828">
        <f t="shared" si="204"/>
        <v>41.150302200025223</v>
      </c>
      <c r="BS1828">
        <f t="shared" si="205"/>
        <v>38.067675704355416</v>
      </c>
      <c r="BT1828">
        <v>10</v>
      </c>
    </row>
    <row r="1829" spans="67:72" x14ac:dyDescent="0.35">
      <c r="BO1829">
        <v>18.27</v>
      </c>
      <c r="BP1829">
        <f t="shared" si="202"/>
        <v>12.543081332641389</v>
      </c>
      <c r="BQ1829">
        <f t="shared" si="203"/>
        <v>12.506267165611288</v>
      </c>
      <c r="BR1829">
        <f t="shared" si="204"/>
        <v>41.147854712578138</v>
      </c>
      <c r="BS1829">
        <f t="shared" si="205"/>
        <v>38.065377478440404</v>
      </c>
      <c r="BT1829">
        <v>10</v>
      </c>
    </row>
    <row r="1830" spans="67:72" x14ac:dyDescent="0.35">
      <c r="BO1830">
        <v>18.28</v>
      </c>
      <c r="BP1830">
        <f t="shared" si="202"/>
        <v>12.542806615359657</v>
      </c>
      <c r="BQ1830">
        <f t="shared" si="203"/>
        <v>12.505976440810734</v>
      </c>
      <c r="BR1830">
        <f t="shared" si="204"/>
        <v>41.145409469565507</v>
      </c>
      <c r="BS1830">
        <f t="shared" si="205"/>
        <v>38.063081500822577</v>
      </c>
      <c r="BT1830">
        <v>10</v>
      </c>
    </row>
    <row r="1831" spans="67:72" x14ac:dyDescent="0.35">
      <c r="BO1831">
        <v>18.29</v>
      </c>
      <c r="BP1831">
        <f t="shared" si="202"/>
        <v>12.542531983163643</v>
      </c>
      <c r="BQ1831">
        <f t="shared" si="203"/>
        <v>12.505685804760109</v>
      </c>
      <c r="BR1831">
        <f t="shared" si="204"/>
        <v>41.142966466754274</v>
      </c>
      <c r="BS1831">
        <f t="shared" si="205"/>
        <v>38.060787767469463</v>
      </c>
      <c r="BT1831">
        <v>10</v>
      </c>
    </row>
    <row r="1832" spans="67:72" x14ac:dyDescent="0.35">
      <c r="BO1832">
        <v>18.3</v>
      </c>
      <c r="BP1832">
        <f t="shared" si="202"/>
        <v>12.542257436086459</v>
      </c>
      <c r="BQ1832">
        <f t="shared" si="203"/>
        <v>12.505395257497106</v>
      </c>
      <c r="BR1832">
        <f t="shared" si="204"/>
        <v>41.140525699919515</v>
      </c>
      <c r="BS1832">
        <f t="shared" si="205"/>
        <v>38.058496274355903</v>
      </c>
      <c r="BT1832">
        <v>10</v>
      </c>
    </row>
    <row r="1833" spans="67:72" x14ac:dyDescent="0.35">
      <c r="BO1833">
        <v>18.309999999999999</v>
      </c>
      <c r="BP1833">
        <f t="shared" si="202"/>
        <v>12.541982974161238</v>
      </c>
      <c r="BQ1833">
        <f t="shared" si="203"/>
        <v>12.505104799059447</v>
      </c>
      <c r="BR1833">
        <f t="shared" si="204"/>
        <v>41.138087164844379</v>
      </c>
      <c r="BS1833">
        <f t="shared" si="205"/>
        <v>38.056207017464089</v>
      </c>
      <c r="BT1833">
        <v>10</v>
      </c>
    </row>
    <row r="1834" spans="67:72" x14ac:dyDescent="0.35">
      <c r="BO1834">
        <v>18.32</v>
      </c>
      <c r="BP1834">
        <f t="shared" si="202"/>
        <v>12.541708597421126</v>
      </c>
      <c r="BQ1834">
        <f t="shared" si="203"/>
        <v>12.504814429484867</v>
      </c>
      <c r="BR1834">
        <f t="shared" si="204"/>
        <v>41.135650857320179</v>
      </c>
      <c r="BS1834">
        <f t="shared" si="205"/>
        <v>38.053919992783484</v>
      </c>
      <c r="BT1834">
        <v>10</v>
      </c>
    </row>
    <row r="1835" spans="67:72" x14ac:dyDescent="0.35">
      <c r="BO1835">
        <v>18.329999999999998</v>
      </c>
      <c r="BP1835">
        <f t="shared" si="202"/>
        <v>12.541434305899283</v>
      </c>
      <c r="BQ1835">
        <f t="shared" si="203"/>
        <v>12.50452414881112</v>
      </c>
      <c r="BR1835">
        <f t="shared" si="204"/>
        <v>41.133216773146259</v>
      </c>
      <c r="BS1835">
        <f t="shared" si="205"/>
        <v>38.051635196310826</v>
      </c>
      <c r="BT1835">
        <v>10</v>
      </c>
    </row>
    <row r="1836" spans="67:72" x14ac:dyDescent="0.35">
      <c r="BO1836">
        <v>18.34</v>
      </c>
      <c r="BP1836">
        <f t="shared" si="202"/>
        <v>12.541160099628893</v>
      </c>
      <c r="BQ1836">
        <f t="shared" si="203"/>
        <v>12.504233957075984</v>
      </c>
      <c r="BR1836">
        <f t="shared" si="204"/>
        <v>41.13078490813006</v>
      </c>
      <c r="BS1836">
        <f t="shared" si="205"/>
        <v>38.049352624050186</v>
      </c>
      <c r="BT1836">
        <v>10</v>
      </c>
    </row>
    <row r="1837" spans="67:72" x14ac:dyDescent="0.35">
      <c r="BO1837">
        <v>18.350000000000001</v>
      </c>
      <c r="BP1837">
        <f t="shared" si="202"/>
        <v>12.540885978643146</v>
      </c>
      <c r="BQ1837">
        <f t="shared" si="203"/>
        <v>12.503943854317258</v>
      </c>
      <c r="BR1837">
        <f t="shared" si="204"/>
        <v>41.128355258087055</v>
      </c>
      <c r="BS1837">
        <f t="shared" si="205"/>
        <v>38.047072272012862</v>
      </c>
      <c r="BT1837">
        <v>10</v>
      </c>
    </row>
    <row r="1838" spans="67:72" x14ac:dyDescent="0.35">
      <c r="BO1838">
        <v>18.36</v>
      </c>
      <c r="BP1838">
        <f t="shared" si="202"/>
        <v>12.540611942975255</v>
      </c>
      <c r="BQ1838">
        <f t="shared" si="203"/>
        <v>12.503653840572754</v>
      </c>
      <c r="BR1838">
        <f t="shared" si="204"/>
        <v>41.125927818840772</v>
      </c>
      <c r="BS1838">
        <f t="shared" si="205"/>
        <v>38.044794136217405</v>
      </c>
      <c r="BT1838">
        <v>10</v>
      </c>
    </row>
    <row r="1839" spans="67:72" x14ac:dyDescent="0.35">
      <c r="BO1839">
        <v>18.37</v>
      </c>
      <c r="BP1839">
        <f t="shared" si="202"/>
        <v>12.540337992658449</v>
      </c>
      <c r="BQ1839">
        <f t="shared" si="203"/>
        <v>12.503363915880312</v>
      </c>
      <c r="BR1839">
        <f t="shared" si="204"/>
        <v>41.123502586222742</v>
      </c>
      <c r="BS1839">
        <f t="shared" si="205"/>
        <v>38.0425182126896</v>
      </c>
      <c r="BT1839">
        <v>10</v>
      </c>
    </row>
    <row r="1840" spans="67:72" x14ac:dyDescent="0.35">
      <c r="BO1840">
        <v>18.38</v>
      </c>
      <c r="BP1840">
        <f t="shared" si="202"/>
        <v>12.540064127725966</v>
      </c>
      <c r="BQ1840">
        <f t="shared" si="203"/>
        <v>12.503074080277788</v>
      </c>
      <c r="BR1840">
        <f t="shared" si="204"/>
        <v>41.121079556072516</v>
      </c>
      <c r="BS1840">
        <f t="shared" si="205"/>
        <v>38.040244497462488</v>
      </c>
      <c r="BT1840">
        <v>10</v>
      </c>
    </row>
    <row r="1841" spans="67:72" x14ac:dyDescent="0.35">
      <c r="BO1841">
        <v>18.39</v>
      </c>
      <c r="BP1841">
        <f t="shared" si="202"/>
        <v>12.539790348211071</v>
      </c>
      <c r="BQ1841">
        <f t="shared" si="203"/>
        <v>12.502784333803055</v>
      </c>
      <c r="BR1841">
        <f t="shared" si="204"/>
        <v>41.118658724237626</v>
      </c>
      <c r="BS1841">
        <f t="shared" si="205"/>
        <v>38.037972986576285</v>
      </c>
      <c r="BT1841">
        <v>10</v>
      </c>
    </row>
    <row r="1842" spans="67:72" x14ac:dyDescent="0.35">
      <c r="BO1842">
        <v>18.399999999999999</v>
      </c>
      <c r="BP1842">
        <f t="shared" si="202"/>
        <v>12.539516654147034</v>
      </c>
      <c r="BQ1842">
        <f t="shared" si="203"/>
        <v>12.502494676494011</v>
      </c>
      <c r="BR1842">
        <f t="shared" si="204"/>
        <v>41.11624008657359</v>
      </c>
      <c r="BS1842">
        <f t="shared" si="205"/>
        <v>38.03570367607842</v>
      </c>
      <c r="BT1842">
        <v>10</v>
      </c>
    </row>
    <row r="1843" spans="67:72" x14ac:dyDescent="0.35">
      <c r="BO1843">
        <v>18.41</v>
      </c>
      <c r="BP1843">
        <f t="shared" si="202"/>
        <v>12.539243045567149</v>
      </c>
      <c r="BQ1843">
        <f t="shared" si="203"/>
        <v>12.502205108388575</v>
      </c>
      <c r="BR1843">
        <f t="shared" si="204"/>
        <v>41.113823638943877</v>
      </c>
      <c r="BS1843">
        <f t="shared" si="205"/>
        <v>38.033436562023518</v>
      </c>
      <c r="BT1843">
        <v>10</v>
      </c>
    </row>
    <row r="1844" spans="67:72" x14ac:dyDescent="0.35">
      <c r="BO1844">
        <v>18.420000000000002</v>
      </c>
      <c r="BP1844">
        <f t="shared" si="202"/>
        <v>12.538969522504726</v>
      </c>
      <c r="BQ1844">
        <f t="shared" si="203"/>
        <v>12.50191562952468</v>
      </c>
      <c r="BR1844">
        <f t="shared" si="204"/>
        <v>41.1114093772199</v>
      </c>
      <c r="BS1844">
        <f t="shared" si="205"/>
        <v>38.031171640473367</v>
      </c>
      <c r="BT1844">
        <v>10</v>
      </c>
    </row>
    <row r="1845" spans="67:72" x14ac:dyDescent="0.35">
      <c r="BO1845">
        <v>18.43</v>
      </c>
      <c r="BP1845">
        <f t="shared" si="202"/>
        <v>12.538696084993086</v>
      </c>
      <c r="BQ1845">
        <f t="shared" si="203"/>
        <v>12.501626239940283</v>
      </c>
      <c r="BR1845">
        <f t="shared" si="204"/>
        <v>41.108997297281</v>
      </c>
      <c r="BS1845">
        <f t="shared" si="205"/>
        <v>38.028908907496898</v>
      </c>
      <c r="BT1845">
        <v>10</v>
      </c>
    </row>
    <row r="1846" spans="67:72" x14ac:dyDescent="0.35">
      <c r="BO1846">
        <v>18.440000000000001</v>
      </c>
      <c r="BP1846">
        <f t="shared" si="202"/>
        <v>12.538422733065566</v>
      </c>
      <c r="BQ1846">
        <f t="shared" si="203"/>
        <v>12.50133693967336</v>
      </c>
      <c r="BR1846">
        <f t="shared" si="204"/>
        <v>41.106587395014444</v>
      </c>
      <c r="BS1846">
        <f t="shared" si="205"/>
        <v>38.026648359170217</v>
      </c>
      <c r="BT1846">
        <v>10</v>
      </c>
    </row>
    <row r="1847" spans="67:72" x14ac:dyDescent="0.35">
      <c r="BO1847">
        <v>18.45</v>
      </c>
      <c r="BP1847">
        <f t="shared" si="202"/>
        <v>12.538149466755529</v>
      </c>
      <c r="BQ1847">
        <f t="shared" si="203"/>
        <v>12.501047728761911</v>
      </c>
      <c r="BR1847">
        <f t="shared" si="204"/>
        <v>41.104179666315382</v>
      </c>
      <c r="BS1847">
        <f t="shared" si="205"/>
        <v>38.024389991576548</v>
      </c>
      <c r="BT1847">
        <v>10</v>
      </c>
    </row>
    <row r="1848" spans="67:72" x14ac:dyDescent="0.35">
      <c r="BO1848">
        <v>18.46</v>
      </c>
      <c r="BP1848">
        <f t="shared" si="202"/>
        <v>12.537876286096344</v>
      </c>
      <c r="BQ1848">
        <f t="shared" si="203"/>
        <v>12.500758607243949</v>
      </c>
      <c r="BR1848">
        <f t="shared" si="204"/>
        <v>41.101774107086854</v>
      </c>
      <c r="BS1848">
        <f t="shared" si="205"/>
        <v>38.022133800806238</v>
      </c>
      <c r="BT1848">
        <v>10</v>
      </c>
    </row>
    <row r="1849" spans="67:72" x14ac:dyDescent="0.35">
      <c r="BO1849">
        <v>18.47</v>
      </c>
      <c r="BP1849">
        <f t="shared" si="202"/>
        <v>12.537603191121397</v>
      </c>
      <c r="BQ1849">
        <f t="shared" si="203"/>
        <v>12.500469575157513</v>
      </c>
      <c r="BR1849">
        <f t="shared" si="204"/>
        <v>41.099370713239772</v>
      </c>
      <c r="BS1849">
        <f t="shared" si="205"/>
        <v>38.019879782956735</v>
      </c>
      <c r="BT1849">
        <v>10</v>
      </c>
    </row>
    <row r="1850" spans="67:72" x14ac:dyDescent="0.35">
      <c r="BO1850">
        <v>18.48</v>
      </c>
      <c r="BP1850">
        <f t="shared" si="202"/>
        <v>12.537330181864096</v>
      </c>
      <c r="BQ1850">
        <f t="shared" si="203"/>
        <v>12.500180632540657</v>
      </c>
      <c r="BR1850">
        <f t="shared" si="204"/>
        <v>41.096969480692891</v>
      </c>
      <c r="BS1850">
        <f t="shared" si="205"/>
        <v>38.017627934132605</v>
      </c>
      <c r="BT1850">
        <v>10</v>
      </c>
    </row>
    <row r="1851" spans="67:72" x14ac:dyDescent="0.35">
      <c r="BO1851">
        <v>18.489999999999998</v>
      </c>
      <c r="BP1851">
        <f t="shared" si="202"/>
        <v>12.537057258357859</v>
      </c>
      <c r="BQ1851">
        <f t="shared" si="203"/>
        <v>12.49989177943146</v>
      </c>
      <c r="BR1851">
        <f t="shared" si="204"/>
        <v>41.094570405372828</v>
      </c>
      <c r="BS1851">
        <f t="shared" si="205"/>
        <v>38.015378250445472</v>
      </c>
      <c r="BT1851">
        <v>10</v>
      </c>
    </row>
    <row r="1852" spans="67:72" x14ac:dyDescent="0.35">
      <c r="BO1852">
        <v>18.5</v>
      </c>
      <c r="BP1852">
        <f t="shared" si="202"/>
        <v>12.536784420636126</v>
      </c>
      <c r="BQ1852">
        <f t="shared" si="203"/>
        <v>12.499603015868018</v>
      </c>
      <c r="BR1852">
        <f t="shared" si="204"/>
        <v>41.092173483213983</v>
      </c>
      <c r="BS1852">
        <f t="shared" si="205"/>
        <v>38.013130728014019</v>
      </c>
      <c r="BT1852">
        <v>10</v>
      </c>
    </row>
    <row r="1853" spans="67:72" x14ac:dyDescent="0.35">
      <c r="BO1853">
        <v>18.510000000000002</v>
      </c>
      <c r="BP1853">
        <f t="shared" si="202"/>
        <v>12.536511668732347</v>
      </c>
      <c r="BQ1853">
        <f t="shared" si="203"/>
        <v>12.499314341888446</v>
      </c>
      <c r="BR1853">
        <f t="shared" si="204"/>
        <v>41.089778710158605</v>
      </c>
      <c r="BS1853">
        <f t="shared" si="205"/>
        <v>38.010885362964025</v>
      </c>
      <c r="BT1853">
        <v>10</v>
      </c>
    </row>
    <row r="1854" spans="67:72" x14ac:dyDescent="0.35">
      <c r="BO1854">
        <v>18.52</v>
      </c>
      <c r="BP1854">
        <f t="shared" si="202"/>
        <v>12.536239002679995</v>
      </c>
      <c r="BQ1854">
        <f t="shared" si="203"/>
        <v>12.499025757530889</v>
      </c>
      <c r="BR1854">
        <f t="shared" si="204"/>
        <v>41.087386082156705</v>
      </c>
      <c r="BS1854">
        <f t="shared" si="205"/>
        <v>38.008642151428276</v>
      </c>
      <c r="BT1854">
        <v>10</v>
      </c>
    </row>
    <row r="1855" spans="67:72" x14ac:dyDescent="0.35">
      <c r="BO1855">
        <v>18.53</v>
      </c>
      <c r="BP1855">
        <f t="shared" si="202"/>
        <v>12.535966422512551</v>
      </c>
      <c r="BQ1855">
        <f t="shared" si="203"/>
        <v>12.498737262833496</v>
      </c>
      <c r="BR1855">
        <f t="shared" si="204"/>
        <v>41.084995595166099</v>
      </c>
      <c r="BS1855">
        <f t="shared" si="205"/>
        <v>38.0064010895466</v>
      </c>
      <c r="BT1855">
        <v>10</v>
      </c>
    </row>
    <row r="1856" spans="67:72" x14ac:dyDescent="0.35">
      <c r="BO1856">
        <v>18.54</v>
      </c>
      <c r="BP1856">
        <f t="shared" si="202"/>
        <v>12.535693928263521</v>
      </c>
      <c r="BQ1856">
        <f t="shared" si="203"/>
        <v>12.498448857834447</v>
      </c>
      <c r="BR1856">
        <f t="shared" si="204"/>
        <v>41.082607245152346</v>
      </c>
      <c r="BS1856">
        <f t="shared" si="205"/>
        <v>38.004162173465851</v>
      </c>
      <c r="BT1856">
        <v>10</v>
      </c>
    </row>
    <row r="1857" spans="67:72" x14ac:dyDescent="0.35">
      <c r="BO1857">
        <v>18.55</v>
      </c>
      <c r="BP1857">
        <f t="shared" si="202"/>
        <v>12.535421519966421</v>
      </c>
      <c r="BQ1857">
        <f t="shared" si="203"/>
        <v>12.49816054257194</v>
      </c>
      <c r="BR1857">
        <f t="shared" si="204"/>
        <v>41.080221028088758</v>
      </c>
      <c r="BS1857">
        <f t="shared" si="205"/>
        <v>38.001925399339875</v>
      </c>
      <c r="BT1857">
        <v>10</v>
      </c>
    </row>
    <row r="1858" spans="67:72" x14ac:dyDescent="0.35">
      <c r="BO1858">
        <v>18.559999999999999</v>
      </c>
      <c r="BP1858">
        <f t="shared" si="202"/>
        <v>12.535149197654786</v>
      </c>
      <c r="BQ1858">
        <f t="shared" si="203"/>
        <v>12.497872317084195</v>
      </c>
      <c r="BR1858">
        <f t="shared" si="204"/>
        <v>41.077836939956384</v>
      </c>
      <c r="BS1858">
        <f t="shared" si="205"/>
        <v>37.999690763329525</v>
      </c>
      <c r="BT1858">
        <v>10</v>
      </c>
    </row>
    <row r="1859" spans="67:72" x14ac:dyDescent="0.35">
      <c r="BO1859">
        <v>18.57</v>
      </c>
      <c r="BP1859">
        <f t="shared" ref="BP1859:BP1922" si="206">13.03*EXP(-0.003454*BO1859)+0.1297*EXP(0.04768*BO1859)</f>
        <v>12.534876961362166</v>
      </c>
      <c r="BQ1859">
        <f t="shared" ref="BQ1859:BQ1922" si="207">13.05*EXP(-0.003531*BO1859)+0.105*EXP(0.05201*BO1859)</f>
        <v>12.497584181409445</v>
      </c>
      <c r="BR1859">
        <f t="shared" ref="BR1859:BR1922" si="208">19.99*EXP(-0.1923*BO1859)+43*EXP(-0.003208*BO1859)</f>
        <v>41.075454976743984</v>
      </c>
      <c r="BS1859">
        <f t="shared" ref="BS1859:BS1922" si="209">18.61*EXP(-0.182*BO1859)+39.42*EXP(-0.002885*BO1859)</f>
        <v>37.997458261602603</v>
      </c>
      <c r="BT1859">
        <v>10</v>
      </c>
    </row>
    <row r="1860" spans="67:72" x14ac:dyDescent="0.35">
      <c r="BO1860">
        <v>18.579999999999998</v>
      </c>
      <c r="BP1860">
        <f t="shared" si="206"/>
        <v>12.534604811122128</v>
      </c>
      <c r="BQ1860">
        <f t="shared" si="207"/>
        <v>12.497296135585952</v>
      </c>
      <c r="BR1860">
        <f t="shared" si="208"/>
        <v>41.07307513444804</v>
      </c>
      <c r="BS1860">
        <f t="shared" si="209"/>
        <v>37.995227890333915</v>
      </c>
      <c r="BT1860">
        <v>10</v>
      </c>
    </row>
    <row r="1861" spans="67:72" x14ac:dyDescent="0.35">
      <c r="BO1861">
        <v>18.59</v>
      </c>
      <c r="BP1861">
        <f t="shared" si="206"/>
        <v>12.534332746968255</v>
      </c>
      <c r="BQ1861">
        <f t="shared" si="207"/>
        <v>12.497008179651992</v>
      </c>
      <c r="BR1861">
        <f t="shared" si="208"/>
        <v>41.0706974090727</v>
      </c>
      <c r="BS1861">
        <f t="shared" si="209"/>
        <v>37.992999645705204</v>
      </c>
      <c r="BT1861">
        <v>10</v>
      </c>
    </row>
    <row r="1862" spans="67:72" x14ac:dyDescent="0.35">
      <c r="BO1862">
        <v>18.600000000000001</v>
      </c>
      <c r="BP1862">
        <f t="shared" si="206"/>
        <v>12.534060768934149</v>
      </c>
      <c r="BQ1862">
        <f t="shared" si="207"/>
        <v>12.496720313645866</v>
      </c>
      <c r="BR1862">
        <f t="shared" si="208"/>
        <v>41.068321796629796</v>
      </c>
      <c r="BS1862">
        <f t="shared" si="209"/>
        <v>37.990773523905155</v>
      </c>
      <c r="BT1862">
        <v>10</v>
      </c>
    </row>
    <row r="1863" spans="67:72" x14ac:dyDescent="0.35">
      <c r="BO1863">
        <v>18.61</v>
      </c>
      <c r="BP1863">
        <f t="shared" si="206"/>
        <v>12.53378887705342</v>
      </c>
      <c r="BQ1863">
        <f t="shared" si="207"/>
        <v>12.496432537605893</v>
      </c>
      <c r="BR1863">
        <f t="shared" si="208"/>
        <v>41.065948293138831</v>
      </c>
      <c r="BS1863">
        <f t="shared" si="209"/>
        <v>37.988549521129364</v>
      </c>
      <c r="BT1863">
        <v>10</v>
      </c>
    </row>
    <row r="1864" spans="67:72" x14ac:dyDescent="0.35">
      <c r="BO1864">
        <v>18.62</v>
      </c>
      <c r="BP1864">
        <f t="shared" si="206"/>
        <v>12.533517071359704</v>
      </c>
      <c r="BQ1864">
        <f t="shared" si="207"/>
        <v>12.49614485157041</v>
      </c>
      <c r="BR1864">
        <f t="shared" si="208"/>
        <v>41.063576894626927</v>
      </c>
      <c r="BS1864">
        <f t="shared" si="209"/>
        <v>37.986327633580373</v>
      </c>
      <c r="BT1864">
        <v>10</v>
      </c>
    </row>
    <row r="1865" spans="67:72" x14ac:dyDescent="0.35">
      <c r="BO1865">
        <v>18.63</v>
      </c>
      <c r="BP1865">
        <f t="shared" si="206"/>
        <v>12.533245351886649</v>
      </c>
      <c r="BQ1865">
        <f t="shared" si="207"/>
        <v>12.495857255577777</v>
      </c>
      <c r="BR1865">
        <f t="shared" si="208"/>
        <v>41.061207597128856</v>
      </c>
      <c r="BS1865">
        <f t="shared" si="209"/>
        <v>37.984107857467627</v>
      </c>
      <c r="BT1865">
        <v>10</v>
      </c>
    </row>
    <row r="1866" spans="67:72" x14ac:dyDescent="0.35">
      <c r="BO1866">
        <v>18.64</v>
      </c>
      <c r="BP1866">
        <f t="shared" si="206"/>
        <v>12.53297371866792</v>
      </c>
      <c r="BQ1866">
        <f t="shared" si="207"/>
        <v>12.495569749666373</v>
      </c>
      <c r="BR1866">
        <f t="shared" si="208"/>
        <v>41.058840396687003</v>
      </c>
      <c r="BS1866">
        <f t="shared" si="209"/>
        <v>37.981890189007437</v>
      </c>
      <c r="BT1866">
        <v>10</v>
      </c>
    </row>
    <row r="1867" spans="67:72" x14ac:dyDescent="0.35">
      <c r="BO1867">
        <v>18.649999999999999</v>
      </c>
      <c r="BP1867">
        <f t="shared" si="206"/>
        <v>12.532702171737194</v>
      </c>
      <c r="BQ1867">
        <f t="shared" si="207"/>
        <v>12.495282333874599</v>
      </c>
      <c r="BR1867">
        <f t="shared" si="208"/>
        <v>41.05647528935134</v>
      </c>
      <c r="BS1867">
        <f t="shared" si="209"/>
        <v>37.979674624422991</v>
      </c>
      <c r="BT1867">
        <v>10</v>
      </c>
    </row>
    <row r="1868" spans="67:72" x14ac:dyDescent="0.35">
      <c r="BO1868">
        <v>18.66</v>
      </c>
      <c r="BP1868">
        <f t="shared" si="206"/>
        <v>12.532430711128173</v>
      </c>
      <c r="BQ1868">
        <f t="shared" si="207"/>
        <v>12.494995008240874</v>
      </c>
      <c r="BR1868">
        <f t="shared" si="208"/>
        <v>41.054112271179442</v>
      </c>
      <c r="BS1868">
        <f t="shared" si="209"/>
        <v>37.977461159944383</v>
      </c>
      <c r="BT1868">
        <v>10</v>
      </c>
    </row>
    <row r="1869" spans="67:72" x14ac:dyDescent="0.35">
      <c r="BO1869">
        <v>18.670000000000002</v>
      </c>
      <c r="BP1869">
        <f t="shared" si="206"/>
        <v>12.532159336874569</v>
      </c>
      <c r="BQ1869">
        <f t="shared" si="207"/>
        <v>12.49470777280364</v>
      </c>
      <c r="BR1869">
        <f t="shared" si="208"/>
        <v>41.05175133823645</v>
      </c>
      <c r="BS1869">
        <f t="shared" si="209"/>
        <v>37.975249791808523</v>
      </c>
      <c r="BT1869">
        <v>10</v>
      </c>
    </row>
    <row r="1870" spans="67:72" x14ac:dyDescent="0.35">
      <c r="BO1870">
        <v>18.68</v>
      </c>
      <c r="BP1870">
        <f t="shared" si="206"/>
        <v>12.53188804901011</v>
      </c>
      <c r="BQ1870">
        <f t="shared" si="207"/>
        <v>12.494420627601356</v>
      </c>
      <c r="BR1870">
        <f t="shared" si="208"/>
        <v>41.049392486595067</v>
      </c>
      <c r="BS1870">
        <f t="shared" si="209"/>
        <v>37.973040516259175</v>
      </c>
      <c r="BT1870">
        <v>10</v>
      </c>
    </row>
    <row r="1871" spans="67:72" x14ac:dyDescent="0.35">
      <c r="BO1871">
        <v>18.690000000000001</v>
      </c>
      <c r="BP1871">
        <f t="shared" si="206"/>
        <v>12.531616847568545</v>
      </c>
      <c r="BQ1871">
        <f t="shared" si="207"/>
        <v>12.494133572672503</v>
      </c>
      <c r="BR1871">
        <f t="shared" si="208"/>
        <v>41.047035712335514</v>
      </c>
      <c r="BS1871">
        <f t="shared" si="209"/>
        <v>37.97083332954692</v>
      </c>
      <c r="BT1871">
        <v>10</v>
      </c>
    </row>
    <row r="1872" spans="67:72" x14ac:dyDescent="0.35">
      <c r="BO1872">
        <v>18.7</v>
      </c>
      <c r="BP1872">
        <f t="shared" si="206"/>
        <v>12.531345732583633</v>
      </c>
      <c r="BQ1872">
        <f t="shared" si="207"/>
        <v>12.493846608055584</v>
      </c>
      <c r="BR1872">
        <f t="shared" si="208"/>
        <v>41.04468101154557</v>
      </c>
      <c r="BS1872">
        <f t="shared" si="209"/>
        <v>37.968628227929173</v>
      </c>
      <c r="BT1872">
        <v>10</v>
      </c>
    </row>
    <row r="1873" spans="67:72" x14ac:dyDescent="0.35">
      <c r="BO1873">
        <v>18.71</v>
      </c>
      <c r="BP1873">
        <f t="shared" si="206"/>
        <v>12.531074704089155</v>
      </c>
      <c r="BQ1873">
        <f t="shared" si="207"/>
        <v>12.49355973378912</v>
      </c>
      <c r="BR1873">
        <f t="shared" si="208"/>
        <v>41.042328380320519</v>
      </c>
      <c r="BS1873">
        <f t="shared" si="209"/>
        <v>37.966425207670156</v>
      </c>
      <c r="BT1873">
        <v>10</v>
      </c>
    </row>
    <row r="1874" spans="67:72" x14ac:dyDescent="0.35">
      <c r="BO1874">
        <v>18.72</v>
      </c>
      <c r="BP1874">
        <f t="shared" si="206"/>
        <v>12.530803762118909</v>
      </c>
      <c r="BQ1874">
        <f t="shared" si="207"/>
        <v>12.493272949911651</v>
      </c>
      <c r="BR1874">
        <f t="shared" si="208"/>
        <v>41.039977814763127</v>
      </c>
      <c r="BS1874">
        <f t="shared" si="209"/>
        <v>37.964224265040855</v>
      </c>
      <c r="BT1874">
        <v>10</v>
      </c>
    </row>
    <row r="1875" spans="67:72" x14ac:dyDescent="0.35">
      <c r="BO1875">
        <v>18.73</v>
      </c>
      <c r="BP1875">
        <f t="shared" si="206"/>
        <v>12.530532906706702</v>
      </c>
      <c r="BQ1875">
        <f t="shared" si="207"/>
        <v>12.492986256461741</v>
      </c>
      <c r="BR1875">
        <f t="shared" si="208"/>
        <v>41.037629310983668</v>
      </c>
      <c r="BS1875">
        <f t="shared" si="209"/>
        <v>37.962025396319056</v>
      </c>
      <c r="BT1875">
        <v>10</v>
      </c>
    </row>
    <row r="1876" spans="67:72" x14ac:dyDescent="0.35">
      <c r="BO1876">
        <v>18.739999999999998</v>
      </c>
      <c r="BP1876">
        <f t="shared" si="206"/>
        <v>12.530262137886361</v>
      </c>
      <c r="BQ1876">
        <f t="shared" si="207"/>
        <v>12.492699653477976</v>
      </c>
      <c r="BR1876">
        <f t="shared" si="208"/>
        <v>41.03528286509988</v>
      </c>
      <c r="BS1876">
        <f t="shared" si="209"/>
        <v>37.959828597789311</v>
      </c>
      <c r="BT1876">
        <v>10</v>
      </c>
    </row>
    <row r="1877" spans="67:72" x14ac:dyDescent="0.35">
      <c r="BO1877">
        <v>18.75</v>
      </c>
      <c r="BP1877">
        <f t="shared" si="206"/>
        <v>12.529991455691736</v>
      </c>
      <c r="BQ1877">
        <f t="shared" si="207"/>
        <v>12.49241314099895</v>
      </c>
      <c r="BR1877">
        <f t="shared" si="208"/>
        <v>41.032938473236932</v>
      </c>
      <c r="BS1877">
        <f t="shared" si="209"/>
        <v>37.957633865742913</v>
      </c>
      <c r="BT1877">
        <v>10</v>
      </c>
    </row>
    <row r="1878" spans="67:72" x14ac:dyDescent="0.35">
      <c r="BO1878">
        <v>18.760000000000002</v>
      </c>
      <c r="BP1878">
        <f t="shared" si="206"/>
        <v>12.529720860156683</v>
      </c>
      <c r="BQ1878">
        <f t="shared" si="207"/>
        <v>12.492126719063295</v>
      </c>
      <c r="BR1878">
        <f t="shared" si="208"/>
        <v>41.030596131527489</v>
      </c>
      <c r="BS1878">
        <f t="shared" si="209"/>
        <v>37.955441196477913</v>
      </c>
      <c r="BT1878">
        <v>10</v>
      </c>
    </row>
    <row r="1879" spans="67:72" x14ac:dyDescent="0.35">
      <c r="BO1879">
        <v>18.77</v>
      </c>
      <c r="BP1879">
        <f t="shared" si="206"/>
        <v>12.529450351315083</v>
      </c>
      <c r="BQ1879">
        <f t="shared" si="207"/>
        <v>12.491840387709653</v>
      </c>
      <c r="BR1879">
        <f t="shared" si="208"/>
        <v>41.028255836111583</v>
      </c>
      <c r="BS1879">
        <f t="shared" si="209"/>
        <v>37.953250586299092</v>
      </c>
      <c r="BT1879">
        <v>10</v>
      </c>
    </row>
    <row r="1880" spans="67:72" x14ac:dyDescent="0.35">
      <c r="BO1880">
        <v>18.78</v>
      </c>
      <c r="BP1880">
        <f t="shared" si="206"/>
        <v>12.529179929200827</v>
      </c>
      <c r="BQ1880">
        <f t="shared" si="207"/>
        <v>12.491554146976684</v>
      </c>
      <c r="BR1880">
        <f t="shared" si="208"/>
        <v>41.025917583136703</v>
      </c>
      <c r="BS1880">
        <f t="shared" si="209"/>
        <v>37.951062031517928</v>
      </c>
      <c r="BT1880">
        <v>10</v>
      </c>
    </row>
    <row r="1881" spans="67:72" x14ac:dyDescent="0.35">
      <c r="BO1881">
        <v>18.79</v>
      </c>
      <c r="BP1881">
        <f t="shared" si="206"/>
        <v>12.528909593847827</v>
      </c>
      <c r="BQ1881">
        <f t="shared" si="207"/>
        <v>12.491267996903078</v>
      </c>
      <c r="BR1881">
        <f t="shared" si="208"/>
        <v>41.023581368757704</v>
      </c>
      <c r="BS1881">
        <f t="shared" si="209"/>
        <v>37.948875528452618</v>
      </c>
      <c r="BT1881">
        <v>10</v>
      </c>
    </row>
    <row r="1882" spans="67:72" x14ac:dyDescent="0.35">
      <c r="BO1882">
        <v>18.8</v>
      </c>
      <c r="BP1882">
        <f t="shared" si="206"/>
        <v>12.528639345290008</v>
      </c>
      <c r="BQ1882">
        <f t="shared" si="207"/>
        <v>12.490981937527538</v>
      </c>
      <c r="BR1882">
        <f t="shared" si="208"/>
        <v>41.021247189136844</v>
      </c>
      <c r="BS1882">
        <f t="shared" si="209"/>
        <v>37.94669107342807</v>
      </c>
      <c r="BT1882">
        <v>10</v>
      </c>
    </row>
    <row r="1883" spans="67:72" x14ac:dyDescent="0.35">
      <c r="BO1883">
        <v>18.809999999999999</v>
      </c>
      <c r="BP1883">
        <f t="shared" si="206"/>
        <v>12.528369183561312</v>
      </c>
      <c r="BQ1883">
        <f t="shared" si="207"/>
        <v>12.490695968888788</v>
      </c>
      <c r="BR1883">
        <f t="shared" si="208"/>
        <v>41.018915040443765</v>
      </c>
      <c r="BS1883">
        <f t="shared" si="209"/>
        <v>37.944508662775831</v>
      </c>
      <c r="BT1883">
        <v>10</v>
      </c>
    </row>
    <row r="1884" spans="67:72" x14ac:dyDescent="0.35">
      <c r="BO1884">
        <v>18.82</v>
      </c>
      <c r="BP1884">
        <f t="shared" si="206"/>
        <v>12.528099108695701</v>
      </c>
      <c r="BQ1884">
        <f t="shared" si="207"/>
        <v>12.490410091025574</v>
      </c>
      <c r="BR1884">
        <f t="shared" si="208"/>
        <v>41.016584918855443</v>
      </c>
      <c r="BS1884">
        <f t="shared" si="209"/>
        <v>37.942328292834162</v>
      </c>
      <c r="BT1884">
        <v>10</v>
      </c>
    </row>
    <row r="1885" spans="67:72" x14ac:dyDescent="0.35">
      <c r="BO1885">
        <v>18.829999999999998</v>
      </c>
      <c r="BP1885">
        <f t="shared" si="206"/>
        <v>12.527829120727148</v>
      </c>
      <c r="BQ1885">
        <f t="shared" si="207"/>
        <v>12.490124303976668</v>
      </c>
      <c r="BR1885">
        <f t="shared" si="208"/>
        <v>41.014256820556191</v>
      </c>
      <c r="BS1885">
        <f t="shared" si="209"/>
        <v>37.940149959947952</v>
      </c>
      <c r="BT1885">
        <v>10</v>
      </c>
    </row>
    <row r="1886" spans="67:72" x14ac:dyDescent="0.35">
      <c r="BO1886">
        <v>18.84</v>
      </c>
      <c r="BP1886">
        <f t="shared" si="206"/>
        <v>12.527559219689646</v>
      </c>
      <c r="BQ1886">
        <f t="shared" si="207"/>
        <v>12.489838607780849</v>
      </c>
      <c r="BR1886">
        <f t="shared" si="208"/>
        <v>41.011930741737665</v>
      </c>
      <c r="BS1886">
        <f t="shared" si="209"/>
        <v>37.937973660468742</v>
      </c>
      <c r="BT1886">
        <v>10</v>
      </c>
    </row>
    <row r="1887" spans="67:72" x14ac:dyDescent="0.35">
      <c r="BO1887">
        <v>18.850000000000001</v>
      </c>
      <c r="BP1887">
        <f t="shared" si="206"/>
        <v>12.527289405617207</v>
      </c>
      <c r="BQ1887">
        <f t="shared" si="207"/>
        <v>12.489553002476928</v>
      </c>
      <c r="BR1887">
        <f t="shared" si="208"/>
        <v>41.009606678598836</v>
      </c>
      <c r="BS1887">
        <f t="shared" si="209"/>
        <v>37.935799390754703</v>
      </c>
      <c r="BT1887">
        <v>10</v>
      </c>
    </row>
    <row r="1888" spans="67:72" x14ac:dyDescent="0.35">
      <c r="BO1888">
        <v>18.86</v>
      </c>
      <c r="BP1888">
        <f t="shared" si="206"/>
        <v>12.527019678543851</v>
      </c>
      <c r="BQ1888">
        <f t="shared" si="207"/>
        <v>12.489267488103732</v>
      </c>
      <c r="BR1888">
        <f t="shared" si="208"/>
        <v>41.00728462734596</v>
      </c>
      <c r="BS1888">
        <f t="shared" si="209"/>
        <v>37.933627147170633</v>
      </c>
      <c r="BT1888">
        <v>10</v>
      </c>
    </row>
    <row r="1889" spans="67:72" x14ac:dyDescent="0.35">
      <c r="BO1889">
        <v>18.87</v>
      </c>
      <c r="BP1889">
        <f t="shared" si="206"/>
        <v>12.526750038503623</v>
      </c>
      <c r="BQ1889">
        <f t="shared" si="207"/>
        <v>12.488982064700112</v>
      </c>
      <c r="BR1889">
        <f t="shared" si="208"/>
        <v>41.004964584192606</v>
      </c>
      <c r="BS1889">
        <f t="shared" si="209"/>
        <v>37.931456926087932</v>
      </c>
      <c r="BT1889">
        <v>10</v>
      </c>
    </row>
    <row r="1890" spans="67:72" x14ac:dyDescent="0.35">
      <c r="BO1890">
        <v>18.88</v>
      </c>
      <c r="BP1890">
        <f t="shared" si="206"/>
        <v>12.52648048553058</v>
      </c>
      <c r="BQ1890">
        <f t="shared" si="207"/>
        <v>12.488696732304934</v>
      </c>
      <c r="BR1890">
        <f t="shared" si="208"/>
        <v>41.002646545359582</v>
      </c>
      <c r="BS1890">
        <f t="shared" si="209"/>
        <v>37.929288723884603</v>
      </c>
      <c r="BT1890">
        <v>10</v>
      </c>
    </row>
    <row r="1891" spans="67:72" x14ac:dyDescent="0.35">
      <c r="BO1891">
        <v>18.89</v>
      </c>
      <c r="BP1891">
        <f t="shared" si="206"/>
        <v>12.526211019658801</v>
      </c>
      <c r="BQ1891">
        <f t="shared" si="207"/>
        <v>12.488411490957086</v>
      </c>
      <c r="BR1891">
        <f t="shared" si="208"/>
        <v>41.000330507074978</v>
      </c>
      <c r="BS1891">
        <f t="shared" si="209"/>
        <v>37.927122536945234</v>
      </c>
      <c r="BT1891">
        <v>10</v>
      </c>
    </row>
    <row r="1892" spans="67:72" x14ac:dyDescent="0.35">
      <c r="BO1892">
        <v>18.899999999999999</v>
      </c>
      <c r="BP1892">
        <f t="shared" si="206"/>
        <v>12.525941640922369</v>
      </c>
      <c r="BQ1892">
        <f t="shared" si="207"/>
        <v>12.488126340695484</v>
      </c>
      <c r="BR1892">
        <f t="shared" si="208"/>
        <v>40.998016465574111</v>
      </c>
      <c r="BS1892">
        <f t="shared" si="209"/>
        <v>37.924958361660977</v>
      </c>
      <c r="BT1892">
        <v>10</v>
      </c>
    </row>
    <row r="1893" spans="67:72" x14ac:dyDescent="0.35">
      <c r="BO1893">
        <v>18.91</v>
      </c>
      <c r="BP1893">
        <f t="shared" si="206"/>
        <v>12.525672349355396</v>
      </c>
      <c r="BQ1893">
        <f t="shared" si="207"/>
        <v>12.487841281559051</v>
      </c>
      <c r="BR1893">
        <f t="shared" si="208"/>
        <v>40.995704417099546</v>
      </c>
      <c r="BS1893">
        <f t="shared" si="209"/>
        <v>37.922796194429537</v>
      </c>
      <c r="BT1893">
        <v>10</v>
      </c>
    </row>
    <row r="1894" spans="67:72" x14ac:dyDescent="0.35">
      <c r="BO1894">
        <v>18.920000000000002</v>
      </c>
      <c r="BP1894">
        <f t="shared" si="206"/>
        <v>12.525403144992008</v>
      </c>
      <c r="BQ1894">
        <f t="shared" si="207"/>
        <v>12.487556313586744</v>
      </c>
      <c r="BR1894">
        <f t="shared" si="208"/>
        <v>40.993394357901046</v>
      </c>
      <c r="BS1894">
        <f t="shared" si="209"/>
        <v>37.920636031655199</v>
      </c>
      <c r="BT1894">
        <v>10</v>
      </c>
    </row>
    <row r="1895" spans="67:72" x14ac:dyDescent="0.35">
      <c r="BO1895">
        <v>18.93</v>
      </c>
      <c r="BP1895">
        <f t="shared" si="206"/>
        <v>12.525134027866345</v>
      </c>
      <c r="BQ1895">
        <f t="shared" si="207"/>
        <v>12.487271436817531</v>
      </c>
      <c r="BR1895">
        <f t="shared" si="208"/>
        <v>40.991086284235585</v>
      </c>
      <c r="BS1895">
        <f t="shared" si="209"/>
        <v>37.918477869748756</v>
      </c>
      <c r="BT1895">
        <v>10</v>
      </c>
    </row>
    <row r="1896" spans="67:72" x14ac:dyDescent="0.35">
      <c r="BO1896">
        <v>18.940000000000001</v>
      </c>
      <c r="BP1896">
        <f t="shared" si="206"/>
        <v>12.524864998012561</v>
      </c>
      <c r="BQ1896">
        <f t="shared" si="207"/>
        <v>12.486986651290406</v>
      </c>
      <c r="BR1896">
        <f t="shared" si="208"/>
        <v>40.988780192367322</v>
      </c>
      <c r="BS1896">
        <f t="shared" si="209"/>
        <v>37.91632170512753</v>
      </c>
      <c r="BT1896">
        <v>10</v>
      </c>
    </row>
    <row r="1897" spans="67:72" x14ac:dyDescent="0.35">
      <c r="BO1897">
        <v>18.95</v>
      </c>
      <c r="BP1897">
        <f t="shared" si="206"/>
        <v>12.524596055464833</v>
      </c>
      <c r="BQ1897">
        <f t="shared" si="207"/>
        <v>12.486701957044378</v>
      </c>
      <c r="BR1897">
        <f t="shared" si="208"/>
        <v>40.986476078567613</v>
      </c>
      <c r="BS1897">
        <f t="shared" si="209"/>
        <v>37.914167534215373</v>
      </c>
      <c r="BT1897">
        <v>10</v>
      </c>
    </row>
    <row r="1898" spans="67:72" x14ac:dyDescent="0.35">
      <c r="BO1898">
        <v>18.96</v>
      </c>
      <c r="BP1898">
        <f t="shared" si="206"/>
        <v>12.52432720025735</v>
      </c>
      <c r="BQ1898">
        <f t="shared" si="207"/>
        <v>12.486417354118485</v>
      </c>
      <c r="BR1898">
        <f t="shared" si="208"/>
        <v>40.984173939114939</v>
      </c>
      <c r="BS1898">
        <f t="shared" si="209"/>
        <v>37.912015353442619</v>
      </c>
      <c r="BT1898">
        <v>10</v>
      </c>
    </row>
    <row r="1899" spans="67:72" x14ac:dyDescent="0.35">
      <c r="BO1899">
        <v>18.97</v>
      </c>
      <c r="BP1899">
        <f t="shared" si="206"/>
        <v>12.524058432424322</v>
      </c>
      <c r="BQ1899">
        <f t="shared" si="207"/>
        <v>12.486132842551781</v>
      </c>
      <c r="BR1899">
        <f t="shared" si="208"/>
        <v>40.981873770294939</v>
      </c>
      <c r="BS1899">
        <f t="shared" si="209"/>
        <v>37.909865159246102</v>
      </c>
      <c r="BT1899">
        <v>10</v>
      </c>
    </row>
    <row r="1900" spans="67:72" x14ac:dyDescent="0.35">
      <c r="BO1900">
        <v>18.98</v>
      </c>
      <c r="BP1900">
        <f t="shared" si="206"/>
        <v>12.523789751999967</v>
      </c>
      <c r="BQ1900">
        <f t="shared" si="207"/>
        <v>12.485848422383334</v>
      </c>
      <c r="BR1900">
        <f t="shared" si="208"/>
        <v>40.979575568400399</v>
      </c>
      <c r="BS1900">
        <f t="shared" si="209"/>
        <v>37.907716948069115</v>
      </c>
      <c r="BT1900">
        <v>10</v>
      </c>
    </row>
    <row r="1901" spans="67:72" x14ac:dyDescent="0.35">
      <c r="BO1901">
        <v>18.989999999999998</v>
      </c>
      <c r="BP1901">
        <f t="shared" si="206"/>
        <v>12.52352115901853</v>
      </c>
      <c r="BQ1901">
        <f t="shared" si="207"/>
        <v>12.485564093652247</v>
      </c>
      <c r="BR1901">
        <f t="shared" si="208"/>
        <v>40.977279329731218</v>
      </c>
      <c r="BS1901">
        <f t="shared" si="209"/>
        <v>37.905570716361446</v>
      </c>
      <c r="BT1901">
        <v>10</v>
      </c>
    </row>
    <row r="1902" spans="67:72" x14ac:dyDescent="0.35">
      <c r="BO1902">
        <v>19</v>
      </c>
      <c r="BP1902">
        <f t="shared" si="206"/>
        <v>12.523252653514266</v>
      </c>
      <c r="BQ1902">
        <f t="shared" si="207"/>
        <v>12.485279856397632</v>
      </c>
      <c r="BR1902">
        <f t="shared" si="208"/>
        <v>40.974985050594398</v>
      </c>
      <c r="BS1902">
        <f t="shared" si="209"/>
        <v>37.903426460579325</v>
      </c>
      <c r="BT1902">
        <v>10</v>
      </c>
    </row>
    <row r="1903" spans="67:72" x14ac:dyDescent="0.35">
      <c r="BO1903">
        <v>19.010000000000002</v>
      </c>
      <c r="BP1903">
        <f t="shared" si="206"/>
        <v>12.522984235521449</v>
      </c>
      <c r="BQ1903">
        <f t="shared" si="207"/>
        <v>12.484995710658625</v>
      </c>
      <c r="BR1903">
        <f t="shared" si="208"/>
        <v>40.972692727304029</v>
      </c>
      <c r="BS1903">
        <f t="shared" si="209"/>
        <v>37.901284177185417</v>
      </c>
      <c r="BT1903">
        <v>10</v>
      </c>
    </row>
    <row r="1904" spans="67:72" x14ac:dyDescent="0.35">
      <c r="BO1904">
        <v>19.02</v>
      </c>
      <c r="BP1904">
        <f t="shared" si="206"/>
        <v>12.522715905074367</v>
      </c>
      <c r="BQ1904">
        <f t="shared" si="207"/>
        <v>12.484711656474385</v>
      </c>
      <c r="BR1904">
        <f t="shared" si="208"/>
        <v>40.970402356181289</v>
      </c>
      <c r="BS1904">
        <f t="shared" si="209"/>
        <v>37.899143862648813</v>
      </c>
      <c r="BT1904">
        <v>10</v>
      </c>
    </row>
    <row r="1905" spans="67:72" x14ac:dyDescent="0.35">
      <c r="BO1905">
        <v>19.03</v>
      </c>
      <c r="BP1905">
        <f t="shared" si="206"/>
        <v>12.522447662207327</v>
      </c>
      <c r="BQ1905">
        <f t="shared" si="207"/>
        <v>12.484427693884088</v>
      </c>
      <c r="BR1905">
        <f t="shared" si="208"/>
        <v>40.96811393355442</v>
      </c>
      <c r="BS1905">
        <f t="shared" si="209"/>
        <v>37.897005513445045</v>
      </c>
      <c r="BT1905">
        <v>10</v>
      </c>
    </row>
    <row r="1906" spans="67:72" x14ac:dyDescent="0.35">
      <c r="BO1906">
        <v>19.04</v>
      </c>
      <c r="BP1906">
        <f t="shared" si="206"/>
        <v>12.522179506954654</v>
      </c>
      <c r="BQ1906">
        <f t="shared" si="207"/>
        <v>12.484143822926933</v>
      </c>
      <c r="BR1906">
        <f t="shared" si="208"/>
        <v>40.965827455758706</v>
      </c>
      <c r="BS1906">
        <f t="shared" si="209"/>
        <v>37.89486912605603</v>
      </c>
      <c r="BT1906">
        <v>10</v>
      </c>
    </row>
    <row r="1907" spans="67:72" x14ac:dyDescent="0.35">
      <c r="BO1907">
        <v>19.05</v>
      </c>
      <c r="BP1907">
        <f t="shared" si="206"/>
        <v>12.521911439350687</v>
      </c>
      <c r="BQ1907">
        <f t="shared" si="207"/>
        <v>12.483860043642139</v>
      </c>
      <c r="BR1907">
        <f t="shared" si="208"/>
        <v>40.963542919136479</v>
      </c>
      <c r="BS1907">
        <f t="shared" si="209"/>
        <v>37.892734696970088</v>
      </c>
      <c r="BT1907">
        <v>10</v>
      </c>
    </row>
    <row r="1908" spans="67:72" x14ac:dyDescent="0.35">
      <c r="BO1908">
        <v>19.059999999999999</v>
      </c>
      <c r="BP1908">
        <f t="shared" si="206"/>
        <v>12.521643459429781</v>
      </c>
      <c r="BQ1908">
        <f t="shared" si="207"/>
        <v>12.483576356068946</v>
      </c>
      <c r="BR1908">
        <f t="shared" si="208"/>
        <v>40.961260320037091</v>
      </c>
      <c r="BS1908">
        <f t="shared" si="209"/>
        <v>37.890602222681942</v>
      </c>
      <c r="BT1908">
        <v>10</v>
      </c>
    </row>
    <row r="1909" spans="67:72" x14ac:dyDescent="0.35">
      <c r="BO1909">
        <v>19.07</v>
      </c>
      <c r="BP1909">
        <f t="shared" si="206"/>
        <v>12.521375567226309</v>
      </c>
      <c r="BQ1909">
        <f t="shared" si="207"/>
        <v>12.483292760246615</v>
      </c>
      <c r="BR1909">
        <f t="shared" si="208"/>
        <v>40.958979654816922</v>
      </c>
      <c r="BS1909">
        <f t="shared" si="209"/>
        <v>37.888471699692651</v>
      </c>
      <c r="BT1909">
        <v>10</v>
      </c>
    </row>
    <row r="1910" spans="67:72" x14ac:dyDescent="0.35">
      <c r="BO1910">
        <v>19.079999999999998</v>
      </c>
      <c r="BP1910">
        <f t="shared" si="206"/>
        <v>12.521107762774664</v>
      </c>
      <c r="BQ1910">
        <f t="shared" si="207"/>
        <v>12.483009256214427</v>
      </c>
      <c r="BR1910">
        <f t="shared" si="208"/>
        <v>40.956700919839307</v>
      </c>
      <c r="BS1910">
        <f t="shared" si="209"/>
        <v>37.886343124509651</v>
      </c>
      <c r="BT1910">
        <v>10</v>
      </c>
    </row>
    <row r="1911" spans="67:72" x14ac:dyDescent="0.35">
      <c r="BO1911">
        <v>19.09</v>
      </c>
      <c r="BP1911">
        <f t="shared" si="206"/>
        <v>12.520840046109249</v>
      </c>
      <c r="BQ1911">
        <f t="shared" si="207"/>
        <v>12.482725844011686</v>
      </c>
      <c r="BR1911">
        <f t="shared" si="208"/>
        <v>40.954424111474601</v>
      </c>
      <c r="BS1911">
        <f t="shared" si="209"/>
        <v>37.884216493646747</v>
      </c>
      <c r="BT1911">
        <v>10</v>
      </c>
    </row>
    <row r="1912" spans="67:72" x14ac:dyDescent="0.35">
      <c r="BO1912">
        <v>19.100000000000001</v>
      </c>
      <c r="BP1912">
        <f t="shared" si="206"/>
        <v>12.520572417264489</v>
      </c>
      <c r="BQ1912">
        <f t="shared" si="207"/>
        <v>12.482442523677708</v>
      </c>
      <c r="BR1912">
        <f t="shared" si="208"/>
        <v>40.952149226100133</v>
      </c>
      <c r="BS1912">
        <f t="shared" si="209"/>
        <v>37.882091803624036</v>
      </c>
      <c r="BT1912">
        <v>10</v>
      </c>
    </row>
    <row r="1913" spans="67:72" x14ac:dyDescent="0.35">
      <c r="BO1913">
        <v>19.11</v>
      </c>
      <c r="BP1913">
        <f t="shared" si="206"/>
        <v>12.520304876274821</v>
      </c>
      <c r="BQ1913">
        <f t="shared" si="207"/>
        <v>12.482159295251844</v>
      </c>
      <c r="BR1913">
        <f t="shared" si="208"/>
        <v>40.949876260100154</v>
      </c>
      <c r="BS1913">
        <f t="shared" si="209"/>
        <v>37.879969050968</v>
      </c>
      <c r="BT1913">
        <v>10</v>
      </c>
    </row>
    <row r="1914" spans="67:72" x14ac:dyDescent="0.35">
      <c r="BO1914">
        <v>19.12</v>
      </c>
      <c r="BP1914">
        <f t="shared" si="206"/>
        <v>12.520037423174704</v>
      </c>
      <c r="BQ1914">
        <f t="shared" si="207"/>
        <v>12.481876158773455</v>
      </c>
      <c r="BR1914">
        <f t="shared" si="208"/>
        <v>40.947605209865898</v>
      </c>
      <c r="BS1914">
        <f t="shared" si="209"/>
        <v>37.877848232211392</v>
      </c>
      <c r="BT1914">
        <v>10</v>
      </c>
    </row>
    <row r="1915" spans="67:72" x14ac:dyDescent="0.35">
      <c r="BO1915">
        <v>19.13</v>
      </c>
      <c r="BP1915">
        <f t="shared" si="206"/>
        <v>12.519770057998612</v>
      </c>
      <c r="BQ1915">
        <f t="shared" si="207"/>
        <v>12.481593114281925</v>
      </c>
      <c r="BR1915">
        <f t="shared" si="208"/>
        <v>40.945336071795516</v>
      </c>
      <c r="BS1915">
        <f t="shared" si="209"/>
        <v>37.875729343893269</v>
      </c>
      <c r="BT1915">
        <v>10</v>
      </c>
    </row>
    <row r="1916" spans="67:72" x14ac:dyDescent="0.35">
      <c r="BO1916">
        <v>19.14</v>
      </c>
      <c r="BP1916">
        <f t="shared" si="206"/>
        <v>12.519502780781028</v>
      </c>
      <c r="BQ1916">
        <f t="shared" si="207"/>
        <v>12.481310161816662</v>
      </c>
      <c r="BR1916">
        <f t="shared" si="208"/>
        <v>40.943068842294061</v>
      </c>
      <c r="BS1916">
        <f t="shared" si="209"/>
        <v>37.873612382559003</v>
      </c>
      <c r="BT1916">
        <v>10</v>
      </c>
    </row>
    <row r="1917" spans="67:72" x14ac:dyDescent="0.35">
      <c r="BO1917">
        <v>19.149999999999999</v>
      </c>
      <c r="BP1917">
        <f t="shared" si="206"/>
        <v>12.519235591556468</v>
      </c>
      <c r="BQ1917">
        <f t="shared" si="207"/>
        <v>12.481027301417093</v>
      </c>
      <c r="BR1917">
        <f t="shared" si="208"/>
        <v>40.940803517773489</v>
      </c>
      <c r="BS1917">
        <f t="shared" si="209"/>
        <v>37.871497344760236</v>
      </c>
      <c r="BT1917">
        <v>10</v>
      </c>
    </row>
    <row r="1918" spans="67:72" x14ac:dyDescent="0.35">
      <c r="BO1918">
        <v>19.16</v>
      </c>
      <c r="BP1918">
        <f t="shared" si="206"/>
        <v>12.518968490359448</v>
      </c>
      <c r="BQ1918">
        <f t="shared" si="207"/>
        <v>12.480744533122662</v>
      </c>
      <c r="BR1918">
        <f t="shared" si="208"/>
        <v>40.938540094652687</v>
      </c>
      <c r="BS1918">
        <f t="shared" si="209"/>
        <v>37.869384227054866</v>
      </c>
      <c r="BT1918">
        <v>10</v>
      </c>
    </row>
    <row r="1919" spans="67:72" x14ac:dyDescent="0.35">
      <c r="BO1919">
        <v>19.170000000000002</v>
      </c>
      <c r="BP1919">
        <f t="shared" si="206"/>
        <v>12.518701477224512</v>
      </c>
      <c r="BQ1919">
        <f t="shared" si="207"/>
        <v>12.480461856972841</v>
      </c>
      <c r="BR1919">
        <f t="shared" si="208"/>
        <v>40.936278569357384</v>
      </c>
      <c r="BS1919">
        <f t="shared" si="209"/>
        <v>37.867273026007062</v>
      </c>
      <c r="BT1919">
        <v>10</v>
      </c>
    </row>
    <row r="1920" spans="67:72" x14ac:dyDescent="0.35">
      <c r="BO1920">
        <v>19.18</v>
      </c>
      <c r="BP1920">
        <f t="shared" si="206"/>
        <v>12.518434552186216</v>
      </c>
      <c r="BQ1920">
        <f t="shared" si="207"/>
        <v>12.480179273007119</v>
      </c>
      <c r="BR1920">
        <f t="shared" si="208"/>
        <v>40.934018938320172</v>
      </c>
      <c r="BS1920">
        <f t="shared" si="209"/>
        <v>37.865163738187242</v>
      </c>
      <c r="BT1920">
        <v>10</v>
      </c>
    </row>
    <row r="1921" spans="67:72" x14ac:dyDescent="0.35">
      <c r="BO1921">
        <v>19.190000000000001</v>
      </c>
      <c r="BP1921">
        <f t="shared" si="206"/>
        <v>12.51816771527913</v>
      </c>
      <c r="BQ1921">
        <f t="shared" si="207"/>
        <v>12.479896781265003</v>
      </c>
      <c r="BR1921">
        <f t="shared" si="208"/>
        <v>40.931761197980506</v>
      </c>
      <c r="BS1921">
        <f t="shared" si="209"/>
        <v>37.863056360172052</v>
      </c>
      <c r="BT1921">
        <v>10</v>
      </c>
    </row>
    <row r="1922" spans="67:72" x14ac:dyDescent="0.35">
      <c r="BO1922">
        <v>19.2</v>
      </c>
      <c r="BP1922">
        <f t="shared" si="206"/>
        <v>12.517900966537848</v>
      </c>
      <c r="BQ1922">
        <f t="shared" si="207"/>
        <v>12.479614381786023</v>
      </c>
      <c r="BR1922">
        <f t="shared" si="208"/>
        <v>40.929505344784687</v>
      </c>
      <c r="BS1922">
        <f t="shared" si="209"/>
        <v>37.860950888544359</v>
      </c>
      <c r="BT1922">
        <v>10</v>
      </c>
    </row>
    <row r="1923" spans="67:72" x14ac:dyDescent="0.35">
      <c r="BO1923">
        <v>19.21</v>
      </c>
      <c r="BP1923">
        <f t="shared" ref="BP1923:BP1986" si="210">13.03*EXP(-0.003454*BO1923)+0.1297*EXP(0.04768*BO1923)</f>
        <v>12.517634305996975</v>
      </c>
      <c r="BQ1923">
        <f t="shared" ref="BQ1923:BQ1986" si="211">13.05*EXP(-0.003531*BO1923)+0.105*EXP(0.05201*BO1923)</f>
        <v>12.479332074609735</v>
      </c>
      <c r="BR1923">
        <f t="shared" ref="BR1923:BR1986" si="212">19.99*EXP(-0.1923*BO1923)+43*EXP(-0.003208*BO1923)</f>
        <v>40.927251375185804</v>
      </c>
      <c r="BS1923">
        <f t="shared" ref="BS1923:BS1986" si="213">18.61*EXP(-0.182*BO1923)+39.42*EXP(-0.002885*BO1923)</f>
        <v>37.858847319893236</v>
      </c>
      <c r="BT1923">
        <v>10</v>
      </c>
    </row>
    <row r="1924" spans="67:72" x14ac:dyDescent="0.35">
      <c r="BO1924">
        <v>19.22</v>
      </c>
      <c r="BP1924">
        <f t="shared" si="210"/>
        <v>12.517367733691136</v>
      </c>
      <c r="BQ1924">
        <f t="shared" si="211"/>
        <v>12.479049859775712</v>
      </c>
      <c r="BR1924">
        <f t="shared" si="212"/>
        <v>40.924999285643807</v>
      </c>
      <c r="BS1924">
        <f t="shared" si="213"/>
        <v>37.856745650813977</v>
      </c>
      <c r="BT1924">
        <v>10</v>
      </c>
    </row>
    <row r="1925" spans="67:72" x14ac:dyDescent="0.35">
      <c r="BO1925">
        <v>19.23</v>
      </c>
      <c r="BP1925">
        <f t="shared" si="210"/>
        <v>12.517101249654969</v>
      </c>
      <c r="BQ1925">
        <f t="shared" si="211"/>
        <v>12.478767737323542</v>
      </c>
      <c r="BR1925">
        <f t="shared" si="212"/>
        <v>40.922749072625415</v>
      </c>
      <c r="BS1925">
        <f t="shared" si="213"/>
        <v>37.854645877908055</v>
      </c>
      <c r="BT1925">
        <v>10</v>
      </c>
    </row>
    <row r="1926" spans="67:72" x14ac:dyDescent="0.35">
      <c r="BO1926">
        <v>19.239999999999998</v>
      </c>
      <c r="BP1926">
        <f t="shared" si="210"/>
        <v>12.516834853923132</v>
      </c>
      <c r="BQ1926">
        <f t="shared" si="211"/>
        <v>12.478485707292842</v>
      </c>
      <c r="BR1926">
        <f t="shared" si="212"/>
        <v>40.920500732604125</v>
      </c>
      <c r="BS1926">
        <f t="shared" si="213"/>
        <v>37.852547997783113</v>
      </c>
      <c r="BT1926">
        <v>10</v>
      </c>
    </row>
    <row r="1927" spans="67:72" x14ac:dyDescent="0.35">
      <c r="BO1927">
        <v>19.25</v>
      </c>
      <c r="BP1927">
        <f t="shared" si="210"/>
        <v>12.516568546530303</v>
      </c>
      <c r="BQ1927">
        <f t="shared" si="211"/>
        <v>12.478203769723249</v>
      </c>
      <c r="BR1927">
        <f t="shared" si="212"/>
        <v>40.918254262060245</v>
      </c>
      <c r="BS1927">
        <f t="shared" si="213"/>
        <v>37.850452007052965</v>
      </c>
      <c r="BT1927">
        <v>10</v>
      </c>
    </row>
    <row r="1928" spans="67:72" x14ac:dyDescent="0.35">
      <c r="BO1928">
        <v>19.260000000000002</v>
      </c>
      <c r="BP1928">
        <f t="shared" si="210"/>
        <v>12.516302327511166</v>
      </c>
      <c r="BQ1928">
        <f t="shared" si="211"/>
        <v>12.477921924654416</v>
      </c>
      <c r="BR1928">
        <f t="shared" si="212"/>
        <v>40.916009657480792</v>
      </c>
      <c r="BS1928">
        <f t="shared" si="213"/>
        <v>37.84835790233759</v>
      </c>
      <c r="BT1928">
        <v>10</v>
      </c>
    </row>
    <row r="1929" spans="67:72" x14ac:dyDescent="0.35">
      <c r="BO1929">
        <v>19.27</v>
      </c>
      <c r="BP1929">
        <f t="shared" si="210"/>
        <v>12.516036196900433</v>
      </c>
      <c r="BQ1929">
        <f t="shared" si="211"/>
        <v>12.477640172126023</v>
      </c>
      <c r="BR1929">
        <f t="shared" si="212"/>
        <v>40.91376691535956</v>
      </c>
      <c r="BS1929">
        <f t="shared" si="213"/>
        <v>37.846265680263102</v>
      </c>
      <c r="BT1929">
        <v>10</v>
      </c>
    </row>
    <row r="1930" spans="67:72" x14ac:dyDescent="0.35">
      <c r="BO1930">
        <v>19.28</v>
      </c>
      <c r="BP1930">
        <f t="shared" si="210"/>
        <v>12.515770154732827</v>
      </c>
      <c r="BQ1930">
        <f t="shared" si="211"/>
        <v>12.477358512177766</v>
      </c>
      <c r="BR1930">
        <f t="shared" si="212"/>
        <v>40.911526032197074</v>
      </c>
      <c r="BS1930">
        <f t="shared" si="213"/>
        <v>37.844175337461742</v>
      </c>
      <c r="BT1930">
        <v>10</v>
      </c>
    </row>
    <row r="1931" spans="67:72" x14ac:dyDescent="0.35">
      <c r="BO1931">
        <v>19.29</v>
      </c>
      <c r="BP1931">
        <f t="shared" si="210"/>
        <v>12.51550420104309</v>
      </c>
      <c r="BQ1931">
        <f t="shared" si="211"/>
        <v>12.477076944849363</v>
      </c>
      <c r="BR1931">
        <f t="shared" si="212"/>
        <v>40.909287004500584</v>
      </c>
      <c r="BS1931">
        <f t="shared" si="213"/>
        <v>37.842086870571897</v>
      </c>
      <c r="BT1931">
        <v>10</v>
      </c>
    </row>
    <row r="1932" spans="67:72" x14ac:dyDescent="0.35">
      <c r="BO1932">
        <v>19.3</v>
      </c>
      <c r="BP1932">
        <f t="shared" si="210"/>
        <v>12.51523833586598</v>
      </c>
      <c r="BQ1932">
        <f t="shared" si="211"/>
        <v>12.476795470180555</v>
      </c>
      <c r="BR1932">
        <f t="shared" si="212"/>
        <v>40.907049828784025</v>
      </c>
      <c r="BS1932">
        <f t="shared" si="213"/>
        <v>37.840000276238044</v>
      </c>
      <c r="BT1932">
        <v>10</v>
      </c>
    </row>
    <row r="1933" spans="67:72" x14ac:dyDescent="0.35">
      <c r="BO1933">
        <v>19.309999999999999</v>
      </c>
      <c r="BP1933">
        <f t="shared" si="210"/>
        <v>12.514972559236272</v>
      </c>
      <c r="BQ1933">
        <f t="shared" si="211"/>
        <v>12.476514088211104</v>
      </c>
      <c r="BR1933">
        <f t="shared" si="212"/>
        <v>40.904814501568055</v>
      </c>
      <c r="BS1933">
        <f t="shared" si="213"/>
        <v>37.837915551110768</v>
      </c>
      <c r="BT1933">
        <v>10</v>
      </c>
    </row>
    <row r="1934" spans="67:72" x14ac:dyDescent="0.35">
      <c r="BO1934">
        <v>19.32</v>
      </c>
      <c r="BP1934">
        <f t="shared" si="210"/>
        <v>12.514706871188753</v>
      </c>
      <c r="BQ1934">
        <f t="shared" si="211"/>
        <v>12.476232798980794</v>
      </c>
      <c r="BR1934">
        <f t="shared" si="212"/>
        <v>40.902581019379987</v>
      </c>
      <c r="BS1934">
        <f t="shared" si="213"/>
        <v>37.835832691846733</v>
      </c>
      <c r="BT1934">
        <v>10</v>
      </c>
    </row>
    <row r="1935" spans="67:72" x14ac:dyDescent="0.35">
      <c r="BO1935">
        <v>19.329999999999998</v>
      </c>
      <c r="BP1935">
        <f t="shared" si="210"/>
        <v>12.514441271758239</v>
      </c>
      <c r="BQ1935">
        <f t="shared" si="211"/>
        <v>12.475951602529422</v>
      </c>
      <c r="BR1935">
        <f t="shared" si="212"/>
        <v>40.900349378753823</v>
      </c>
      <c r="BS1935">
        <f t="shared" si="213"/>
        <v>37.833751695108695</v>
      </c>
      <c r="BT1935">
        <v>10</v>
      </c>
    </row>
    <row r="1936" spans="67:72" x14ac:dyDescent="0.35">
      <c r="BO1936">
        <v>19.34</v>
      </c>
      <c r="BP1936">
        <f t="shared" si="210"/>
        <v>12.514175760979549</v>
      </c>
      <c r="BQ1936">
        <f t="shared" si="211"/>
        <v>12.475670498896816</v>
      </c>
      <c r="BR1936">
        <f t="shared" si="212"/>
        <v>40.898119576230215</v>
      </c>
      <c r="BS1936">
        <f t="shared" si="213"/>
        <v>37.831672557565483</v>
      </c>
      <c r="BT1936">
        <v>10</v>
      </c>
    </row>
    <row r="1937" spans="67:72" x14ac:dyDescent="0.35">
      <c r="BO1937">
        <v>19.350000000000001</v>
      </c>
      <c r="BP1937">
        <f t="shared" si="210"/>
        <v>12.513910338887531</v>
      </c>
      <c r="BQ1937">
        <f t="shared" si="211"/>
        <v>12.47538948812282</v>
      </c>
      <c r="BR1937">
        <f t="shared" si="212"/>
        <v>40.895891608356457</v>
      </c>
      <c r="BS1937">
        <f t="shared" si="213"/>
        <v>37.82959527589194</v>
      </c>
      <c r="BT1937">
        <v>10</v>
      </c>
    </row>
    <row r="1938" spans="67:72" x14ac:dyDescent="0.35">
      <c r="BO1938">
        <v>19.36</v>
      </c>
      <c r="BP1938">
        <f t="shared" si="210"/>
        <v>12.513645005517038</v>
      </c>
      <c r="BQ1938">
        <f t="shared" si="211"/>
        <v>12.475108570247299</v>
      </c>
      <c r="BR1938">
        <f t="shared" si="212"/>
        <v>40.893665471686475</v>
      </c>
      <c r="BS1938">
        <f t="shared" si="213"/>
        <v>37.827519846769</v>
      </c>
      <c r="BT1938">
        <v>10</v>
      </c>
    </row>
    <row r="1939" spans="67:72" x14ac:dyDescent="0.35">
      <c r="BO1939">
        <v>19.37</v>
      </c>
      <c r="BP1939">
        <f t="shared" si="210"/>
        <v>12.513379760902952</v>
      </c>
      <c r="BQ1939">
        <f t="shared" si="211"/>
        <v>12.47482774531014</v>
      </c>
      <c r="BR1939">
        <f t="shared" si="212"/>
        <v>40.891441162780808</v>
      </c>
      <c r="BS1939">
        <f t="shared" si="213"/>
        <v>37.825446266883603</v>
      </c>
      <c r="BT1939">
        <v>10</v>
      </c>
    </row>
    <row r="1940" spans="67:72" x14ac:dyDescent="0.35">
      <c r="BO1940">
        <v>19.38</v>
      </c>
      <c r="BP1940">
        <f t="shared" si="210"/>
        <v>12.513114605080164</v>
      </c>
      <c r="BQ1940">
        <f t="shared" si="211"/>
        <v>12.474547013351252</v>
      </c>
      <c r="BR1940">
        <f t="shared" si="212"/>
        <v>40.88921867820661</v>
      </c>
      <c r="BS1940">
        <f t="shared" si="213"/>
        <v>37.823374532928739</v>
      </c>
      <c r="BT1940">
        <v>10</v>
      </c>
    </row>
    <row r="1941" spans="67:72" x14ac:dyDescent="0.35">
      <c r="BO1941">
        <v>19.39</v>
      </c>
      <c r="BP1941">
        <f t="shared" si="210"/>
        <v>12.512849538083579</v>
      </c>
      <c r="BQ1941">
        <f t="shared" si="211"/>
        <v>12.474266374410563</v>
      </c>
      <c r="BR1941">
        <f t="shared" si="212"/>
        <v>40.886998014537625</v>
      </c>
      <c r="BS1941">
        <f t="shared" si="213"/>
        <v>37.821304641603376</v>
      </c>
      <c r="BT1941">
        <v>10</v>
      </c>
    </row>
    <row r="1942" spans="67:72" x14ac:dyDescent="0.35">
      <c r="BO1942">
        <v>19.399999999999999</v>
      </c>
      <c r="BP1942">
        <f t="shared" si="210"/>
        <v>12.512584559948131</v>
      </c>
      <c r="BQ1942">
        <f t="shared" si="211"/>
        <v>12.473985828528026</v>
      </c>
      <c r="BR1942">
        <f t="shared" si="212"/>
        <v>40.884779168354171</v>
      </c>
      <c r="BS1942">
        <f t="shared" si="213"/>
        <v>37.819236589612501</v>
      </c>
      <c r="BT1942">
        <v>10</v>
      </c>
    </row>
    <row r="1943" spans="67:72" x14ac:dyDescent="0.35">
      <c r="BO1943">
        <v>19.41</v>
      </c>
      <c r="BP1943">
        <f t="shared" si="210"/>
        <v>12.512319670708759</v>
      </c>
      <c r="BQ1943">
        <f t="shared" si="211"/>
        <v>12.473705375743608</v>
      </c>
      <c r="BR1943">
        <f t="shared" si="212"/>
        <v>40.882562136243131</v>
      </c>
      <c r="BS1943">
        <f t="shared" si="213"/>
        <v>37.817170373667096</v>
      </c>
      <c r="BT1943">
        <v>10</v>
      </c>
    </row>
    <row r="1944" spans="67:72" x14ac:dyDescent="0.35">
      <c r="BO1944">
        <v>19.420000000000002</v>
      </c>
      <c r="BP1944">
        <f t="shared" si="210"/>
        <v>12.512054870400425</v>
      </c>
      <c r="BQ1944">
        <f t="shared" si="211"/>
        <v>12.473425016097304</v>
      </c>
      <c r="BR1944">
        <f t="shared" si="212"/>
        <v>40.880346914797954</v>
      </c>
      <c r="BS1944">
        <f t="shared" si="213"/>
        <v>37.81510599048412</v>
      </c>
      <c r="BT1944">
        <v>10</v>
      </c>
    </row>
    <row r="1945" spans="67:72" x14ac:dyDescent="0.35">
      <c r="BO1945">
        <v>19.43</v>
      </c>
      <c r="BP1945">
        <f t="shared" si="210"/>
        <v>12.511790159058105</v>
      </c>
      <c r="BQ1945">
        <f t="shared" si="211"/>
        <v>12.473144749629125</v>
      </c>
      <c r="BR1945">
        <f t="shared" si="212"/>
        <v>40.878133500618617</v>
      </c>
      <c r="BS1945">
        <f t="shared" si="213"/>
        <v>37.813043436786479</v>
      </c>
      <c r="BT1945">
        <v>10</v>
      </c>
    </row>
    <row r="1946" spans="67:72" x14ac:dyDescent="0.35">
      <c r="BO1946">
        <v>19.440000000000001</v>
      </c>
      <c r="BP1946">
        <f t="shared" si="210"/>
        <v>12.511525536716796</v>
      </c>
      <c r="BQ1946">
        <f t="shared" si="211"/>
        <v>12.472864576379108</v>
      </c>
      <c r="BR1946">
        <f t="shared" si="212"/>
        <v>40.875921890311638</v>
      </c>
      <c r="BS1946">
        <f t="shared" si="213"/>
        <v>37.810982709303069</v>
      </c>
      <c r="BT1946">
        <v>10</v>
      </c>
    </row>
    <row r="1947" spans="67:72" x14ac:dyDescent="0.35">
      <c r="BO1947">
        <v>19.45</v>
      </c>
      <c r="BP1947">
        <f t="shared" si="210"/>
        <v>12.511261003411507</v>
      </c>
      <c r="BQ1947">
        <f t="shared" si="211"/>
        <v>12.472584496387306</v>
      </c>
      <c r="BR1947">
        <f t="shared" si="212"/>
        <v>40.873712080490058</v>
      </c>
      <c r="BS1947">
        <f t="shared" si="213"/>
        <v>37.808923804768703</v>
      </c>
      <c r="BT1947">
        <v>10</v>
      </c>
    </row>
    <row r="1948" spans="67:72" x14ac:dyDescent="0.35">
      <c r="BO1948">
        <v>19.46</v>
      </c>
      <c r="BP1948">
        <f t="shared" si="210"/>
        <v>12.510996559177268</v>
      </c>
      <c r="BQ1948">
        <f t="shared" si="211"/>
        <v>12.472304509693799</v>
      </c>
      <c r="BR1948">
        <f t="shared" si="212"/>
        <v>40.871504067773401</v>
      </c>
      <c r="BS1948">
        <f t="shared" si="213"/>
        <v>37.806866719924137</v>
      </c>
      <c r="BT1948">
        <v>10</v>
      </c>
    </row>
    <row r="1949" spans="67:72" x14ac:dyDescent="0.35">
      <c r="BO1949">
        <v>19.47</v>
      </c>
      <c r="BP1949">
        <f t="shared" si="210"/>
        <v>12.510732204049125</v>
      </c>
      <c r="BQ1949">
        <f t="shared" si="211"/>
        <v>12.472024616338686</v>
      </c>
      <c r="BR1949">
        <f t="shared" si="212"/>
        <v>40.869297848787696</v>
      </c>
      <c r="BS1949">
        <f t="shared" si="213"/>
        <v>37.80481145151608</v>
      </c>
      <c r="BT1949">
        <v>10</v>
      </c>
    </row>
    <row r="1950" spans="67:72" x14ac:dyDescent="0.35">
      <c r="BO1950">
        <v>19.48</v>
      </c>
      <c r="BP1950">
        <f t="shared" si="210"/>
        <v>12.510467938062137</v>
      </c>
      <c r="BQ1950">
        <f t="shared" si="211"/>
        <v>12.471744816362079</v>
      </c>
      <c r="BR1950">
        <f t="shared" si="212"/>
        <v>40.867093420165453</v>
      </c>
      <c r="BS1950">
        <f t="shared" si="213"/>
        <v>37.802757996297117</v>
      </c>
      <c r="BT1950">
        <v>10</v>
      </c>
    </row>
    <row r="1951" spans="67:72" x14ac:dyDescent="0.35">
      <c r="BO1951">
        <v>19.489999999999998</v>
      </c>
      <c r="BP1951">
        <f t="shared" si="210"/>
        <v>12.510203761251384</v>
      </c>
      <c r="BQ1951">
        <f t="shared" si="211"/>
        <v>12.471465109804125</v>
      </c>
      <c r="BR1951">
        <f t="shared" si="212"/>
        <v>40.864890778545643</v>
      </c>
      <c r="BS1951">
        <f t="shared" si="213"/>
        <v>37.800706351025745</v>
      </c>
      <c r="BT1951">
        <v>10</v>
      </c>
    </row>
    <row r="1952" spans="67:72" x14ac:dyDescent="0.35">
      <c r="BO1952">
        <v>19.5</v>
      </c>
      <c r="BP1952">
        <f t="shared" si="210"/>
        <v>12.509939673651965</v>
      </c>
      <c r="BQ1952">
        <f t="shared" si="211"/>
        <v>12.471185496704983</v>
      </c>
      <c r="BR1952">
        <f t="shared" si="212"/>
        <v>40.862689920573693</v>
      </c>
      <c r="BS1952">
        <f t="shared" si="213"/>
        <v>37.79865651246638</v>
      </c>
      <c r="BT1952">
        <v>10</v>
      </c>
    </row>
    <row r="1953" spans="67:72" x14ac:dyDescent="0.35">
      <c r="BO1953">
        <v>19.510000000000002</v>
      </c>
      <c r="BP1953">
        <f t="shared" si="210"/>
        <v>12.50967567529899</v>
      </c>
      <c r="BQ1953">
        <f t="shared" si="211"/>
        <v>12.470905977104836</v>
      </c>
      <c r="BR1953">
        <f t="shared" si="212"/>
        <v>40.86049084290147</v>
      </c>
      <c r="BS1953">
        <f t="shared" si="213"/>
        <v>37.796608477389285</v>
      </c>
      <c r="BT1953">
        <v>10</v>
      </c>
    </row>
    <row r="1954" spans="67:72" x14ac:dyDescent="0.35">
      <c r="BO1954">
        <v>19.52</v>
      </c>
      <c r="BP1954">
        <f t="shared" si="210"/>
        <v>12.509411766227593</v>
      </c>
      <c r="BQ1954">
        <f t="shared" si="211"/>
        <v>12.470626551043887</v>
      </c>
      <c r="BR1954">
        <f t="shared" si="212"/>
        <v>40.85829354218729</v>
      </c>
      <c r="BS1954">
        <f t="shared" si="213"/>
        <v>37.794562242570606</v>
      </c>
      <c r="BT1954">
        <v>10</v>
      </c>
    </row>
    <row r="1955" spans="67:72" x14ac:dyDescent="0.35">
      <c r="BO1955">
        <v>19.53</v>
      </c>
      <c r="BP1955">
        <f t="shared" si="210"/>
        <v>12.509147946472917</v>
      </c>
      <c r="BQ1955">
        <f t="shared" si="211"/>
        <v>12.470347218562363</v>
      </c>
      <c r="BR1955">
        <f t="shared" si="212"/>
        <v>40.856098015095853</v>
      </c>
      <c r="BS1955">
        <f t="shared" si="213"/>
        <v>37.792517804792368</v>
      </c>
      <c r="BT1955">
        <v>10</v>
      </c>
    </row>
    <row r="1956" spans="67:72" x14ac:dyDescent="0.35">
      <c r="BO1956">
        <v>19.54</v>
      </c>
      <c r="BP1956">
        <f t="shared" si="210"/>
        <v>12.508884216070127</v>
      </c>
      <c r="BQ1956">
        <f t="shared" si="211"/>
        <v>12.470067979700508</v>
      </c>
      <c r="BR1956">
        <f t="shared" si="212"/>
        <v>40.853904258298293</v>
      </c>
      <c r="BS1956">
        <f t="shared" si="213"/>
        <v>37.790475160842426</v>
      </c>
      <c r="BT1956">
        <v>10</v>
      </c>
    </row>
    <row r="1957" spans="67:72" x14ac:dyDescent="0.35">
      <c r="BO1957">
        <v>19.55</v>
      </c>
      <c r="BP1957">
        <f t="shared" si="210"/>
        <v>12.508620575054408</v>
      </c>
      <c r="BQ1957">
        <f t="shared" si="211"/>
        <v>12.469788834498591</v>
      </c>
      <c r="BR1957">
        <f t="shared" si="212"/>
        <v>40.85171226847212</v>
      </c>
      <c r="BS1957">
        <f t="shared" si="213"/>
        <v>37.788434307514457</v>
      </c>
      <c r="BT1957">
        <v>10</v>
      </c>
    </row>
    <row r="1958" spans="67:72" x14ac:dyDescent="0.35">
      <c r="BO1958">
        <v>19.559999999999999</v>
      </c>
      <c r="BP1958">
        <f t="shared" si="210"/>
        <v>12.508357023460954</v>
      </c>
      <c r="BQ1958">
        <f t="shared" si="211"/>
        <v>12.4695097829969</v>
      </c>
      <c r="BR1958">
        <f t="shared" si="212"/>
        <v>40.849522042301231</v>
      </c>
      <c r="BS1958">
        <f t="shared" si="213"/>
        <v>37.78639524160802</v>
      </c>
      <c r="BT1958">
        <v>10</v>
      </c>
    </row>
    <row r="1959" spans="67:72" x14ac:dyDescent="0.35">
      <c r="BO1959">
        <v>19.57</v>
      </c>
      <c r="BP1959">
        <f t="shared" si="210"/>
        <v>12.508093561324982</v>
      </c>
      <c r="BQ1959">
        <f t="shared" si="211"/>
        <v>12.469230825235744</v>
      </c>
      <c r="BR1959">
        <f t="shared" si="212"/>
        <v>40.84733357647589</v>
      </c>
      <c r="BS1959">
        <f t="shared" si="213"/>
        <v>37.784357959928442</v>
      </c>
      <c r="BT1959">
        <v>10</v>
      </c>
    </row>
    <row r="1960" spans="67:72" x14ac:dyDescent="0.35">
      <c r="BO1960">
        <v>19.579999999999998</v>
      </c>
      <c r="BP1960">
        <f t="shared" si="210"/>
        <v>12.507830188681725</v>
      </c>
      <c r="BQ1960">
        <f t="shared" si="211"/>
        <v>12.468951961255454</v>
      </c>
      <c r="BR1960">
        <f t="shared" si="212"/>
        <v>40.845146867692712</v>
      </c>
      <c r="BS1960">
        <f t="shared" si="213"/>
        <v>37.782322459286881</v>
      </c>
      <c r="BT1960">
        <v>10</v>
      </c>
    </row>
    <row r="1961" spans="67:72" x14ac:dyDescent="0.35">
      <c r="BO1961">
        <v>19.59</v>
      </c>
      <c r="BP1961">
        <f t="shared" si="210"/>
        <v>12.50756690556643</v>
      </c>
      <c r="BQ1961">
        <f t="shared" si="211"/>
        <v>12.468673191096386</v>
      </c>
      <c r="BR1961">
        <f t="shared" si="212"/>
        <v>40.842961912654665</v>
      </c>
      <c r="BS1961">
        <f t="shared" si="213"/>
        <v>37.780288736500282</v>
      </c>
      <c r="BT1961">
        <v>10</v>
      </c>
    </row>
    <row r="1962" spans="67:72" x14ac:dyDescent="0.35">
      <c r="BO1962">
        <v>19.600000000000001</v>
      </c>
      <c r="BP1962">
        <f t="shared" si="210"/>
        <v>12.507303712014366</v>
      </c>
      <c r="BQ1962">
        <f t="shared" si="211"/>
        <v>12.468394514798913</v>
      </c>
      <c r="BR1962">
        <f t="shared" si="212"/>
        <v>40.840778708071049</v>
      </c>
      <c r="BS1962">
        <f t="shared" si="213"/>
        <v>37.778256788391388</v>
      </c>
      <c r="BT1962">
        <v>10</v>
      </c>
    </row>
    <row r="1963" spans="67:72" x14ac:dyDescent="0.35">
      <c r="BO1963">
        <v>19.61</v>
      </c>
      <c r="BP1963">
        <f t="shared" si="210"/>
        <v>12.507040608060818</v>
      </c>
      <c r="BQ1963">
        <f t="shared" si="211"/>
        <v>12.468115932403427</v>
      </c>
      <c r="BR1963">
        <f t="shared" si="212"/>
        <v>40.838597250657472</v>
      </c>
      <c r="BS1963">
        <f t="shared" si="213"/>
        <v>37.776226611788694</v>
      </c>
      <c r="BT1963">
        <v>10</v>
      </c>
    </row>
    <row r="1964" spans="67:72" x14ac:dyDescent="0.35">
      <c r="BO1964">
        <v>19.62</v>
      </c>
      <c r="BP1964">
        <f t="shared" si="210"/>
        <v>12.506777593741083</v>
      </c>
      <c r="BQ1964">
        <f t="shared" si="211"/>
        <v>12.467837443950346</v>
      </c>
      <c r="BR1964">
        <f t="shared" si="212"/>
        <v>40.836417537135858</v>
      </c>
      <c r="BS1964">
        <f t="shared" si="213"/>
        <v>37.774198203526495</v>
      </c>
      <c r="BT1964">
        <v>10</v>
      </c>
    </row>
    <row r="1965" spans="67:72" x14ac:dyDescent="0.35">
      <c r="BO1965">
        <v>19.63</v>
      </c>
      <c r="BP1965">
        <f t="shared" si="210"/>
        <v>12.506514669090478</v>
      </c>
      <c r="BQ1965">
        <f t="shared" si="211"/>
        <v>12.467559049480109</v>
      </c>
      <c r="BR1965">
        <f t="shared" si="212"/>
        <v>40.834239564234423</v>
      </c>
      <c r="BS1965">
        <f t="shared" si="213"/>
        <v>37.772171560444818</v>
      </c>
      <c r="BT1965">
        <v>10</v>
      </c>
    </row>
    <row r="1966" spans="67:72" x14ac:dyDescent="0.35">
      <c r="BO1966">
        <v>19.64</v>
      </c>
      <c r="BP1966">
        <f t="shared" si="210"/>
        <v>12.506251834144344</v>
      </c>
      <c r="BQ1966">
        <f t="shared" si="211"/>
        <v>12.467280749033176</v>
      </c>
      <c r="BR1966">
        <f t="shared" si="212"/>
        <v>40.832063328687674</v>
      </c>
      <c r="BS1966">
        <f t="shared" si="213"/>
        <v>37.770146679389434</v>
      </c>
      <c r="BT1966">
        <v>10</v>
      </c>
    </row>
    <row r="1967" spans="67:72" x14ac:dyDescent="0.35">
      <c r="BO1967">
        <v>19.649999999999999</v>
      </c>
      <c r="BP1967">
        <f t="shared" si="210"/>
        <v>12.505989088938026</v>
      </c>
      <c r="BQ1967">
        <f t="shared" si="211"/>
        <v>12.467002542650022</v>
      </c>
      <c r="BR1967">
        <f t="shared" si="212"/>
        <v>40.829888827236367</v>
      </c>
      <c r="BS1967">
        <f t="shared" si="213"/>
        <v>37.768123557211858</v>
      </c>
      <c r="BT1967">
        <v>10</v>
      </c>
    </row>
    <row r="1968" spans="67:72" x14ac:dyDescent="0.35">
      <c r="BO1968">
        <v>19.66</v>
      </c>
      <c r="BP1968">
        <f t="shared" si="210"/>
        <v>12.505726433506897</v>
      </c>
      <c r="BQ1968">
        <f t="shared" si="211"/>
        <v>12.466724430371155</v>
      </c>
      <c r="BR1968">
        <f t="shared" si="212"/>
        <v>40.827716056627551</v>
      </c>
      <c r="BS1968">
        <f t="shared" si="213"/>
        <v>37.76610219076931</v>
      </c>
      <c r="BT1968">
        <v>10</v>
      </c>
    </row>
    <row r="1969" spans="67:72" x14ac:dyDescent="0.35">
      <c r="BO1969">
        <v>19.670000000000002</v>
      </c>
      <c r="BP1969">
        <f t="shared" si="210"/>
        <v>12.505463867886343</v>
      </c>
      <c r="BQ1969">
        <f t="shared" si="211"/>
        <v>12.466446412237095</v>
      </c>
      <c r="BR1969">
        <f t="shared" si="212"/>
        <v>40.825545013614487</v>
      </c>
      <c r="BS1969">
        <f t="shared" si="213"/>
        <v>37.764082576924757</v>
      </c>
      <c r="BT1969">
        <v>10</v>
      </c>
    </row>
    <row r="1970" spans="67:72" x14ac:dyDescent="0.35">
      <c r="BO1970">
        <v>19.68</v>
      </c>
      <c r="BP1970">
        <f t="shared" si="210"/>
        <v>12.505201392111768</v>
      </c>
      <c r="BQ1970">
        <f t="shared" si="211"/>
        <v>12.466168488288385</v>
      </c>
      <c r="BR1970">
        <f t="shared" si="212"/>
        <v>40.823375694956702</v>
      </c>
      <c r="BS1970">
        <f t="shared" si="213"/>
        <v>37.762064712546831</v>
      </c>
      <c r="BT1970">
        <v>10</v>
      </c>
    </row>
    <row r="1971" spans="67:72" x14ac:dyDescent="0.35">
      <c r="BO1971">
        <v>19.690000000000001</v>
      </c>
      <c r="BP1971">
        <f t="shared" si="210"/>
        <v>12.504939006218589</v>
      </c>
      <c r="BQ1971">
        <f t="shared" si="211"/>
        <v>12.465890658565597</v>
      </c>
      <c r="BR1971">
        <f t="shared" si="212"/>
        <v>40.821208097419927</v>
      </c>
      <c r="BS1971">
        <f t="shared" si="213"/>
        <v>37.760048594509875</v>
      </c>
      <c r="BT1971">
        <v>10</v>
      </c>
    </row>
    <row r="1972" spans="67:72" x14ac:dyDescent="0.35">
      <c r="BO1972">
        <v>19.7</v>
      </c>
      <c r="BP1972">
        <f t="shared" si="210"/>
        <v>12.504676710242245</v>
      </c>
      <c r="BQ1972">
        <f t="shared" si="211"/>
        <v>12.465612923109314</v>
      </c>
      <c r="BR1972">
        <f t="shared" si="212"/>
        <v>40.819042217776094</v>
      </c>
      <c r="BS1972">
        <f t="shared" si="213"/>
        <v>37.758034219693918</v>
      </c>
      <c r="BT1972">
        <v>10</v>
      </c>
    </row>
    <row r="1973" spans="67:72" x14ac:dyDescent="0.35">
      <c r="BO1973">
        <v>19.71</v>
      </c>
      <c r="BP1973">
        <f t="shared" si="210"/>
        <v>12.504414504218195</v>
      </c>
      <c r="BQ1973">
        <f t="shared" si="211"/>
        <v>12.465335281960144</v>
      </c>
      <c r="BR1973">
        <f t="shared" si="212"/>
        <v>40.816878052803368</v>
      </c>
      <c r="BS1973">
        <f t="shared" si="213"/>
        <v>37.756021584984651</v>
      </c>
      <c r="BT1973">
        <v>10</v>
      </c>
    </row>
    <row r="1974" spans="67:72" x14ac:dyDescent="0.35">
      <c r="BO1974">
        <v>19.72</v>
      </c>
      <c r="BP1974">
        <f t="shared" si="210"/>
        <v>12.504152388181907</v>
      </c>
      <c r="BQ1974">
        <f t="shared" si="211"/>
        <v>12.46505773515872</v>
      </c>
      <c r="BR1974">
        <f t="shared" si="212"/>
        <v>40.814715599286068</v>
      </c>
      <c r="BS1974">
        <f t="shared" si="213"/>
        <v>37.754010687273428</v>
      </c>
      <c r="BT1974">
        <v>10</v>
      </c>
    </row>
    <row r="1975" spans="67:72" x14ac:dyDescent="0.35">
      <c r="BO1975">
        <v>19.73</v>
      </c>
      <c r="BP1975">
        <f t="shared" si="210"/>
        <v>12.503890362168869</v>
      </c>
      <c r="BQ1975">
        <f t="shared" si="211"/>
        <v>12.464780282745689</v>
      </c>
      <c r="BR1975">
        <f t="shared" si="212"/>
        <v>40.812554854014699</v>
      </c>
      <c r="BS1975">
        <f t="shared" si="213"/>
        <v>37.752001523457267</v>
      </c>
      <c r="BT1975">
        <v>10</v>
      </c>
    </row>
    <row r="1976" spans="67:72" x14ac:dyDescent="0.35">
      <c r="BO1976">
        <v>19.739999999999998</v>
      </c>
      <c r="BP1976">
        <f t="shared" si="210"/>
        <v>12.50362842621459</v>
      </c>
      <c r="BQ1976">
        <f t="shared" si="211"/>
        <v>12.46450292476173</v>
      </c>
      <c r="BR1976">
        <f t="shared" si="212"/>
        <v>40.810395813785952</v>
      </c>
      <c r="BS1976">
        <f t="shared" si="213"/>
        <v>37.749994090438804</v>
      </c>
      <c r="BT1976">
        <v>10</v>
      </c>
    </row>
    <row r="1977" spans="67:72" x14ac:dyDescent="0.35">
      <c r="BO1977">
        <v>19.75</v>
      </c>
      <c r="BP1977">
        <f t="shared" si="210"/>
        <v>12.503366580354593</v>
      </c>
      <c r="BQ1977">
        <f t="shared" si="211"/>
        <v>12.464225661247532</v>
      </c>
      <c r="BR1977">
        <f t="shared" si="212"/>
        <v>40.808238475402625</v>
      </c>
      <c r="BS1977">
        <f t="shared" si="213"/>
        <v>37.747988385126312</v>
      </c>
      <c r="BT1977">
        <v>10</v>
      </c>
    </row>
    <row r="1978" spans="67:72" x14ac:dyDescent="0.35">
      <c r="BO1978">
        <v>19.760000000000002</v>
      </c>
      <c r="BP1978">
        <f t="shared" si="210"/>
        <v>12.503104824624417</v>
      </c>
      <c r="BQ1978">
        <f t="shared" si="211"/>
        <v>12.463948492243818</v>
      </c>
      <c r="BR1978">
        <f t="shared" si="212"/>
        <v>40.806082835673699</v>
      </c>
      <c r="BS1978">
        <f t="shared" si="213"/>
        <v>37.745984404433706</v>
      </c>
      <c r="BT1978">
        <v>10</v>
      </c>
    </row>
    <row r="1979" spans="67:72" x14ac:dyDescent="0.35">
      <c r="BO1979">
        <v>19.77</v>
      </c>
      <c r="BP1979">
        <f t="shared" si="210"/>
        <v>12.502843159059621</v>
      </c>
      <c r="BQ1979">
        <f t="shared" si="211"/>
        <v>12.463671417791316</v>
      </c>
      <c r="BR1979">
        <f t="shared" si="212"/>
        <v>40.803928891414259</v>
      </c>
      <c r="BS1979">
        <f t="shared" si="213"/>
        <v>37.743982145280469</v>
      </c>
      <c r="BT1979">
        <v>10</v>
      </c>
    </row>
    <row r="1980" spans="67:72" x14ac:dyDescent="0.35">
      <c r="BO1980">
        <v>19.78</v>
      </c>
      <c r="BP1980">
        <f t="shared" si="210"/>
        <v>12.502581583695783</v>
      </c>
      <c r="BQ1980">
        <f t="shared" si="211"/>
        <v>12.463394437930793</v>
      </c>
      <c r="BR1980">
        <f t="shared" si="212"/>
        <v>40.801776639445507</v>
      </c>
      <c r="BS1980">
        <f t="shared" si="213"/>
        <v>37.741981604591736</v>
      </c>
      <c r="BT1980">
        <v>10</v>
      </c>
    </row>
    <row r="1981" spans="67:72" x14ac:dyDescent="0.35">
      <c r="BO1981">
        <v>19.79</v>
      </c>
      <c r="BP1981">
        <f t="shared" si="210"/>
        <v>12.502320098568491</v>
      </c>
      <c r="BQ1981">
        <f t="shared" si="211"/>
        <v>12.463117552703027</v>
      </c>
      <c r="BR1981">
        <f t="shared" si="212"/>
        <v>40.799626076594748</v>
      </c>
      <c r="BS1981">
        <f t="shared" si="213"/>
        <v>37.739982779298195</v>
      </c>
      <c r="BT1981">
        <v>10</v>
      </c>
    </row>
    <row r="1982" spans="67:72" x14ac:dyDescent="0.35">
      <c r="BO1982">
        <v>19.8</v>
      </c>
      <c r="BP1982">
        <f t="shared" si="210"/>
        <v>12.502058703713356</v>
      </c>
      <c r="BQ1982">
        <f t="shared" si="211"/>
        <v>12.462840762148819</v>
      </c>
      <c r="BR1982">
        <f t="shared" si="212"/>
        <v>40.7974771996954</v>
      </c>
      <c r="BS1982">
        <f t="shared" si="213"/>
        <v>37.737985666336122</v>
      </c>
      <c r="BT1982">
        <v>10</v>
      </c>
    </row>
    <row r="1983" spans="67:72" x14ac:dyDescent="0.35">
      <c r="BO1983">
        <v>19.809999999999999</v>
      </c>
      <c r="BP1983">
        <f t="shared" si="210"/>
        <v>12.501797399166005</v>
      </c>
      <c r="BQ1983">
        <f t="shared" si="211"/>
        <v>12.462564066308994</v>
      </c>
      <c r="BR1983">
        <f t="shared" si="212"/>
        <v>40.795330005586933</v>
      </c>
      <c r="BS1983">
        <f t="shared" si="213"/>
        <v>37.735990262647356</v>
      </c>
      <c r="BT1983">
        <v>10</v>
      </c>
    </row>
    <row r="1984" spans="67:72" x14ac:dyDescent="0.35">
      <c r="BO1984">
        <v>19.82</v>
      </c>
      <c r="BP1984">
        <f t="shared" si="210"/>
        <v>12.501536184962081</v>
      </c>
      <c r="BQ1984">
        <f t="shared" si="211"/>
        <v>12.462287465224394</v>
      </c>
      <c r="BR1984">
        <f t="shared" si="212"/>
        <v>40.793184491114921</v>
      </c>
      <c r="BS1984">
        <f t="shared" si="213"/>
        <v>37.733996565179304</v>
      </c>
      <c r="BT1984">
        <v>10</v>
      </c>
    </row>
    <row r="1985" spans="67:72" x14ac:dyDescent="0.35">
      <c r="BO1985">
        <v>19.829999999999998</v>
      </c>
      <c r="BP1985">
        <f t="shared" si="210"/>
        <v>12.50127506113725</v>
      </c>
      <c r="BQ1985">
        <f t="shared" si="211"/>
        <v>12.46201095893589</v>
      </c>
      <c r="BR1985">
        <f t="shared" si="212"/>
        <v>40.791040653130956</v>
      </c>
      <c r="BS1985">
        <f t="shared" si="213"/>
        <v>37.732004570884939</v>
      </c>
      <c r="BT1985">
        <v>10</v>
      </c>
    </row>
    <row r="1986" spans="67:72" x14ac:dyDescent="0.35">
      <c r="BO1986">
        <v>19.84</v>
      </c>
      <c r="BP1986">
        <f t="shared" si="210"/>
        <v>12.501014027727184</v>
      </c>
      <c r="BQ1986">
        <f t="shared" si="211"/>
        <v>12.461734547484367</v>
      </c>
      <c r="BR1986">
        <f t="shared" si="212"/>
        <v>40.788898488492698</v>
      </c>
      <c r="BS1986">
        <f t="shared" si="213"/>
        <v>37.730014276722727</v>
      </c>
      <c r="BT1986">
        <v>10</v>
      </c>
    </row>
    <row r="1987" spans="67:72" x14ac:dyDescent="0.35">
      <c r="BO1987">
        <v>19.850000000000001</v>
      </c>
      <c r="BP1987">
        <f t="shared" ref="BP1987:BP2050" si="214">13.03*EXP(-0.003454*BO1987)+0.1297*EXP(0.04768*BO1987)</f>
        <v>12.500753084767585</v>
      </c>
      <c r="BQ1987">
        <f t="shared" ref="BQ1987:BQ2050" si="215">13.05*EXP(-0.003531*BO1987)+0.105*EXP(0.05201*BO1987)</f>
        <v>12.461458230910734</v>
      </c>
      <c r="BR1987">
        <f t="shared" ref="BR1987:BR2050" si="216">19.99*EXP(-0.1923*BO1987)+43*EXP(-0.003208*BO1987)</f>
        <v>40.786757994063855</v>
      </c>
      <c r="BS1987">
        <f t="shared" ref="BS1987:BS2050" si="217">18.61*EXP(-0.182*BO1987)+39.42*EXP(-0.002885*BO1987)</f>
        <v>37.728025679656717</v>
      </c>
      <c r="BT1987">
        <v>10</v>
      </c>
    </row>
    <row r="1988" spans="67:72" x14ac:dyDescent="0.35">
      <c r="BO1988">
        <v>19.86</v>
      </c>
      <c r="BP1988">
        <f t="shared" si="214"/>
        <v>12.500492232294159</v>
      </c>
      <c r="BQ1988">
        <f t="shared" si="215"/>
        <v>12.461182009255927</v>
      </c>
      <c r="BR1988">
        <f t="shared" si="216"/>
        <v>40.78461916671413</v>
      </c>
      <c r="BS1988">
        <f t="shared" si="217"/>
        <v>37.726038776656438</v>
      </c>
      <c r="BT1988">
        <v>10</v>
      </c>
    </row>
    <row r="1989" spans="67:72" x14ac:dyDescent="0.35">
      <c r="BO1989">
        <v>19.87</v>
      </c>
      <c r="BP1989">
        <f t="shared" si="214"/>
        <v>12.500231470342641</v>
      </c>
      <c r="BQ1989">
        <f t="shared" si="215"/>
        <v>12.460905882560894</v>
      </c>
      <c r="BR1989">
        <f t="shared" si="216"/>
        <v>40.782482003319245</v>
      </c>
      <c r="BS1989">
        <f t="shared" si="217"/>
        <v>37.724053564696931</v>
      </c>
      <c r="BT1989">
        <v>10</v>
      </c>
    </row>
    <row r="1990" spans="67:72" x14ac:dyDescent="0.35">
      <c r="BO1990">
        <v>19.88</v>
      </c>
      <c r="BP1990">
        <f t="shared" si="214"/>
        <v>12.499970798948782</v>
      </c>
      <c r="BQ1990">
        <f t="shared" si="215"/>
        <v>12.460629850866612</v>
      </c>
      <c r="BR1990">
        <f t="shared" si="216"/>
        <v>40.780346500760935</v>
      </c>
      <c r="BS1990">
        <f t="shared" si="217"/>
        <v>37.722070040758751</v>
      </c>
      <c r="BT1990">
        <v>10</v>
      </c>
    </row>
    <row r="1991" spans="67:72" x14ac:dyDescent="0.35">
      <c r="BO1991">
        <v>19.89</v>
      </c>
      <c r="BP1991">
        <f t="shared" si="214"/>
        <v>12.499710218148339</v>
      </c>
      <c r="BQ1991">
        <f t="shared" si="215"/>
        <v>12.460353914214075</v>
      </c>
      <c r="BR1991">
        <f t="shared" si="216"/>
        <v>40.7782126559269</v>
      </c>
      <c r="BS1991">
        <f t="shared" si="217"/>
        <v>37.720088201827949</v>
      </c>
      <c r="BT1991">
        <v>10</v>
      </c>
    </row>
    <row r="1992" spans="67:72" x14ac:dyDescent="0.35">
      <c r="BO1992">
        <v>19.899999999999999</v>
      </c>
      <c r="BP1992">
        <f t="shared" si="214"/>
        <v>12.499449727977099</v>
      </c>
      <c r="BQ1992">
        <f t="shared" si="215"/>
        <v>12.460078072644304</v>
      </c>
      <c r="BR1992">
        <f t="shared" si="216"/>
        <v>40.776080465710848</v>
      </c>
      <c r="BS1992">
        <f t="shared" si="217"/>
        <v>37.71810804489602</v>
      </c>
      <c r="BT1992">
        <v>10</v>
      </c>
    </row>
    <row r="1993" spans="67:72" x14ac:dyDescent="0.35">
      <c r="BO1993">
        <v>19.91</v>
      </c>
      <c r="BP1993">
        <f t="shared" si="214"/>
        <v>12.499189328470864</v>
      </c>
      <c r="BQ1993">
        <f t="shared" si="215"/>
        <v>12.459802326198334</v>
      </c>
      <c r="BR1993">
        <f t="shared" si="216"/>
        <v>40.773949927012417</v>
      </c>
      <c r="BS1993">
        <f t="shared" si="217"/>
        <v>37.716129566959964</v>
      </c>
      <c r="BT1993">
        <v>10</v>
      </c>
    </row>
    <row r="1994" spans="67:72" x14ac:dyDescent="0.35">
      <c r="BO1994">
        <v>19.920000000000002</v>
      </c>
      <c r="BP1994">
        <f t="shared" si="214"/>
        <v>12.498929019665445</v>
      </c>
      <c r="BQ1994">
        <f t="shared" si="215"/>
        <v>12.45952667491723</v>
      </c>
      <c r="BR1994">
        <f t="shared" si="216"/>
        <v>40.771821036737229</v>
      </c>
      <c r="BS1994">
        <f t="shared" si="217"/>
        <v>37.71415276502222</v>
      </c>
      <c r="BT1994">
        <v>10</v>
      </c>
    </row>
    <row r="1995" spans="67:72" x14ac:dyDescent="0.35">
      <c r="BO1995">
        <v>19.93</v>
      </c>
      <c r="BP1995">
        <f t="shared" si="214"/>
        <v>12.498668801596683</v>
      </c>
      <c r="BQ1995">
        <f t="shared" si="215"/>
        <v>12.459251118842074</v>
      </c>
      <c r="BR1995">
        <f t="shared" si="216"/>
        <v>40.76969379179684</v>
      </c>
      <c r="BS1995">
        <f t="shared" si="217"/>
        <v>37.712177636090686</v>
      </c>
      <c r="BT1995">
        <v>10</v>
      </c>
    </row>
    <row r="1996" spans="67:72" x14ac:dyDescent="0.35">
      <c r="BO1996">
        <v>19.940000000000001</v>
      </c>
      <c r="BP1996">
        <f t="shared" si="214"/>
        <v>12.498408674300421</v>
      </c>
      <c r="BQ1996">
        <f t="shared" si="215"/>
        <v>12.458975658013969</v>
      </c>
      <c r="BR1996">
        <f t="shared" si="216"/>
        <v>40.767568189108715</v>
      </c>
      <c r="BS1996">
        <f t="shared" si="217"/>
        <v>37.710204177178689</v>
      </c>
      <c r="BT1996">
        <v>10</v>
      </c>
    </row>
    <row r="1997" spans="67:72" x14ac:dyDescent="0.35">
      <c r="BO1997">
        <v>19.95</v>
      </c>
      <c r="BP1997">
        <f t="shared" si="214"/>
        <v>12.498148637812537</v>
      </c>
      <c r="BQ1997">
        <f t="shared" si="215"/>
        <v>12.45870029247404</v>
      </c>
      <c r="BR1997">
        <f t="shared" si="216"/>
        <v>40.765444225596269</v>
      </c>
      <c r="BS1997">
        <f t="shared" si="217"/>
        <v>37.708232385304996</v>
      </c>
      <c r="BT1997">
        <v>10</v>
      </c>
    </row>
    <row r="1998" spans="67:72" x14ac:dyDescent="0.35">
      <c r="BO1998">
        <v>19.96</v>
      </c>
      <c r="BP1998">
        <f t="shared" si="214"/>
        <v>12.497888692168914</v>
      </c>
      <c r="BQ1998">
        <f t="shared" si="215"/>
        <v>12.458425022263436</v>
      </c>
      <c r="BR1998">
        <f t="shared" si="216"/>
        <v>40.763321898188813</v>
      </c>
      <c r="BS1998">
        <f t="shared" si="217"/>
        <v>37.706262257493783</v>
      </c>
      <c r="BT1998">
        <v>10</v>
      </c>
    </row>
    <row r="1999" spans="67:72" x14ac:dyDescent="0.35">
      <c r="BO1999">
        <v>19.97</v>
      </c>
      <c r="BP1999">
        <f t="shared" si="214"/>
        <v>12.497628837405452</v>
      </c>
      <c r="BQ1999">
        <f t="shared" si="215"/>
        <v>12.45814984742333</v>
      </c>
      <c r="BR1999">
        <f t="shared" si="216"/>
        <v>40.761201203821543</v>
      </c>
      <c r="BS1999">
        <f t="shared" si="217"/>
        <v>37.704293790774642</v>
      </c>
      <c r="BT1999">
        <v>10</v>
      </c>
    </row>
    <row r="2000" spans="67:72" x14ac:dyDescent="0.35">
      <c r="BO2000">
        <v>19.98</v>
      </c>
      <c r="BP2000">
        <f t="shared" si="214"/>
        <v>12.49736907355808</v>
      </c>
      <c r="BQ2000">
        <f t="shared" si="215"/>
        <v>12.457874767994905</v>
      </c>
      <c r="BR2000">
        <f t="shared" si="216"/>
        <v>40.759082139435563</v>
      </c>
      <c r="BS2000">
        <f t="shared" si="217"/>
        <v>37.702326982182569</v>
      </c>
      <c r="BT2000">
        <v>10</v>
      </c>
    </row>
    <row r="2001" spans="67:72" x14ac:dyDescent="0.35">
      <c r="BO2001">
        <v>19.989999999999998</v>
      </c>
      <c r="BP2001">
        <f t="shared" si="214"/>
        <v>12.497109400662728</v>
      </c>
      <c r="BQ2001">
        <f t="shared" si="215"/>
        <v>12.457599784019383</v>
      </c>
      <c r="BR2001">
        <f t="shared" si="216"/>
        <v>40.756964701977836</v>
      </c>
      <c r="BS2001">
        <f t="shared" si="217"/>
        <v>37.700361828757927</v>
      </c>
      <c r="BT2001">
        <v>10</v>
      </c>
    </row>
    <row r="2002" spans="67:72" x14ac:dyDescent="0.35">
      <c r="BO2002">
        <v>20</v>
      </c>
      <c r="BP2002">
        <f t="shared" si="214"/>
        <v>12.496849818755358</v>
      </c>
      <c r="BQ2002">
        <f t="shared" si="215"/>
        <v>12.457324895537992</v>
      </c>
      <c r="BR2002">
        <f t="shared" si="216"/>
        <v>40.754848888401185</v>
      </c>
      <c r="BS2002">
        <f t="shared" si="217"/>
        <v>37.698398327546485</v>
      </c>
      <c r="BT2002">
        <v>10</v>
      </c>
    </row>
    <row r="2003" spans="67:72" x14ac:dyDescent="0.35">
      <c r="BO2003">
        <v>20.010000000000002</v>
      </c>
      <c r="BP2003">
        <f t="shared" si="214"/>
        <v>12.496590327871941</v>
      </c>
      <c r="BQ2003">
        <f t="shared" si="215"/>
        <v>12.457050102591991</v>
      </c>
      <c r="BR2003">
        <f t="shared" si="216"/>
        <v>40.752734695664294</v>
      </c>
      <c r="BS2003">
        <f t="shared" si="217"/>
        <v>37.696436475599384</v>
      </c>
      <c r="BT2003">
        <v>10</v>
      </c>
    </row>
    <row r="2004" spans="67:72" x14ac:dyDescent="0.35">
      <c r="BO2004">
        <v>20.02</v>
      </c>
      <c r="BP2004">
        <f t="shared" si="214"/>
        <v>12.496330928048469</v>
      </c>
      <c r="BQ2004">
        <f t="shared" si="215"/>
        <v>12.456775405222658</v>
      </c>
      <c r="BR2004">
        <f t="shared" si="216"/>
        <v>40.750622120731691</v>
      </c>
      <c r="BS2004">
        <f t="shared" si="217"/>
        <v>37.694476269973102</v>
      </c>
      <c r="BT2004">
        <v>10</v>
      </c>
    </row>
    <row r="2005" spans="67:72" x14ac:dyDescent="0.35">
      <c r="BO2005">
        <v>20.03</v>
      </c>
      <c r="BP2005">
        <f t="shared" si="214"/>
        <v>12.496071619320945</v>
      </c>
      <c r="BQ2005">
        <f t="shared" si="215"/>
        <v>12.456500803471291</v>
      </c>
      <c r="BR2005">
        <f t="shared" si="216"/>
        <v>40.748511160573713</v>
      </c>
      <c r="BS2005">
        <f t="shared" si="217"/>
        <v>37.692517707729479</v>
      </c>
      <c r="BT2005">
        <v>10</v>
      </c>
    </row>
    <row r="2006" spans="67:72" x14ac:dyDescent="0.35">
      <c r="BO2006">
        <v>20.04</v>
      </c>
      <c r="BP2006">
        <f t="shared" si="214"/>
        <v>12.495812401725404</v>
      </c>
      <c r="BQ2006">
        <f t="shared" si="215"/>
        <v>12.456226297379215</v>
      </c>
      <c r="BR2006">
        <f t="shared" si="216"/>
        <v>40.746401812166546</v>
      </c>
      <c r="BS2006">
        <f t="shared" si="217"/>
        <v>37.690560785935709</v>
      </c>
      <c r="BT2006">
        <v>10</v>
      </c>
    </row>
    <row r="2007" spans="67:72" x14ac:dyDescent="0.35">
      <c r="BO2007">
        <v>20.05</v>
      </c>
      <c r="BP2007">
        <f t="shared" si="214"/>
        <v>12.495553275297882</v>
      </c>
      <c r="BQ2007">
        <f t="shared" si="215"/>
        <v>12.455951886987771</v>
      </c>
      <c r="BR2007">
        <f t="shared" si="216"/>
        <v>40.744294072492146</v>
      </c>
      <c r="BS2007">
        <f t="shared" si="217"/>
        <v>37.688605501664284</v>
      </c>
      <c r="BT2007">
        <v>10</v>
      </c>
    </row>
    <row r="2008" spans="67:72" x14ac:dyDescent="0.35">
      <c r="BO2008">
        <v>20.059999999999999</v>
      </c>
      <c r="BP2008">
        <f t="shared" si="214"/>
        <v>12.49529424007444</v>
      </c>
      <c r="BQ2008">
        <f t="shared" si="215"/>
        <v>12.455677572338324</v>
      </c>
      <c r="BR2008">
        <f t="shared" si="216"/>
        <v>40.742187938538294</v>
      </c>
      <c r="BS2008">
        <f t="shared" si="217"/>
        <v>37.686651851993069</v>
      </c>
      <c r="BT2008">
        <v>10</v>
      </c>
    </row>
    <row r="2009" spans="67:72" x14ac:dyDescent="0.35">
      <c r="BO2009">
        <v>20.07</v>
      </c>
      <c r="BP2009">
        <f t="shared" si="214"/>
        <v>12.49503529609116</v>
      </c>
      <c r="BQ2009">
        <f t="shared" si="215"/>
        <v>12.455403353472265</v>
      </c>
      <c r="BR2009">
        <f t="shared" si="216"/>
        <v>40.740083407298542</v>
      </c>
      <c r="BS2009">
        <f t="shared" si="217"/>
        <v>37.684699834005187</v>
      </c>
      <c r="BT2009">
        <v>10</v>
      </c>
    </row>
    <row r="2010" spans="67:72" x14ac:dyDescent="0.35">
      <c r="BO2010">
        <v>20.079999999999998</v>
      </c>
      <c r="BP2010">
        <f t="shared" si="214"/>
        <v>12.494776443384131</v>
      </c>
      <c r="BQ2010">
        <f t="shared" si="215"/>
        <v>12.455129230430998</v>
      </c>
      <c r="BR2010">
        <f t="shared" si="216"/>
        <v>40.737980475772218</v>
      </c>
      <c r="BS2010">
        <f t="shared" si="217"/>
        <v>37.682749444789088</v>
      </c>
      <c r="BT2010">
        <v>10</v>
      </c>
    </row>
    <row r="2011" spans="67:72" x14ac:dyDescent="0.35">
      <c r="BO2011">
        <v>20.09</v>
      </c>
      <c r="BP2011">
        <f t="shared" si="214"/>
        <v>12.494517681989469</v>
      </c>
      <c r="BQ2011">
        <f t="shared" si="215"/>
        <v>12.454855203255955</v>
      </c>
      <c r="BR2011">
        <f t="shared" si="216"/>
        <v>40.735879140964421</v>
      </c>
      <c r="BS2011">
        <f t="shared" si="217"/>
        <v>37.680800681438541</v>
      </c>
      <c r="BT2011">
        <v>10</v>
      </c>
    </row>
    <row r="2012" spans="67:72" x14ac:dyDescent="0.35">
      <c r="BO2012">
        <v>20.100000000000001</v>
      </c>
      <c r="BP2012">
        <f t="shared" si="214"/>
        <v>12.494259011943308</v>
      </c>
      <c r="BQ2012">
        <f t="shared" si="215"/>
        <v>12.454581271988589</v>
      </c>
      <c r="BR2012">
        <f t="shared" si="216"/>
        <v>40.733779399885975</v>
      </c>
      <c r="BS2012">
        <f t="shared" si="217"/>
        <v>37.678853541052533</v>
      </c>
      <c r="BT2012">
        <v>10</v>
      </c>
    </row>
    <row r="2013" spans="67:72" x14ac:dyDescent="0.35">
      <c r="BO2013">
        <v>20.11</v>
      </c>
      <c r="BP2013">
        <f t="shared" si="214"/>
        <v>12.494000433281794</v>
      </c>
      <c r="BQ2013">
        <f t="shared" si="215"/>
        <v>12.454307436670376</v>
      </c>
      <c r="BR2013">
        <f t="shared" si="216"/>
        <v>40.731681249553475</v>
      </c>
      <c r="BS2013">
        <f t="shared" si="217"/>
        <v>37.676908020735382</v>
      </c>
      <c r="BT2013">
        <v>10</v>
      </c>
    </row>
    <row r="2014" spans="67:72" x14ac:dyDescent="0.35">
      <c r="BO2014">
        <v>20.12</v>
      </c>
      <c r="BP2014">
        <f t="shared" si="214"/>
        <v>12.493741946041087</v>
      </c>
      <c r="BQ2014">
        <f t="shared" si="215"/>
        <v>12.454033697342812</v>
      </c>
      <c r="BR2014">
        <f t="shared" si="216"/>
        <v>40.729584686989227</v>
      </c>
      <c r="BS2014">
        <f t="shared" si="217"/>
        <v>37.674964117596652</v>
      </c>
      <c r="BT2014">
        <v>10</v>
      </c>
    </row>
    <row r="2015" spans="67:72" x14ac:dyDescent="0.35">
      <c r="BO2015">
        <v>20.13</v>
      </c>
      <c r="BP2015">
        <f t="shared" si="214"/>
        <v>12.493483550257373</v>
      </c>
      <c r="BQ2015">
        <f t="shared" si="215"/>
        <v>12.453760054047413</v>
      </c>
      <c r="BR2015">
        <f t="shared" si="216"/>
        <v>40.72748970922126</v>
      </c>
      <c r="BS2015">
        <f t="shared" si="217"/>
        <v>37.67302182875116</v>
      </c>
      <c r="BT2015">
        <v>10</v>
      </c>
    </row>
    <row r="2016" spans="67:72" x14ac:dyDescent="0.35">
      <c r="BO2016">
        <v>20.14</v>
      </c>
      <c r="BP2016">
        <f t="shared" si="214"/>
        <v>12.493225245966858</v>
      </c>
      <c r="BQ2016">
        <f t="shared" si="215"/>
        <v>12.453486506825721</v>
      </c>
      <c r="BR2016">
        <f t="shared" si="216"/>
        <v>40.725396313283312</v>
      </c>
      <c r="BS2016">
        <f t="shared" si="217"/>
        <v>37.671081151318944</v>
      </c>
      <c r="BT2016">
        <v>10</v>
      </c>
    </row>
    <row r="2017" spans="67:72" x14ac:dyDescent="0.35">
      <c r="BO2017">
        <v>20.149999999999999</v>
      </c>
      <c r="BP2017">
        <f t="shared" si="214"/>
        <v>12.492967033205753</v>
      </c>
      <c r="BQ2017">
        <f t="shared" si="215"/>
        <v>12.453213055719297</v>
      </c>
      <c r="BR2017">
        <f t="shared" si="216"/>
        <v>40.723304496214816</v>
      </c>
      <c r="BS2017">
        <f t="shared" si="217"/>
        <v>37.669142082425331</v>
      </c>
      <c r="BT2017">
        <v>10</v>
      </c>
    </row>
    <row r="2018" spans="67:72" x14ac:dyDescent="0.35">
      <c r="BO2018">
        <v>20.16</v>
      </c>
      <c r="BP2018">
        <f t="shared" si="214"/>
        <v>12.492708912010293</v>
      </c>
      <c r="BQ2018">
        <f t="shared" si="215"/>
        <v>12.452939700769726</v>
      </c>
      <c r="BR2018">
        <f t="shared" si="216"/>
        <v>40.721214255060879</v>
      </c>
      <c r="BS2018">
        <f t="shared" si="217"/>
        <v>37.667204619200831</v>
      </c>
      <c r="BT2018">
        <v>10</v>
      </c>
    </row>
    <row r="2019" spans="67:72" x14ac:dyDescent="0.35">
      <c r="BO2019">
        <v>20.170000000000002</v>
      </c>
      <c r="BP2019">
        <f t="shared" si="214"/>
        <v>12.492450882416735</v>
      </c>
      <c r="BQ2019">
        <f t="shared" si="215"/>
        <v>12.452666442018611</v>
      </c>
      <c r="BR2019">
        <f t="shared" si="216"/>
        <v>40.719125586872309</v>
      </c>
      <c r="BS2019">
        <f t="shared" si="217"/>
        <v>37.665268758781174</v>
      </c>
      <c r="BT2019">
        <v>10</v>
      </c>
    </row>
    <row r="2020" spans="67:72" x14ac:dyDescent="0.35">
      <c r="BO2020">
        <v>20.18</v>
      </c>
      <c r="BP2020">
        <f t="shared" si="214"/>
        <v>12.492192944461348</v>
      </c>
      <c r="BQ2020">
        <f t="shared" si="215"/>
        <v>12.452393279507584</v>
      </c>
      <c r="BR2020">
        <f t="shared" si="216"/>
        <v>40.717038488705555</v>
      </c>
      <c r="BS2020">
        <f t="shared" si="217"/>
        <v>37.663334498307314</v>
      </c>
      <c r="BT2020">
        <v>10</v>
      </c>
    </row>
    <row r="2021" spans="67:72" x14ac:dyDescent="0.35">
      <c r="BO2021">
        <v>20.190000000000001</v>
      </c>
      <c r="BP2021">
        <f t="shared" si="214"/>
        <v>12.491935098180418</v>
      </c>
      <c r="BQ2021">
        <f t="shared" si="215"/>
        <v>12.452120213278292</v>
      </c>
      <c r="BR2021">
        <f t="shared" si="216"/>
        <v>40.714952957622714</v>
      </c>
      <c r="BS2021">
        <f t="shared" si="217"/>
        <v>37.661401834925385</v>
      </c>
      <c r="BT2021">
        <v>10</v>
      </c>
    </row>
    <row r="2022" spans="67:72" x14ac:dyDescent="0.35">
      <c r="BO2022">
        <v>20.2</v>
      </c>
      <c r="BP2022">
        <f t="shared" si="214"/>
        <v>12.491677343610256</v>
      </c>
      <c r="BQ2022">
        <f t="shared" si="215"/>
        <v>12.451847243372409</v>
      </c>
      <c r="BR2022">
        <f t="shared" si="216"/>
        <v>40.712868990691547</v>
      </c>
      <c r="BS2022">
        <f t="shared" si="217"/>
        <v>37.659470765786722</v>
      </c>
      <c r="BT2022">
        <v>10</v>
      </c>
    </row>
    <row r="2023" spans="67:72" x14ac:dyDescent="0.35">
      <c r="BO2023">
        <v>20.21</v>
      </c>
      <c r="BP2023">
        <f t="shared" si="214"/>
        <v>12.491419680787178</v>
      </c>
      <c r="BQ2023">
        <f t="shared" si="215"/>
        <v>12.451574369831624</v>
      </c>
      <c r="BR2023">
        <f t="shared" si="216"/>
        <v>40.710786584985428</v>
      </c>
      <c r="BS2023">
        <f t="shared" si="217"/>
        <v>37.657541288047838</v>
      </c>
      <c r="BT2023">
        <v>10</v>
      </c>
    </row>
    <row r="2024" spans="67:72" x14ac:dyDescent="0.35">
      <c r="BO2024">
        <v>20.22</v>
      </c>
      <c r="BP2024">
        <f t="shared" si="214"/>
        <v>12.491162109747531</v>
      </c>
      <c r="BQ2024">
        <f t="shared" si="215"/>
        <v>12.451301592697659</v>
      </c>
      <c r="BR2024">
        <f t="shared" si="216"/>
        <v>40.708705737583351</v>
      </c>
      <c r="BS2024">
        <f t="shared" si="217"/>
        <v>37.655613398870393</v>
      </c>
      <c r="BT2024">
        <v>10</v>
      </c>
    </row>
    <row r="2025" spans="67:72" x14ac:dyDescent="0.35">
      <c r="BO2025">
        <v>20.23</v>
      </c>
      <c r="BP2025">
        <f t="shared" si="214"/>
        <v>12.490904630527668</v>
      </c>
      <c r="BQ2025">
        <f t="shared" si="215"/>
        <v>12.45102891201225</v>
      </c>
      <c r="BR2025">
        <f t="shared" si="216"/>
        <v>40.706626445569945</v>
      </c>
      <c r="BS2025">
        <f t="shared" si="217"/>
        <v>37.653687095421226</v>
      </c>
      <c r="BT2025">
        <v>10</v>
      </c>
    </row>
    <row r="2026" spans="67:72" x14ac:dyDescent="0.35">
      <c r="BO2026">
        <v>20.239999999999998</v>
      </c>
      <c r="BP2026">
        <f t="shared" si="214"/>
        <v>12.490647243163968</v>
      </c>
      <c r="BQ2026">
        <f t="shared" si="215"/>
        <v>12.450756327817151</v>
      </c>
      <c r="BR2026">
        <f t="shared" si="216"/>
        <v>40.704548706035396</v>
      </c>
      <c r="BS2026">
        <f t="shared" si="217"/>
        <v>37.651762374872334</v>
      </c>
      <c r="BT2026">
        <v>10</v>
      </c>
    </row>
    <row r="2027" spans="67:72" x14ac:dyDescent="0.35">
      <c r="BO2027">
        <v>20.25</v>
      </c>
      <c r="BP2027">
        <f t="shared" si="214"/>
        <v>12.490389947692826</v>
      </c>
      <c r="BQ2027">
        <f t="shared" si="215"/>
        <v>12.450483840154151</v>
      </c>
      <c r="BR2027">
        <f t="shared" si="216"/>
        <v>40.70247251607551</v>
      </c>
      <c r="BS2027">
        <f t="shared" si="217"/>
        <v>37.649839234400844</v>
      </c>
      <c r="BT2027">
        <v>10</v>
      </c>
    </row>
    <row r="2028" spans="67:72" x14ac:dyDescent="0.35">
      <c r="BO2028">
        <v>20.260000000000002</v>
      </c>
      <c r="BP2028">
        <f t="shared" si="214"/>
        <v>12.49013274415065</v>
      </c>
      <c r="BQ2028">
        <f t="shared" si="215"/>
        <v>12.45021144906505</v>
      </c>
      <c r="BR2028">
        <f t="shared" si="216"/>
        <v>40.700397872791655</v>
      </c>
      <c r="BS2028">
        <f t="shared" si="217"/>
        <v>37.647917671188992</v>
      </c>
      <c r="BT2028">
        <v>10</v>
      </c>
    </row>
    <row r="2029" spans="67:72" x14ac:dyDescent="0.35">
      <c r="BO2029">
        <v>20.27</v>
      </c>
      <c r="BP2029">
        <f t="shared" si="214"/>
        <v>12.48987563257387</v>
      </c>
      <c r="BQ2029">
        <f t="shared" si="215"/>
        <v>12.449939154591677</v>
      </c>
      <c r="BR2029">
        <f t="shared" si="216"/>
        <v>40.698324773290771</v>
      </c>
      <c r="BS2029">
        <f t="shared" si="217"/>
        <v>37.645997682424181</v>
      </c>
      <c r="BT2029">
        <v>10</v>
      </c>
    </row>
    <row r="2030" spans="67:72" x14ac:dyDescent="0.35">
      <c r="BO2030">
        <v>20.28</v>
      </c>
      <c r="BP2030">
        <f t="shared" si="214"/>
        <v>12.489618612998932</v>
      </c>
      <c r="BQ2030">
        <f t="shared" si="215"/>
        <v>12.449666956775873</v>
      </c>
      <c r="BR2030">
        <f t="shared" si="216"/>
        <v>40.696253214685349</v>
      </c>
      <c r="BS2030">
        <f t="shared" si="217"/>
        <v>37.644079265298892</v>
      </c>
      <c r="BT2030">
        <v>10</v>
      </c>
    </row>
    <row r="2031" spans="67:72" x14ac:dyDescent="0.35">
      <c r="BO2031">
        <v>20.29</v>
      </c>
      <c r="BP2031">
        <f t="shared" si="214"/>
        <v>12.489361685462301</v>
      </c>
      <c r="BQ2031">
        <f t="shared" si="215"/>
        <v>12.449394855659518</v>
      </c>
      <c r="BR2031">
        <f t="shared" si="216"/>
        <v>40.694183194093441</v>
      </c>
      <c r="BS2031">
        <f t="shared" si="217"/>
        <v>37.642162417010731</v>
      </c>
      <c r="BT2031">
        <v>10</v>
      </c>
    </row>
    <row r="2032" spans="67:72" x14ac:dyDescent="0.35">
      <c r="BO2032">
        <v>20.3</v>
      </c>
      <c r="BP2032">
        <f t="shared" si="214"/>
        <v>12.489104850000455</v>
      </c>
      <c r="BQ2032">
        <f t="shared" si="215"/>
        <v>12.449122851284494</v>
      </c>
      <c r="BR2032">
        <f t="shared" si="216"/>
        <v>40.692114708638591</v>
      </c>
      <c r="BS2032">
        <f t="shared" si="217"/>
        <v>37.640247134762376</v>
      </c>
      <c r="BT2032">
        <v>10</v>
      </c>
    </row>
    <row r="2033" spans="67:72" x14ac:dyDescent="0.35">
      <c r="BO2033">
        <v>20.309999999999999</v>
      </c>
      <c r="BP2033">
        <f t="shared" si="214"/>
        <v>12.4888481066499</v>
      </c>
      <c r="BQ2033">
        <f t="shared" si="215"/>
        <v>12.448850943692721</v>
      </c>
      <c r="BR2033">
        <f t="shared" si="216"/>
        <v>40.690047755449925</v>
      </c>
      <c r="BS2033">
        <f t="shared" si="217"/>
        <v>37.638333415761615</v>
      </c>
      <c r="BT2033">
        <v>10</v>
      </c>
    </row>
    <row r="2034" spans="67:72" x14ac:dyDescent="0.35">
      <c r="BO2034">
        <v>20.32</v>
      </c>
      <c r="BP2034">
        <f t="shared" si="214"/>
        <v>12.488591455447148</v>
      </c>
      <c r="BQ2034">
        <f t="shared" si="215"/>
        <v>12.448579132926135</v>
      </c>
      <c r="BR2034">
        <f t="shared" si="216"/>
        <v>40.687982331662027</v>
      </c>
      <c r="BS2034">
        <f t="shared" si="217"/>
        <v>37.636421257221286</v>
      </c>
      <c r="BT2034">
        <v>10</v>
      </c>
    </row>
    <row r="2035" spans="67:72" x14ac:dyDescent="0.35">
      <c r="BO2035">
        <v>20.329999999999998</v>
      </c>
      <c r="BP2035">
        <f t="shared" si="214"/>
        <v>12.488334896428736</v>
      </c>
      <c r="BQ2035">
        <f t="shared" si="215"/>
        <v>12.448307419026692</v>
      </c>
      <c r="BR2035">
        <f t="shared" si="216"/>
        <v>40.685918434415022</v>
      </c>
      <c r="BS2035">
        <f t="shared" si="217"/>
        <v>37.634510656359318</v>
      </c>
      <c r="BT2035">
        <v>10</v>
      </c>
    </row>
    <row r="2036" spans="67:72" x14ac:dyDescent="0.35">
      <c r="BO2036">
        <v>20.34</v>
      </c>
      <c r="BP2036">
        <f t="shared" si="214"/>
        <v>12.488078429631214</v>
      </c>
      <c r="BQ2036">
        <f t="shared" si="215"/>
        <v>12.448035802036374</v>
      </c>
      <c r="BR2036">
        <f t="shared" si="216"/>
        <v>40.683856060854524</v>
      </c>
      <c r="BS2036">
        <f t="shared" si="217"/>
        <v>37.632601610398673</v>
      </c>
      <c r="BT2036">
        <v>10</v>
      </c>
    </row>
    <row r="2037" spans="67:72" x14ac:dyDescent="0.35">
      <c r="BO2037">
        <v>20.350000000000001</v>
      </c>
      <c r="BP2037">
        <f t="shared" si="214"/>
        <v>12.487822055091154</v>
      </c>
      <c r="BQ2037">
        <f t="shared" si="215"/>
        <v>12.447764281997182</v>
      </c>
      <c r="BR2037">
        <f t="shared" si="216"/>
        <v>40.681795208131589</v>
      </c>
      <c r="BS2037">
        <f t="shared" si="217"/>
        <v>37.630694116567369</v>
      </c>
      <c r="BT2037">
        <v>10</v>
      </c>
    </row>
    <row r="2038" spans="67:72" x14ac:dyDescent="0.35">
      <c r="BO2038">
        <v>20.36</v>
      </c>
      <c r="BP2038">
        <f t="shared" si="214"/>
        <v>12.487565772845144</v>
      </c>
      <c r="BQ2038">
        <f t="shared" si="215"/>
        <v>12.447492858951144</v>
      </c>
      <c r="BR2038">
        <f t="shared" si="216"/>
        <v>40.679735873402798</v>
      </c>
      <c r="BS2038">
        <f t="shared" si="217"/>
        <v>37.628788172098488</v>
      </c>
      <c r="BT2038">
        <v>10</v>
      </c>
    </row>
    <row r="2039" spans="67:72" x14ac:dyDescent="0.35">
      <c r="BO2039">
        <v>20.37</v>
      </c>
      <c r="BP2039">
        <f t="shared" si="214"/>
        <v>12.487309582929786</v>
      </c>
      <c r="BQ2039">
        <f t="shared" si="215"/>
        <v>12.447221532940302</v>
      </c>
      <c r="BR2039">
        <f t="shared" si="216"/>
        <v>40.677678053830149</v>
      </c>
      <c r="BS2039">
        <f t="shared" si="217"/>
        <v>37.626883774230116</v>
      </c>
      <c r="BT2039">
        <v>10</v>
      </c>
    </row>
    <row r="2040" spans="67:72" x14ac:dyDescent="0.35">
      <c r="BO2040">
        <v>20.38</v>
      </c>
      <c r="BP2040">
        <f t="shared" si="214"/>
        <v>12.487053485381708</v>
      </c>
      <c r="BQ2040">
        <f t="shared" si="215"/>
        <v>12.44695030400673</v>
      </c>
      <c r="BR2040">
        <f t="shared" si="216"/>
        <v>40.675621746581115</v>
      </c>
      <c r="BS2040">
        <f t="shared" si="217"/>
        <v>37.624980920205353</v>
      </c>
      <c r="BT2040">
        <v>10</v>
      </c>
    </row>
    <row r="2041" spans="67:72" x14ac:dyDescent="0.35">
      <c r="BO2041">
        <v>20.39</v>
      </c>
      <c r="BP2041">
        <f t="shared" si="214"/>
        <v>12.486797480237547</v>
      </c>
      <c r="BQ2041">
        <f t="shared" si="215"/>
        <v>12.446679172192518</v>
      </c>
      <c r="BR2041">
        <f t="shared" si="216"/>
        <v>40.673566948828601</v>
      </c>
      <c r="BS2041">
        <f t="shared" si="217"/>
        <v>37.623079607272317</v>
      </c>
      <c r="BT2041">
        <v>10</v>
      </c>
    </row>
    <row r="2042" spans="67:72" x14ac:dyDescent="0.35">
      <c r="BO2042">
        <v>20.399999999999999</v>
      </c>
      <c r="BP2042">
        <f t="shared" si="214"/>
        <v>12.486541567533964</v>
      </c>
      <c r="BQ2042">
        <f t="shared" si="215"/>
        <v>12.446408137539777</v>
      </c>
      <c r="BR2042">
        <f t="shared" si="216"/>
        <v>40.671513657750943</v>
      </c>
      <c r="BS2042">
        <f t="shared" si="217"/>
        <v>37.621179832684149</v>
      </c>
      <c r="BT2042">
        <v>10</v>
      </c>
    </row>
    <row r="2043" spans="67:72" x14ac:dyDescent="0.35">
      <c r="BO2043">
        <v>20.41</v>
      </c>
      <c r="BP2043">
        <f t="shared" si="214"/>
        <v>12.486285747307633</v>
      </c>
      <c r="BQ2043">
        <f t="shared" si="215"/>
        <v>12.446137200090645</v>
      </c>
      <c r="BR2043">
        <f t="shared" si="216"/>
        <v>40.669461870531876</v>
      </c>
      <c r="BS2043">
        <f t="shared" si="217"/>
        <v>37.619281593698965</v>
      </c>
      <c r="BT2043">
        <v>10</v>
      </c>
    </row>
    <row r="2044" spans="67:72" x14ac:dyDescent="0.35">
      <c r="BO2044">
        <v>20.420000000000002</v>
      </c>
      <c r="BP2044">
        <f t="shared" si="214"/>
        <v>12.486030019595253</v>
      </c>
      <c r="BQ2044">
        <f t="shared" si="215"/>
        <v>12.445866359887278</v>
      </c>
      <c r="BR2044">
        <f t="shared" si="216"/>
        <v>40.667411584360572</v>
      </c>
      <c r="BS2044">
        <f t="shared" si="217"/>
        <v>37.617384887579853</v>
      </c>
      <c r="BT2044">
        <v>10</v>
      </c>
    </row>
    <row r="2045" spans="67:72" x14ac:dyDescent="0.35">
      <c r="BO2045">
        <v>20.43</v>
      </c>
      <c r="BP2045">
        <f t="shared" si="214"/>
        <v>12.48577438443353</v>
      </c>
      <c r="BQ2045">
        <f t="shared" si="215"/>
        <v>12.445595616971858</v>
      </c>
      <c r="BR2045">
        <f t="shared" si="216"/>
        <v>40.665362796431602</v>
      </c>
      <c r="BS2045">
        <f t="shared" si="217"/>
        <v>37.615489711594904</v>
      </c>
      <c r="BT2045">
        <v>10</v>
      </c>
    </row>
    <row r="2046" spans="67:72" x14ac:dyDescent="0.35">
      <c r="BO2046">
        <v>20.440000000000001</v>
      </c>
      <c r="BP2046">
        <f t="shared" si="214"/>
        <v>12.485518841859193</v>
      </c>
      <c r="BQ2046">
        <f t="shared" si="215"/>
        <v>12.445324971386585</v>
      </c>
      <c r="BR2046">
        <f t="shared" si="216"/>
        <v>40.663315503944872</v>
      </c>
      <c r="BS2046">
        <f t="shared" si="217"/>
        <v>37.613596063017155</v>
      </c>
      <c r="BT2046">
        <v>10</v>
      </c>
    </row>
    <row r="2047" spans="67:72" x14ac:dyDescent="0.35">
      <c r="BO2047">
        <v>20.45</v>
      </c>
      <c r="BP2047">
        <f t="shared" si="214"/>
        <v>12.485263391908997</v>
      </c>
      <c r="BQ2047">
        <f t="shared" si="215"/>
        <v>12.445054423173685</v>
      </c>
      <c r="BR2047">
        <f t="shared" si="216"/>
        <v>40.661269704105734</v>
      </c>
      <c r="BS2047">
        <f t="shared" si="217"/>
        <v>37.61170393912461</v>
      </c>
      <c r="BT2047">
        <v>10</v>
      </c>
    </row>
    <row r="2048" spans="67:72" x14ac:dyDescent="0.35">
      <c r="BO2048">
        <v>20.46</v>
      </c>
      <c r="BP2048">
        <f t="shared" si="214"/>
        <v>12.485008034619701</v>
      </c>
      <c r="BQ2048">
        <f t="shared" si="215"/>
        <v>12.444783972375408</v>
      </c>
      <c r="BR2048">
        <f t="shared" si="216"/>
        <v>40.659225394124867</v>
      </c>
      <c r="BS2048">
        <f t="shared" si="217"/>
        <v>37.609813337200215</v>
      </c>
      <c r="BT2048">
        <v>10</v>
      </c>
    </row>
    <row r="2049" spans="67:72" x14ac:dyDescent="0.35">
      <c r="BO2049">
        <v>20.47</v>
      </c>
      <c r="BP2049">
        <f t="shared" si="214"/>
        <v>12.484752770028091</v>
      </c>
      <c r="BQ2049">
        <f t="shared" si="215"/>
        <v>12.444513619034016</v>
      </c>
      <c r="BR2049">
        <f t="shared" si="216"/>
        <v>40.657182571218314</v>
      </c>
      <c r="BS2049">
        <f t="shared" si="217"/>
        <v>37.607924254531859</v>
      </c>
      <c r="BT2049">
        <v>10</v>
      </c>
    </row>
    <row r="2050" spans="67:72" x14ac:dyDescent="0.35">
      <c r="BO2050">
        <v>20.48</v>
      </c>
      <c r="BP2050">
        <f t="shared" si="214"/>
        <v>12.484497598170963</v>
      </c>
      <c r="BQ2050">
        <f t="shared" si="215"/>
        <v>12.444243363191807</v>
      </c>
      <c r="BR2050">
        <f t="shared" si="216"/>
        <v>40.655141232607455</v>
      </c>
      <c r="BS2050">
        <f t="shared" si="217"/>
        <v>37.606036688412352</v>
      </c>
      <c r="BT2050">
        <v>10</v>
      </c>
    </row>
    <row r="2051" spans="67:72" x14ac:dyDescent="0.35">
      <c r="BO2051">
        <v>20.49</v>
      </c>
      <c r="BP2051">
        <f t="shared" ref="BP2051:BP2114" si="218">13.03*EXP(-0.003454*BO2051)+0.1297*EXP(0.04768*BO2051)</f>
        <v>12.484242519085141</v>
      </c>
      <c r="BQ2051">
        <f t="shared" ref="BQ2051:BQ2114" si="219">13.05*EXP(-0.003531*BO2051)+0.105*EXP(0.05201*BO2051)</f>
        <v>12.443973204891092</v>
      </c>
      <c r="BR2051">
        <f t="shared" ref="BR2051:BR2114" si="220">19.99*EXP(-0.1923*BO2051)+43*EXP(-0.003208*BO2051)</f>
        <v>40.653101375519029</v>
      </c>
      <c r="BS2051">
        <f t="shared" ref="BS2051:BS2114" si="221">18.61*EXP(-0.182*BO2051)+39.42*EXP(-0.002885*BO2051)</f>
        <v>37.604150636139437</v>
      </c>
      <c r="BT2051">
        <v>10</v>
      </c>
    </row>
    <row r="2052" spans="67:72" x14ac:dyDescent="0.35">
      <c r="BO2052">
        <v>20.5</v>
      </c>
      <c r="BP2052">
        <f t="shared" si="218"/>
        <v>12.483987532807459</v>
      </c>
      <c r="BQ2052">
        <f t="shared" si="219"/>
        <v>12.443703144174206</v>
      </c>
      <c r="BR2052">
        <f t="shared" si="220"/>
        <v>40.651062997185079</v>
      </c>
      <c r="BS2052">
        <f t="shared" si="221"/>
        <v>37.602266095015764</v>
      </c>
      <c r="BT2052">
        <v>10</v>
      </c>
    </row>
    <row r="2053" spans="67:72" x14ac:dyDescent="0.35">
      <c r="BO2053">
        <v>20.51</v>
      </c>
      <c r="BP2053">
        <f t="shared" si="218"/>
        <v>12.483732639374772</v>
      </c>
      <c r="BQ2053">
        <f t="shared" si="219"/>
        <v>12.44343318108351</v>
      </c>
      <c r="BR2053">
        <f t="shared" si="220"/>
        <v>40.649026094842966</v>
      </c>
      <c r="BS2053">
        <f t="shared" si="221"/>
        <v>37.600383062348889</v>
      </c>
      <c r="BT2053">
        <v>10</v>
      </c>
    </row>
    <row r="2054" spans="67:72" x14ac:dyDescent="0.35">
      <c r="BO2054">
        <v>20.52</v>
      </c>
      <c r="BP2054">
        <f t="shared" si="218"/>
        <v>12.483477838823951</v>
      </c>
      <c r="BQ2054">
        <f t="shared" si="219"/>
        <v>12.443163315661382</v>
      </c>
      <c r="BR2054">
        <f t="shared" si="220"/>
        <v>40.646990665735373</v>
      </c>
      <c r="BS2054">
        <f t="shared" si="221"/>
        <v>37.598501535451248</v>
      </c>
      <c r="BT2054">
        <v>10</v>
      </c>
    </row>
    <row r="2055" spans="67:72" x14ac:dyDescent="0.35">
      <c r="BO2055">
        <v>20.53</v>
      </c>
      <c r="BP2055">
        <f t="shared" si="218"/>
        <v>12.483223131191885</v>
      </c>
      <c r="BQ2055">
        <f t="shared" si="219"/>
        <v>12.442893547950225</v>
      </c>
      <c r="BR2055">
        <f t="shared" si="220"/>
        <v>40.644956707110261</v>
      </c>
      <c r="BS2055">
        <f t="shared" si="221"/>
        <v>37.596621511640187</v>
      </c>
      <c r="BT2055">
        <v>10</v>
      </c>
    </row>
    <row r="2056" spans="67:72" x14ac:dyDescent="0.35">
      <c r="BO2056">
        <v>20.54</v>
      </c>
      <c r="BP2056">
        <f t="shared" si="218"/>
        <v>12.482968516515484</v>
      </c>
      <c r="BQ2056">
        <f t="shared" si="219"/>
        <v>12.442623877992467</v>
      </c>
      <c r="BR2056">
        <f t="shared" si="220"/>
        <v>40.642924216220869</v>
      </c>
      <c r="BS2056">
        <f t="shared" si="221"/>
        <v>37.594742988237918</v>
      </c>
      <c r="BT2056">
        <v>10</v>
      </c>
    </row>
    <row r="2057" spans="67:72" x14ac:dyDescent="0.35">
      <c r="BO2057">
        <v>20.55</v>
      </c>
      <c r="BP2057">
        <f t="shared" si="218"/>
        <v>12.482713994831673</v>
      </c>
      <c r="BQ2057">
        <f t="shared" si="219"/>
        <v>12.442354305830554</v>
      </c>
      <c r="BR2057">
        <f t="shared" si="220"/>
        <v>40.640893190325734</v>
      </c>
      <c r="BS2057">
        <f t="shared" si="221"/>
        <v>37.592865962571487</v>
      </c>
      <c r="BT2057">
        <v>10</v>
      </c>
    </row>
    <row r="2058" spans="67:72" x14ac:dyDescent="0.35">
      <c r="BO2058">
        <v>20.56</v>
      </c>
      <c r="BP2058">
        <f t="shared" si="218"/>
        <v>12.482459566177392</v>
      </c>
      <c r="BQ2058">
        <f t="shared" si="219"/>
        <v>12.442084831506955</v>
      </c>
      <c r="BR2058">
        <f t="shared" si="220"/>
        <v>40.638863626688639</v>
      </c>
      <c r="BS2058">
        <f t="shared" si="221"/>
        <v>37.590990431972862</v>
      </c>
      <c r="BT2058">
        <v>10</v>
      </c>
    </row>
    <row r="2059" spans="67:72" x14ac:dyDescent="0.35">
      <c r="BO2059">
        <v>20.57</v>
      </c>
      <c r="BP2059">
        <f t="shared" si="218"/>
        <v>12.48220523058961</v>
      </c>
      <c r="BQ2059">
        <f t="shared" si="219"/>
        <v>12.441815455064168</v>
      </c>
      <c r="BR2059">
        <f t="shared" si="220"/>
        <v>40.636835522578629</v>
      </c>
      <c r="BS2059">
        <f t="shared" si="221"/>
        <v>37.589116393778824</v>
      </c>
      <c r="BT2059">
        <v>10</v>
      </c>
    </row>
    <row r="2060" spans="67:72" x14ac:dyDescent="0.35">
      <c r="BO2060">
        <v>20.58</v>
      </c>
      <c r="BP2060">
        <f t="shared" si="218"/>
        <v>12.481950988105298</v>
      </c>
      <c r="BQ2060">
        <f t="shared" si="219"/>
        <v>12.4415461765447</v>
      </c>
      <c r="BR2060">
        <f t="shared" si="220"/>
        <v>40.634808875269982</v>
      </c>
      <c r="BS2060">
        <f t="shared" si="221"/>
        <v>37.587243845330988</v>
      </c>
      <c r="BT2060">
        <v>10</v>
      </c>
    </row>
    <row r="2061" spans="67:72" x14ac:dyDescent="0.35">
      <c r="BO2061">
        <v>20.59</v>
      </c>
      <c r="BP2061">
        <f t="shared" si="218"/>
        <v>12.481696838761456</v>
      </c>
      <c r="BQ2061">
        <f t="shared" si="219"/>
        <v>12.441276995991094</v>
      </c>
      <c r="BR2061">
        <f t="shared" si="220"/>
        <v>40.632783682042223</v>
      </c>
      <c r="BS2061">
        <f t="shared" si="221"/>
        <v>37.585372783975814</v>
      </c>
      <c r="BT2061">
        <v>10</v>
      </c>
    </row>
    <row r="2062" spans="67:72" x14ac:dyDescent="0.35">
      <c r="BO2062">
        <v>20.6</v>
      </c>
      <c r="BP2062">
        <f t="shared" si="218"/>
        <v>12.481442782595103</v>
      </c>
      <c r="BQ2062">
        <f t="shared" si="219"/>
        <v>12.441007913445908</v>
      </c>
      <c r="BR2062">
        <f t="shared" si="220"/>
        <v>40.630759940180106</v>
      </c>
      <c r="BS2062">
        <f t="shared" si="221"/>
        <v>37.583503207064581</v>
      </c>
      <c r="BT2062">
        <v>10</v>
      </c>
    </row>
    <row r="2063" spans="67:72" x14ac:dyDescent="0.35">
      <c r="BO2063">
        <v>20.61</v>
      </c>
      <c r="BP2063">
        <f t="shared" si="218"/>
        <v>12.481188819643265</v>
      </c>
      <c r="BQ2063">
        <f t="shared" si="219"/>
        <v>12.440738928951724</v>
      </c>
      <c r="BR2063">
        <f t="shared" si="220"/>
        <v>40.628737646973583</v>
      </c>
      <c r="BS2063">
        <f t="shared" si="221"/>
        <v>37.581635111953403</v>
      </c>
      <c r="BT2063">
        <v>10</v>
      </c>
    </row>
    <row r="2064" spans="67:72" x14ac:dyDescent="0.35">
      <c r="BO2064">
        <v>20.62</v>
      </c>
      <c r="BP2064">
        <f t="shared" si="218"/>
        <v>12.480934949942997</v>
      </c>
      <c r="BQ2064">
        <f t="shared" si="219"/>
        <v>12.440470042551148</v>
      </c>
      <c r="BR2064">
        <f t="shared" si="220"/>
        <v>40.626716799717805</v>
      </c>
      <c r="BS2064">
        <f t="shared" si="221"/>
        <v>37.579768496003155</v>
      </c>
      <c r="BT2064">
        <v>10</v>
      </c>
    </row>
    <row r="2065" spans="67:72" x14ac:dyDescent="0.35">
      <c r="BO2065">
        <v>20.63</v>
      </c>
      <c r="BP2065">
        <f t="shared" si="218"/>
        <v>12.480681173531369</v>
      </c>
      <c r="BQ2065">
        <f t="shared" si="219"/>
        <v>12.440201254286803</v>
      </c>
      <c r="BR2065">
        <f t="shared" si="220"/>
        <v>40.624697395713142</v>
      </c>
      <c r="BS2065">
        <f t="shared" si="221"/>
        <v>37.577903356579569</v>
      </c>
      <c r="BT2065">
        <v>10</v>
      </c>
    </row>
    <row r="2066" spans="67:72" x14ac:dyDescent="0.35">
      <c r="BO2066">
        <v>20.64</v>
      </c>
      <c r="BP2066">
        <f t="shared" si="218"/>
        <v>12.480427490445464</v>
      </c>
      <c r="BQ2066">
        <f t="shared" si="219"/>
        <v>12.439932564201342</v>
      </c>
      <c r="BR2066">
        <f t="shared" si="220"/>
        <v>40.62267943226513</v>
      </c>
      <c r="BS2066">
        <f t="shared" si="221"/>
        <v>37.576039691053111</v>
      </c>
      <c r="BT2066">
        <v>10</v>
      </c>
    </row>
    <row r="2067" spans="67:72" x14ac:dyDescent="0.35">
      <c r="BO2067">
        <v>20.65</v>
      </c>
      <c r="BP2067">
        <f t="shared" si="218"/>
        <v>12.480173900722388</v>
      </c>
      <c r="BQ2067">
        <f t="shared" si="219"/>
        <v>12.439663972337438</v>
      </c>
      <c r="BR2067">
        <f t="shared" si="220"/>
        <v>40.620662906684494</v>
      </c>
      <c r="BS2067">
        <f t="shared" si="221"/>
        <v>37.574177496799045</v>
      </c>
      <c r="BT2067">
        <v>10</v>
      </c>
    </row>
    <row r="2068" spans="67:72" x14ac:dyDescent="0.35">
      <c r="BO2068">
        <v>20.66</v>
      </c>
      <c r="BP2068">
        <f t="shared" si="218"/>
        <v>12.479920404399264</v>
      </c>
      <c r="BQ2068">
        <f t="shared" si="219"/>
        <v>12.439395478737783</v>
      </c>
      <c r="BR2068">
        <f t="shared" si="220"/>
        <v>40.618647816287087</v>
      </c>
      <c r="BS2068">
        <f t="shared" si="221"/>
        <v>37.572316771197428</v>
      </c>
      <c r="BT2068">
        <v>10</v>
      </c>
    </row>
    <row r="2069" spans="67:72" x14ac:dyDescent="0.35">
      <c r="BO2069">
        <v>20.67</v>
      </c>
      <c r="BP2069">
        <f t="shared" si="218"/>
        <v>12.479667001513233</v>
      </c>
      <c r="BQ2069">
        <f t="shared" si="219"/>
        <v>12.439127083445095</v>
      </c>
      <c r="BR2069">
        <f t="shared" si="220"/>
        <v>40.616634158393964</v>
      </c>
      <c r="BS2069">
        <f t="shared" si="221"/>
        <v>37.570457511633052</v>
      </c>
      <c r="BT2069">
        <v>10</v>
      </c>
    </row>
    <row r="2070" spans="67:72" x14ac:dyDescent="0.35">
      <c r="BO2070">
        <v>20.68</v>
      </c>
      <c r="BP2070">
        <f t="shared" si="218"/>
        <v>12.479413692101453</v>
      </c>
      <c r="BQ2070">
        <f t="shared" si="219"/>
        <v>12.438858786502113</v>
      </c>
      <c r="BR2070">
        <f t="shared" si="220"/>
        <v>40.614621930331289</v>
      </c>
      <c r="BS2070">
        <f t="shared" si="221"/>
        <v>37.568599715495466</v>
      </c>
      <c r="BT2070">
        <v>10</v>
      </c>
    </row>
    <row r="2071" spans="67:72" x14ac:dyDescent="0.35">
      <c r="BO2071">
        <v>20.69</v>
      </c>
      <c r="BP2071">
        <f t="shared" si="218"/>
        <v>12.4791604762011</v>
      </c>
      <c r="BQ2071">
        <f t="shared" si="219"/>
        <v>12.438590587951602</v>
      </c>
      <c r="BR2071">
        <f t="shared" si="220"/>
        <v>40.61261112943037</v>
      </c>
      <c r="BS2071">
        <f t="shared" si="221"/>
        <v>37.566743380178984</v>
      </c>
      <c r="BT2071">
        <v>10</v>
      </c>
    </row>
    <row r="2072" spans="67:72" x14ac:dyDescent="0.35">
      <c r="BO2072">
        <v>20.7</v>
      </c>
      <c r="BP2072">
        <f t="shared" si="218"/>
        <v>12.478907353849369</v>
      </c>
      <c r="BQ2072">
        <f t="shared" si="219"/>
        <v>12.438322487836343</v>
      </c>
      <c r="BR2072">
        <f t="shared" si="220"/>
        <v>40.610601753027659</v>
      </c>
      <c r="BS2072">
        <f t="shared" si="221"/>
        <v>37.564888503082628</v>
      </c>
      <c r="BT2072">
        <v>10</v>
      </c>
    </row>
    <row r="2073" spans="67:72" x14ac:dyDescent="0.35">
      <c r="BO2073">
        <v>20.71</v>
      </c>
      <c r="BP2073">
        <f t="shared" si="218"/>
        <v>12.478654325083472</v>
      </c>
      <c r="BQ2073">
        <f t="shared" si="219"/>
        <v>12.438054486199146</v>
      </c>
      <c r="BR2073">
        <f t="shared" si="220"/>
        <v>40.608593798464696</v>
      </c>
      <c r="BS2073">
        <f t="shared" si="221"/>
        <v>37.563035081610174</v>
      </c>
      <c r="BT2073">
        <v>10</v>
      </c>
    </row>
    <row r="2074" spans="67:72" x14ac:dyDescent="0.35">
      <c r="BO2074">
        <v>20.72</v>
      </c>
      <c r="BP2074">
        <f t="shared" si="218"/>
        <v>12.47840138994064</v>
      </c>
      <c r="BQ2074">
        <f t="shared" si="219"/>
        <v>12.437786583082838</v>
      </c>
      <c r="BR2074">
        <f t="shared" si="220"/>
        <v>40.606587263088137</v>
      </c>
      <c r="BS2074">
        <f t="shared" si="221"/>
        <v>37.561183113170109</v>
      </c>
      <c r="BT2074">
        <v>10</v>
      </c>
    </row>
    <row r="2075" spans="67:72" x14ac:dyDescent="0.35">
      <c r="BO2075">
        <v>20.73</v>
      </c>
      <c r="BP2075">
        <f t="shared" si="218"/>
        <v>12.478148548458121</v>
      </c>
      <c r="BQ2075">
        <f t="shared" si="219"/>
        <v>12.437518778530274</v>
      </c>
      <c r="BR2075">
        <f t="shared" si="220"/>
        <v>40.604582144249726</v>
      </c>
      <c r="BS2075">
        <f t="shared" si="221"/>
        <v>37.559332595175619</v>
      </c>
      <c r="BT2075">
        <v>10</v>
      </c>
    </row>
    <row r="2076" spans="67:72" x14ac:dyDescent="0.35">
      <c r="BO2076">
        <v>20.74</v>
      </c>
      <c r="BP2076">
        <f t="shared" si="218"/>
        <v>12.477895800673179</v>
      </c>
      <c r="BQ2076">
        <f t="shared" si="219"/>
        <v>12.437251072584326</v>
      </c>
      <c r="BR2076">
        <f t="shared" si="220"/>
        <v>40.602578439306299</v>
      </c>
      <c r="BS2076">
        <f t="shared" si="221"/>
        <v>37.557483525044596</v>
      </c>
      <c r="BT2076">
        <v>10</v>
      </c>
    </row>
    <row r="2077" spans="67:72" x14ac:dyDescent="0.35">
      <c r="BO2077">
        <v>20.75</v>
      </c>
      <c r="BP2077">
        <f t="shared" si="218"/>
        <v>12.477643146623107</v>
      </c>
      <c r="BQ2077">
        <f t="shared" si="219"/>
        <v>12.436983465287895</v>
      </c>
      <c r="BR2077">
        <f t="shared" si="220"/>
        <v>40.600576145619769</v>
      </c>
      <c r="BS2077">
        <f t="shared" si="221"/>
        <v>37.555635900199633</v>
      </c>
      <c r="BT2077">
        <v>10</v>
      </c>
    </row>
    <row r="2078" spans="67:72" x14ac:dyDescent="0.35">
      <c r="BO2078">
        <v>20.76</v>
      </c>
      <c r="BP2078">
        <f t="shared" si="218"/>
        <v>12.477390586345198</v>
      </c>
      <c r="BQ2078">
        <f t="shared" si="219"/>
        <v>12.436715956683901</v>
      </c>
      <c r="BR2078">
        <f t="shared" si="220"/>
        <v>40.598575260557112</v>
      </c>
      <c r="BS2078">
        <f t="shared" si="221"/>
        <v>37.553789718068003</v>
      </c>
      <c r="BT2078">
        <v>10</v>
      </c>
    </row>
    <row r="2079" spans="67:72" x14ac:dyDescent="0.35">
      <c r="BO2079">
        <v>20.77</v>
      </c>
      <c r="BP2079">
        <f t="shared" si="218"/>
        <v>12.477138119876777</v>
      </c>
      <c r="BQ2079">
        <f t="shared" si="219"/>
        <v>12.436448546815281</v>
      </c>
      <c r="BR2079">
        <f t="shared" si="220"/>
        <v>40.596575781490358</v>
      </c>
      <c r="BS2079">
        <f t="shared" si="221"/>
        <v>37.551944976081664</v>
      </c>
      <c r="BT2079">
        <v>10</v>
      </c>
    </row>
    <row r="2080" spans="67:72" x14ac:dyDescent="0.35">
      <c r="BO2080">
        <v>20.78</v>
      </c>
      <c r="BP2080">
        <f t="shared" si="218"/>
        <v>12.476885747255182</v>
      </c>
      <c r="BQ2080">
        <f t="shared" si="219"/>
        <v>12.436181235725011</v>
      </c>
      <c r="BR2080">
        <f t="shared" si="220"/>
        <v>40.594577705796596</v>
      </c>
      <c r="BS2080">
        <f t="shared" si="221"/>
        <v>37.550101671677247</v>
      </c>
      <c r="BT2080">
        <v>10</v>
      </c>
    </row>
    <row r="2081" spans="67:72" x14ac:dyDescent="0.35">
      <c r="BO2081">
        <v>20.79</v>
      </c>
      <c r="BP2081">
        <f t="shared" si="218"/>
        <v>12.476633468517768</v>
      </c>
      <c r="BQ2081">
        <f t="shared" si="219"/>
        <v>12.435914023456066</v>
      </c>
      <c r="BR2081">
        <f t="shared" si="220"/>
        <v>40.592581030857922</v>
      </c>
      <c r="BS2081">
        <f t="shared" si="221"/>
        <v>37.548259802296016</v>
      </c>
      <c r="BT2081">
        <v>10</v>
      </c>
    </row>
    <row r="2082" spans="67:72" x14ac:dyDescent="0.35">
      <c r="BO2082">
        <v>20.8</v>
      </c>
      <c r="BP2082">
        <f t="shared" si="218"/>
        <v>12.476381283701912</v>
      </c>
      <c r="BQ2082">
        <f t="shared" si="219"/>
        <v>12.435646910051465</v>
      </c>
      <c r="BR2082">
        <f t="shared" si="220"/>
        <v>40.590585754061486</v>
      </c>
      <c r="BS2082">
        <f t="shared" si="221"/>
        <v>37.546419365383898</v>
      </c>
      <c r="BT2082">
        <v>10</v>
      </c>
    </row>
    <row r="2083" spans="67:72" x14ac:dyDescent="0.35">
      <c r="BO2083">
        <v>20.81</v>
      </c>
      <c r="BP2083">
        <f t="shared" si="218"/>
        <v>12.476129192845008</v>
      </c>
      <c r="BQ2083">
        <f t="shared" si="219"/>
        <v>12.435379895554245</v>
      </c>
      <c r="BR2083">
        <f t="shared" si="220"/>
        <v>40.588591872799448</v>
      </c>
      <c r="BS2083">
        <f t="shared" si="221"/>
        <v>37.544580358391464</v>
      </c>
      <c r="BT2083">
        <v>10</v>
      </c>
    </row>
    <row r="2084" spans="67:72" x14ac:dyDescent="0.35">
      <c r="BO2084">
        <v>20.82</v>
      </c>
      <c r="BP2084">
        <f t="shared" si="218"/>
        <v>12.475877195984465</v>
      </c>
      <c r="BQ2084">
        <f t="shared" si="219"/>
        <v>12.435112980007453</v>
      </c>
      <c r="BR2084">
        <f t="shared" si="220"/>
        <v>40.586599384468968</v>
      </c>
      <c r="BS2084">
        <f t="shared" si="221"/>
        <v>37.542742778773935</v>
      </c>
      <c r="BT2084">
        <v>10</v>
      </c>
    </row>
    <row r="2085" spans="67:72" x14ac:dyDescent="0.35">
      <c r="BO2085">
        <v>20.83</v>
      </c>
      <c r="BP2085">
        <f t="shared" si="218"/>
        <v>12.475625293157711</v>
      </c>
      <c r="BQ2085">
        <f t="shared" si="219"/>
        <v>12.434846163454171</v>
      </c>
      <c r="BR2085">
        <f t="shared" si="220"/>
        <v>40.584608286472211</v>
      </c>
      <c r="BS2085">
        <f t="shared" si="221"/>
        <v>37.540906623991134</v>
      </c>
      <c r="BT2085">
        <v>10</v>
      </c>
    </row>
    <row r="2086" spans="67:72" x14ac:dyDescent="0.35">
      <c r="BO2086">
        <v>20.84</v>
      </c>
      <c r="BP2086">
        <f t="shared" si="218"/>
        <v>12.475373484402198</v>
      </c>
      <c r="BQ2086">
        <f t="shared" si="219"/>
        <v>12.434579445937505</v>
      </c>
      <c r="BR2086">
        <f t="shared" si="220"/>
        <v>40.582618576216348</v>
      </c>
      <c r="BS2086">
        <f t="shared" si="221"/>
        <v>37.539071891507518</v>
      </c>
      <c r="BT2086">
        <v>10</v>
      </c>
    </row>
    <row r="2087" spans="67:72" x14ac:dyDescent="0.35">
      <c r="BO2087">
        <v>20.85</v>
      </c>
      <c r="BP2087">
        <f t="shared" si="218"/>
        <v>12.475121769755383</v>
      </c>
      <c r="BQ2087">
        <f t="shared" si="219"/>
        <v>12.434312827500571</v>
      </c>
      <c r="BR2087">
        <f t="shared" si="220"/>
        <v>40.580630251113476</v>
      </c>
      <c r="BS2087">
        <f t="shared" si="221"/>
        <v>37.537238578792149</v>
      </c>
      <c r="BT2087">
        <v>10</v>
      </c>
    </row>
    <row r="2088" spans="67:72" x14ac:dyDescent="0.35">
      <c r="BO2088">
        <v>20.86</v>
      </c>
      <c r="BP2088">
        <f t="shared" si="218"/>
        <v>12.474870149254757</v>
      </c>
      <c r="BQ2088">
        <f t="shared" si="219"/>
        <v>12.434046308186526</v>
      </c>
      <c r="BR2088">
        <f t="shared" si="220"/>
        <v>40.578643308580723</v>
      </c>
      <c r="BS2088">
        <f t="shared" si="221"/>
        <v>37.535406683318662</v>
      </c>
      <c r="BT2088">
        <v>10</v>
      </c>
    </row>
    <row r="2089" spans="67:72" x14ac:dyDescent="0.35">
      <c r="BO2089">
        <v>20.87</v>
      </c>
      <c r="BP2089">
        <f t="shared" si="218"/>
        <v>12.474618622937818</v>
      </c>
      <c r="BQ2089">
        <f t="shared" si="219"/>
        <v>12.433779888038529</v>
      </c>
      <c r="BR2089">
        <f t="shared" si="220"/>
        <v>40.576657746040141</v>
      </c>
      <c r="BS2089">
        <f t="shared" si="221"/>
        <v>37.533576202565335</v>
      </c>
      <c r="BT2089">
        <v>10</v>
      </c>
    </row>
    <row r="2090" spans="67:72" x14ac:dyDescent="0.35">
      <c r="BO2090">
        <v>20.88</v>
      </c>
      <c r="BP2090">
        <f t="shared" si="218"/>
        <v>12.474367190842086</v>
      </c>
      <c r="BQ2090">
        <f t="shared" si="219"/>
        <v>12.433513567099782</v>
      </c>
      <c r="BR2090">
        <f t="shared" si="220"/>
        <v>40.57467356091874</v>
      </c>
      <c r="BS2090">
        <f t="shared" si="221"/>
        <v>37.531747134014992</v>
      </c>
      <c r="BT2090">
        <v>10</v>
      </c>
    </row>
    <row r="2091" spans="67:72" x14ac:dyDescent="0.35">
      <c r="BO2091">
        <v>20.89</v>
      </c>
      <c r="BP2091">
        <f t="shared" si="218"/>
        <v>12.474115853005099</v>
      </c>
      <c r="BQ2091">
        <f t="shared" si="219"/>
        <v>12.433247345413493</v>
      </c>
      <c r="BR2091">
        <f t="shared" si="220"/>
        <v>40.572690750648462</v>
      </c>
      <c r="BS2091">
        <f t="shared" si="221"/>
        <v>37.529919475155047</v>
      </c>
      <c r="BT2091">
        <v>10</v>
      </c>
    </row>
    <row r="2092" spans="67:72" x14ac:dyDescent="0.35">
      <c r="BO2092">
        <v>20.9</v>
      </c>
      <c r="BP2092">
        <f t="shared" si="218"/>
        <v>12.473864609464414</v>
      </c>
      <c r="BQ2092">
        <f t="shared" si="219"/>
        <v>12.432981223022903</v>
      </c>
      <c r="BR2092">
        <f t="shared" si="220"/>
        <v>40.570709312666196</v>
      </c>
      <c r="BS2092">
        <f t="shared" si="221"/>
        <v>37.528093223477477</v>
      </c>
      <c r="BT2092">
        <v>10</v>
      </c>
    </row>
    <row r="2093" spans="67:72" x14ac:dyDescent="0.35">
      <c r="BO2093">
        <v>20.91</v>
      </c>
      <c r="BP2093">
        <f t="shared" si="218"/>
        <v>12.473613460257605</v>
      </c>
      <c r="BQ2093">
        <f t="shared" si="219"/>
        <v>12.432715199971273</v>
      </c>
      <c r="BR2093">
        <f t="shared" si="220"/>
        <v>40.568729244413753</v>
      </c>
      <c r="BS2093">
        <f t="shared" si="221"/>
        <v>37.526268376478811</v>
      </c>
      <c r="BT2093">
        <v>10</v>
      </c>
    </row>
    <row r="2094" spans="67:72" x14ac:dyDescent="0.35">
      <c r="BO2094">
        <v>20.92</v>
      </c>
      <c r="BP2094">
        <f t="shared" si="218"/>
        <v>12.473362405422261</v>
      </c>
      <c r="BQ2094">
        <f t="shared" si="219"/>
        <v>12.432449276301886</v>
      </c>
      <c r="BR2094">
        <f t="shared" si="220"/>
        <v>40.566750543337832</v>
      </c>
      <c r="BS2094">
        <f t="shared" si="221"/>
        <v>37.524444931660156</v>
      </c>
      <c r="BT2094">
        <v>10</v>
      </c>
    </row>
    <row r="2095" spans="67:72" x14ac:dyDescent="0.35">
      <c r="BO2095">
        <v>20.93</v>
      </c>
      <c r="BP2095">
        <f t="shared" si="218"/>
        <v>12.473111444995999</v>
      </c>
      <c r="BQ2095">
        <f t="shared" si="219"/>
        <v>12.432183452058048</v>
      </c>
      <c r="BR2095">
        <f t="shared" si="220"/>
        <v>40.564773206890067</v>
      </c>
      <c r="BS2095">
        <f t="shared" si="221"/>
        <v>37.522622886527124</v>
      </c>
      <c r="BT2095">
        <v>10</v>
      </c>
    </row>
    <row r="2096" spans="67:72" x14ac:dyDescent="0.35">
      <c r="BO2096">
        <v>20.94</v>
      </c>
      <c r="BP2096">
        <f t="shared" si="218"/>
        <v>12.472860579016441</v>
      </c>
      <c r="BQ2096">
        <f t="shared" si="219"/>
        <v>12.431917727283089</v>
      </c>
      <c r="BR2096">
        <f t="shared" si="220"/>
        <v>40.562797232526961</v>
      </c>
      <c r="BS2096">
        <f t="shared" si="221"/>
        <v>37.52080223858988</v>
      </c>
      <c r="BT2096">
        <v>10</v>
      </c>
    </row>
    <row r="2097" spans="67:72" x14ac:dyDescent="0.35">
      <c r="BO2097">
        <v>20.95</v>
      </c>
      <c r="BP2097">
        <f t="shared" si="218"/>
        <v>12.472609807521236</v>
      </c>
      <c r="BQ2097">
        <f t="shared" si="219"/>
        <v>12.431652102020362</v>
      </c>
      <c r="BR2097">
        <f t="shared" si="220"/>
        <v>40.56082261770991</v>
      </c>
      <c r="BS2097">
        <f t="shared" si="221"/>
        <v>37.518982985363124</v>
      </c>
      <c r="BT2097">
        <v>10</v>
      </c>
    </row>
    <row r="2098" spans="67:72" x14ac:dyDescent="0.35">
      <c r="BO2098">
        <v>20.96</v>
      </c>
      <c r="BP2098">
        <f t="shared" si="218"/>
        <v>12.472359130548051</v>
      </c>
      <c r="BQ2098">
        <f t="shared" si="219"/>
        <v>12.431386576313242</v>
      </c>
      <c r="BR2098">
        <f t="shared" si="220"/>
        <v>40.558849359905182</v>
      </c>
      <c r="BS2098">
        <f t="shared" si="221"/>
        <v>37.517165124366052</v>
      </c>
      <c r="BT2098">
        <v>10</v>
      </c>
    </row>
    <row r="2099" spans="67:72" x14ac:dyDescent="0.35">
      <c r="BO2099">
        <v>20.97</v>
      </c>
      <c r="BP2099">
        <f t="shared" si="218"/>
        <v>12.472108548134567</v>
      </c>
      <c r="BQ2099">
        <f t="shared" si="219"/>
        <v>12.431121150205122</v>
      </c>
      <c r="BR2099">
        <f t="shared" si="220"/>
        <v>40.556877456583912</v>
      </c>
      <c r="BS2099">
        <f t="shared" si="221"/>
        <v>37.515348653122381</v>
      </c>
      <c r="BT2099">
        <v>10</v>
      </c>
    </row>
    <row r="2100" spans="67:72" x14ac:dyDescent="0.35">
      <c r="BO2100">
        <v>20.98</v>
      </c>
      <c r="BP2100">
        <f t="shared" si="218"/>
        <v>12.471858060318491</v>
      </c>
      <c r="BQ2100">
        <f t="shared" si="219"/>
        <v>12.43085582373943</v>
      </c>
      <c r="BR2100">
        <f t="shared" si="220"/>
        <v>40.554906905222097</v>
      </c>
      <c r="BS2100">
        <f t="shared" si="221"/>
        <v>37.513533569160344</v>
      </c>
      <c r="BT2100">
        <v>10</v>
      </c>
    </row>
    <row r="2101" spans="67:72" x14ac:dyDescent="0.35">
      <c r="BO2101">
        <v>20.99</v>
      </c>
      <c r="BP2101">
        <f t="shared" si="218"/>
        <v>12.471607667137535</v>
      </c>
      <c r="BQ2101">
        <f t="shared" si="219"/>
        <v>12.430590596959604</v>
      </c>
      <c r="BR2101">
        <f t="shared" si="220"/>
        <v>40.552937703300572</v>
      </c>
      <c r="BS2101">
        <f t="shared" si="221"/>
        <v>37.511719870012634</v>
      </c>
      <c r="BT2101">
        <v>10</v>
      </c>
    </row>
    <row r="2102" spans="67:72" x14ac:dyDescent="0.35">
      <c r="BO2102">
        <v>21</v>
      </c>
      <c r="BP2102">
        <f t="shared" si="218"/>
        <v>12.471357368629441</v>
      </c>
      <c r="BQ2102">
        <f t="shared" si="219"/>
        <v>12.430325469909112</v>
      </c>
      <c r="BR2102">
        <f t="shared" si="220"/>
        <v>40.550969848305009</v>
      </c>
      <c r="BS2102">
        <f t="shared" si="221"/>
        <v>37.509907553216458</v>
      </c>
      <c r="BT2102">
        <v>10</v>
      </c>
    </row>
    <row r="2103" spans="67:72" x14ac:dyDescent="0.35">
      <c r="BO2103">
        <v>21.01</v>
      </c>
      <c r="BP2103">
        <f t="shared" si="218"/>
        <v>12.471107164831965</v>
      </c>
      <c r="BQ2103">
        <f t="shared" si="219"/>
        <v>12.430060442631444</v>
      </c>
      <c r="BR2103">
        <f t="shared" si="220"/>
        <v>40.549003337725928</v>
      </c>
      <c r="BS2103">
        <f t="shared" si="221"/>
        <v>37.508096616313466</v>
      </c>
      <c r="BT2103">
        <v>10</v>
      </c>
    </row>
    <row r="2104" spans="67:72" x14ac:dyDescent="0.35">
      <c r="BO2104">
        <v>21.02</v>
      </c>
      <c r="BP2104">
        <f t="shared" si="218"/>
        <v>12.470857055782883</v>
      </c>
      <c r="BQ2104">
        <f t="shared" si="219"/>
        <v>12.429795515170111</v>
      </c>
      <c r="BR2104">
        <f t="shared" si="220"/>
        <v>40.547038169058617</v>
      </c>
      <c r="BS2104">
        <f t="shared" si="221"/>
        <v>37.506287056849835</v>
      </c>
      <c r="BT2104">
        <v>10</v>
      </c>
    </row>
    <row r="2105" spans="67:72" x14ac:dyDescent="0.35">
      <c r="BO2105">
        <v>21.03</v>
      </c>
      <c r="BP2105">
        <f t="shared" si="218"/>
        <v>12.470607041519983</v>
      </c>
      <c r="BQ2105">
        <f t="shared" si="219"/>
        <v>12.429530687568649</v>
      </c>
      <c r="BR2105">
        <f t="shared" si="220"/>
        <v>40.545074339803229</v>
      </c>
      <c r="BS2105">
        <f t="shared" si="221"/>
        <v>37.504478872376133</v>
      </c>
      <c r="BT2105">
        <v>10</v>
      </c>
    </row>
    <row r="2106" spans="67:72" x14ac:dyDescent="0.35">
      <c r="BO2106">
        <v>21.04</v>
      </c>
      <c r="BP2106">
        <f t="shared" si="218"/>
        <v>12.470357122081081</v>
      </c>
      <c r="BQ2106">
        <f t="shared" si="219"/>
        <v>12.429265959870616</v>
      </c>
      <c r="BR2106">
        <f t="shared" si="220"/>
        <v>40.543111847464694</v>
      </c>
      <c r="BS2106">
        <f t="shared" si="221"/>
        <v>37.502672060447431</v>
      </c>
      <c r="BT2106">
        <v>10</v>
      </c>
    </row>
    <row r="2107" spans="67:72" x14ac:dyDescent="0.35">
      <c r="BO2107">
        <v>21.05</v>
      </c>
      <c r="BP2107">
        <f t="shared" si="218"/>
        <v>12.470107297504004</v>
      </c>
      <c r="BQ2107">
        <f t="shared" si="219"/>
        <v>12.429001332119595</v>
      </c>
      <c r="BR2107">
        <f t="shared" si="220"/>
        <v>40.54115068955273</v>
      </c>
      <c r="BS2107">
        <f t="shared" si="221"/>
        <v>37.50086661862322</v>
      </c>
      <c r="BT2107">
        <v>10</v>
      </c>
    </row>
    <row r="2108" spans="67:72" x14ac:dyDescent="0.35">
      <c r="BO2108">
        <v>21.06</v>
      </c>
      <c r="BP2108">
        <f t="shared" si="218"/>
        <v>12.469857567826601</v>
      </c>
      <c r="BQ2108">
        <f t="shared" si="219"/>
        <v>12.428736804359188</v>
      </c>
      <c r="BR2108">
        <f t="shared" si="220"/>
        <v>40.53919086358183</v>
      </c>
      <c r="BS2108">
        <f t="shared" si="221"/>
        <v>37.499062544467435</v>
      </c>
      <c r="BT2108">
        <v>10</v>
      </c>
    </row>
    <row r="2109" spans="67:72" x14ac:dyDescent="0.35">
      <c r="BO2109">
        <v>21.07</v>
      </c>
      <c r="BP2109">
        <f t="shared" si="218"/>
        <v>12.469607933086737</v>
      </c>
      <c r="BQ2109">
        <f t="shared" si="219"/>
        <v>12.428472376633021</v>
      </c>
      <c r="BR2109">
        <f t="shared" si="220"/>
        <v>40.537232367071283</v>
      </c>
      <c r="BS2109">
        <f t="shared" si="221"/>
        <v>37.497259835548434</v>
      </c>
      <c r="BT2109">
        <v>10</v>
      </c>
    </row>
    <row r="2110" spans="67:72" x14ac:dyDescent="0.35">
      <c r="BO2110">
        <v>21.08</v>
      </c>
      <c r="BP2110">
        <f t="shared" si="218"/>
        <v>12.469358393322297</v>
      </c>
      <c r="BQ2110">
        <f t="shared" si="219"/>
        <v>12.428208048984745</v>
      </c>
      <c r="BR2110">
        <f t="shared" si="220"/>
        <v>40.535275197545133</v>
      </c>
      <c r="BS2110">
        <f t="shared" si="221"/>
        <v>37.495458489439002</v>
      </c>
      <c r="BT2110">
        <v>10</v>
      </c>
    </row>
    <row r="2111" spans="67:72" x14ac:dyDescent="0.35">
      <c r="BO2111">
        <v>21.09</v>
      </c>
      <c r="BP2111">
        <f t="shared" si="218"/>
        <v>12.469108948571181</v>
      </c>
      <c r="BQ2111">
        <f t="shared" si="219"/>
        <v>12.427943821458033</v>
      </c>
      <c r="BR2111">
        <f t="shared" si="220"/>
        <v>40.53331935253216</v>
      </c>
      <c r="BS2111">
        <f t="shared" si="221"/>
        <v>37.49365850371634</v>
      </c>
      <c r="BT2111">
        <v>10</v>
      </c>
    </row>
    <row r="2112" spans="67:72" x14ac:dyDescent="0.35">
      <c r="BO2112">
        <v>21.1</v>
      </c>
      <c r="BP2112">
        <f t="shared" si="218"/>
        <v>12.468859598871315</v>
      </c>
      <c r="BQ2112">
        <f t="shared" si="219"/>
        <v>12.427679694096582</v>
      </c>
      <c r="BR2112">
        <f t="shared" si="220"/>
        <v>40.531364829565909</v>
      </c>
      <c r="BS2112">
        <f t="shared" si="221"/>
        <v>37.491859875962021</v>
      </c>
      <c r="BT2112">
        <v>10</v>
      </c>
    </row>
    <row r="2113" spans="67:72" x14ac:dyDescent="0.35">
      <c r="BO2113">
        <v>21.11</v>
      </c>
      <c r="BP2113">
        <f t="shared" si="218"/>
        <v>12.468610344260634</v>
      </c>
      <c r="BQ2113">
        <f t="shared" si="219"/>
        <v>12.427415666944112</v>
      </c>
      <c r="BR2113">
        <f t="shared" si="220"/>
        <v>40.529411626184654</v>
      </c>
      <c r="BS2113">
        <f t="shared" si="221"/>
        <v>37.490062603762063</v>
      </c>
      <c r="BT2113">
        <v>10</v>
      </c>
    </row>
    <row r="2114" spans="67:72" x14ac:dyDescent="0.35">
      <c r="BO2114">
        <v>21.12</v>
      </c>
      <c r="BP2114">
        <f t="shared" si="218"/>
        <v>12.468361184777097</v>
      </c>
      <c r="BQ2114">
        <f t="shared" si="219"/>
        <v>12.427151740044364</v>
      </c>
      <c r="BR2114">
        <f t="shared" si="220"/>
        <v>40.527459739931395</v>
      </c>
      <c r="BS2114">
        <f t="shared" si="221"/>
        <v>37.488266684706836</v>
      </c>
      <c r="BT2114">
        <v>10</v>
      </c>
    </row>
    <row r="2115" spans="67:72" x14ac:dyDescent="0.35">
      <c r="BO2115">
        <v>21.13</v>
      </c>
      <c r="BP2115">
        <f t="shared" ref="BP2115:BP2178" si="222">13.03*EXP(-0.003454*BO2115)+0.1297*EXP(0.04768*BO2115)</f>
        <v>12.468112120458681</v>
      </c>
      <c r="BQ2115">
        <f t="shared" ref="BQ2115:BQ2178" si="223">13.05*EXP(-0.003531*BO2115)+0.105*EXP(0.05201*BO2115)</f>
        <v>12.426887913441099</v>
      </c>
      <c r="BR2115">
        <f t="shared" ref="BR2115:BR2178" si="224">19.99*EXP(-0.1923*BO2115)+43*EXP(-0.003208*BO2115)</f>
        <v>40.525509168353842</v>
      </c>
      <c r="BS2115">
        <f t="shared" ref="BS2115:BS2178" si="225">18.61*EXP(-0.182*BO2115)+39.42*EXP(-0.002885*BO2115)</f>
        <v>37.486472116391099</v>
      </c>
      <c r="BT2115">
        <v>10</v>
      </c>
    </row>
    <row r="2116" spans="67:72" x14ac:dyDescent="0.35">
      <c r="BO2116">
        <v>21.14</v>
      </c>
      <c r="BP2116">
        <f t="shared" si="222"/>
        <v>12.46786315134338</v>
      </c>
      <c r="BQ2116">
        <f t="shared" si="223"/>
        <v>12.426624187178112</v>
      </c>
      <c r="BR2116">
        <f t="shared" si="224"/>
        <v>40.52355990900444</v>
      </c>
      <c r="BS2116">
        <f t="shared" si="225"/>
        <v>37.484678896413989</v>
      </c>
      <c r="BT2116">
        <v>10</v>
      </c>
    </row>
    <row r="2117" spans="67:72" x14ac:dyDescent="0.35">
      <c r="BO2117">
        <v>21.15</v>
      </c>
      <c r="BP2117">
        <f t="shared" si="222"/>
        <v>12.467614277469206</v>
      </c>
      <c r="BQ2117">
        <f t="shared" si="223"/>
        <v>12.426360561299211</v>
      </c>
      <c r="BR2117">
        <f t="shared" si="224"/>
        <v>40.521611959440307</v>
      </c>
      <c r="BS2117">
        <f t="shared" si="225"/>
        <v>37.482887022379003</v>
      </c>
      <c r="BT2117">
        <v>10</v>
      </c>
    </row>
    <row r="2118" spans="67:72" x14ac:dyDescent="0.35">
      <c r="BO2118">
        <v>21.16</v>
      </c>
      <c r="BP2118">
        <f t="shared" si="222"/>
        <v>12.467365498874189</v>
      </c>
      <c r="BQ2118">
        <f t="shared" si="223"/>
        <v>12.426097035848231</v>
      </c>
      <c r="BR2118">
        <f t="shared" si="224"/>
        <v>40.519665317223264</v>
      </c>
      <c r="BS2118">
        <f t="shared" si="225"/>
        <v>37.481096491893993</v>
      </c>
      <c r="BT2118">
        <v>10</v>
      </c>
    </row>
    <row r="2119" spans="67:72" x14ac:dyDescent="0.35">
      <c r="BO2119">
        <v>21.17</v>
      </c>
      <c r="BP2119">
        <f t="shared" si="222"/>
        <v>12.467116815596382</v>
      </c>
      <c r="BQ2119">
        <f t="shared" si="223"/>
        <v>12.425833610869029</v>
      </c>
      <c r="BR2119">
        <f t="shared" si="224"/>
        <v>40.517719979919804</v>
      </c>
      <c r="BS2119">
        <f t="shared" si="225"/>
        <v>37.479307302571158</v>
      </c>
      <c r="BT2119">
        <v>10</v>
      </c>
    </row>
    <row r="2120" spans="67:72" x14ac:dyDescent="0.35">
      <c r="BO2120">
        <v>21.18</v>
      </c>
      <c r="BP2120">
        <f t="shared" si="222"/>
        <v>12.466868227673849</v>
      </c>
      <c r="BQ2120">
        <f t="shared" si="223"/>
        <v>12.425570286405486</v>
      </c>
      <c r="BR2120">
        <f t="shared" si="224"/>
        <v>40.515775945101105</v>
      </c>
      <c r="BS2120">
        <f t="shared" si="225"/>
        <v>37.477519452027039</v>
      </c>
      <c r="BT2120">
        <v>10</v>
      </c>
    </row>
    <row r="2121" spans="67:72" x14ac:dyDescent="0.35">
      <c r="BO2121">
        <v>21.19</v>
      </c>
      <c r="BP2121">
        <f t="shared" si="222"/>
        <v>12.466619735144681</v>
      </c>
      <c r="BQ2121">
        <f t="shared" si="223"/>
        <v>12.425307062501505</v>
      </c>
      <c r="BR2121">
        <f t="shared" si="224"/>
        <v>40.513833210343009</v>
      </c>
      <c r="BS2121">
        <f t="shared" si="225"/>
        <v>37.475732937882512</v>
      </c>
      <c r="BT2121">
        <v>10</v>
      </c>
    </row>
    <row r="2122" spans="67:72" x14ac:dyDescent="0.35">
      <c r="BO2122">
        <v>21.2</v>
      </c>
      <c r="BP2122">
        <f t="shared" si="222"/>
        <v>12.466371338046976</v>
      </c>
      <c r="BQ2122">
        <f t="shared" si="223"/>
        <v>12.425043939201016</v>
      </c>
      <c r="BR2122">
        <f t="shared" si="224"/>
        <v>40.511891773225983</v>
      </c>
      <c r="BS2122">
        <f t="shared" si="225"/>
        <v>37.47394775776278</v>
      </c>
      <c r="BT2122">
        <v>10</v>
      </c>
    </row>
    <row r="2123" spans="67:72" x14ac:dyDescent="0.35">
      <c r="BO2123">
        <v>21.21</v>
      </c>
      <c r="BP2123">
        <f t="shared" si="222"/>
        <v>12.466123036418864</v>
      </c>
      <c r="BQ2123">
        <f t="shared" si="223"/>
        <v>12.424780916547963</v>
      </c>
      <c r="BR2123">
        <f t="shared" si="224"/>
        <v>40.509951631335198</v>
      </c>
      <c r="BS2123">
        <f t="shared" si="225"/>
        <v>37.472163909297343</v>
      </c>
      <c r="BT2123">
        <v>10</v>
      </c>
    </row>
    <row r="2124" spans="67:72" x14ac:dyDescent="0.35">
      <c r="BO2124">
        <v>21.22</v>
      </c>
      <c r="BP2124">
        <f t="shared" si="222"/>
        <v>12.465874830298482</v>
      </c>
      <c r="BQ2124">
        <f t="shared" si="223"/>
        <v>12.424517994586326</v>
      </c>
      <c r="BR2124">
        <f t="shared" si="224"/>
        <v>40.508012782260394</v>
      </c>
      <c r="BS2124">
        <f t="shared" si="225"/>
        <v>37.470381390120039</v>
      </c>
      <c r="BT2124">
        <v>10</v>
      </c>
    </row>
    <row r="2125" spans="67:72" x14ac:dyDescent="0.35">
      <c r="BO2125">
        <v>21.23</v>
      </c>
      <c r="BP2125">
        <f t="shared" si="222"/>
        <v>12.465626719723993</v>
      </c>
      <c r="BQ2125">
        <f t="shared" si="223"/>
        <v>12.424255173360095</v>
      </c>
      <c r="BR2125">
        <f t="shared" si="224"/>
        <v>40.506075223595992</v>
      </c>
      <c r="BS2125">
        <f t="shared" si="225"/>
        <v>37.468600197868987</v>
      </c>
      <c r="BT2125">
        <v>10</v>
      </c>
    </row>
    <row r="2126" spans="67:72" x14ac:dyDescent="0.35">
      <c r="BO2126">
        <v>21.24</v>
      </c>
      <c r="BP2126">
        <f t="shared" si="222"/>
        <v>12.465378704733572</v>
      </c>
      <c r="BQ2126">
        <f t="shared" si="223"/>
        <v>12.423992452913295</v>
      </c>
      <c r="BR2126">
        <f t="shared" si="224"/>
        <v>40.504138952941005</v>
      </c>
      <c r="BS2126">
        <f t="shared" si="225"/>
        <v>37.466820330186607</v>
      </c>
      <c r="BT2126">
        <v>10</v>
      </c>
    </row>
    <row r="2127" spans="67:72" x14ac:dyDescent="0.35">
      <c r="BO2127">
        <v>21.25</v>
      </c>
      <c r="BP2127">
        <f t="shared" si="222"/>
        <v>12.465130785365419</v>
      </c>
      <c r="BQ2127">
        <f t="shared" si="223"/>
        <v>12.423729833289963</v>
      </c>
      <c r="BR2127">
        <f t="shared" si="224"/>
        <v>40.502203967899057</v>
      </c>
      <c r="BS2127">
        <f t="shared" si="225"/>
        <v>37.465041784719595</v>
      </c>
      <c r="BT2127">
        <v>10</v>
      </c>
    </row>
    <row r="2128" spans="67:72" x14ac:dyDescent="0.35">
      <c r="BO2128">
        <v>21.26</v>
      </c>
      <c r="BP2128">
        <f t="shared" si="222"/>
        <v>12.464882961657748</v>
      </c>
      <c r="BQ2128">
        <f t="shared" si="223"/>
        <v>12.423467314534173</v>
      </c>
      <c r="BR2128">
        <f t="shared" si="224"/>
        <v>40.500270266078395</v>
      </c>
      <c r="BS2128">
        <f t="shared" si="225"/>
        <v>37.463264559118933</v>
      </c>
      <c r="BT2128">
        <v>10</v>
      </c>
    </row>
    <row r="2129" spans="67:72" x14ac:dyDescent="0.35">
      <c r="BO2129">
        <v>21.27</v>
      </c>
      <c r="BP2129">
        <f t="shared" si="222"/>
        <v>12.464635233648796</v>
      </c>
      <c r="BQ2129">
        <f t="shared" si="223"/>
        <v>12.423204896690008</v>
      </c>
      <c r="BR2129">
        <f t="shared" si="224"/>
        <v>40.498337845091832</v>
      </c>
      <c r="BS2129">
        <f t="shared" si="225"/>
        <v>37.461488651039879</v>
      </c>
      <c r="BT2129">
        <v>10</v>
      </c>
    </row>
    <row r="2130" spans="67:72" x14ac:dyDescent="0.35">
      <c r="BO2130">
        <v>21.28</v>
      </c>
      <c r="BP2130">
        <f t="shared" si="222"/>
        <v>12.464387601376812</v>
      </c>
      <c r="BQ2130">
        <f t="shared" si="223"/>
        <v>12.422942579801582</v>
      </c>
      <c r="BR2130">
        <f t="shared" si="224"/>
        <v>40.496406702556776</v>
      </c>
      <c r="BS2130">
        <f t="shared" si="225"/>
        <v>37.459714058141941</v>
      </c>
      <c r="BT2130">
        <v>10</v>
      </c>
    </row>
    <row r="2131" spans="67:72" x14ac:dyDescent="0.35">
      <c r="BO2131">
        <v>21.29</v>
      </c>
      <c r="BP2131">
        <f t="shared" si="222"/>
        <v>12.464140064880068</v>
      </c>
      <c r="BQ2131">
        <f t="shared" si="223"/>
        <v>12.422680363913029</v>
      </c>
      <c r="BR2131">
        <f t="shared" si="224"/>
        <v>40.49447683609521</v>
      </c>
      <c r="BS2131">
        <f t="shared" si="225"/>
        <v>37.457940778088883</v>
      </c>
      <c r="BT2131">
        <v>10</v>
      </c>
    </row>
    <row r="2132" spans="67:72" x14ac:dyDescent="0.35">
      <c r="BO2132">
        <v>21.3</v>
      </c>
      <c r="BP2132">
        <f t="shared" si="222"/>
        <v>12.463892624196856</v>
      </c>
      <c r="BQ2132">
        <f t="shared" si="223"/>
        <v>12.42241824906851</v>
      </c>
      <c r="BR2132">
        <f t="shared" si="224"/>
        <v>40.492548243333687</v>
      </c>
      <c r="BS2132">
        <f t="shared" si="225"/>
        <v>37.456168808548718</v>
      </c>
      <c r="BT2132">
        <v>10</v>
      </c>
    </row>
    <row r="2133" spans="67:72" x14ac:dyDescent="0.35">
      <c r="BO2133">
        <v>21.31</v>
      </c>
      <c r="BP2133">
        <f t="shared" si="222"/>
        <v>12.46364527936548</v>
      </c>
      <c r="BQ2133">
        <f t="shared" si="223"/>
        <v>12.422156235312208</v>
      </c>
      <c r="BR2133">
        <f t="shared" si="224"/>
        <v>40.490620921903307</v>
      </c>
      <c r="BS2133">
        <f t="shared" si="225"/>
        <v>37.4543981471937</v>
      </c>
      <c r="BT2133">
        <v>10</v>
      </c>
    </row>
    <row r="2134" spans="67:72" x14ac:dyDescent="0.35">
      <c r="BO2134">
        <v>21.32</v>
      </c>
      <c r="BP2134">
        <f t="shared" si="222"/>
        <v>12.463398030424266</v>
      </c>
      <c r="BQ2134">
        <f t="shared" si="223"/>
        <v>12.421894322688326</v>
      </c>
      <c r="BR2134">
        <f t="shared" si="224"/>
        <v>40.488694869439726</v>
      </c>
      <c r="BS2134">
        <f t="shared" si="225"/>
        <v>37.452628791700306</v>
      </c>
      <c r="BT2134">
        <v>10</v>
      </c>
    </row>
    <row r="2135" spans="67:72" x14ac:dyDescent="0.35">
      <c r="BO2135">
        <v>21.33</v>
      </c>
      <c r="BP2135">
        <f t="shared" si="222"/>
        <v>12.463150877411561</v>
      </c>
      <c r="BQ2135">
        <f t="shared" si="223"/>
        <v>12.421632511241095</v>
      </c>
      <c r="BR2135">
        <f t="shared" si="224"/>
        <v>40.486770083583139</v>
      </c>
      <c r="BS2135">
        <f t="shared" si="225"/>
        <v>37.450860739749253</v>
      </c>
      <c r="BT2135">
        <v>10</v>
      </c>
    </row>
    <row r="2136" spans="67:72" x14ac:dyDescent="0.35">
      <c r="BO2136">
        <v>21.34</v>
      </c>
      <c r="BP2136">
        <f t="shared" si="222"/>
        <v>12.462903820365728</v>
      </c>
      <c r="BQ2136">
        <f t="shared" si="223"/>
        <v>12.421370801014767</v>
      </c>
      <c r="BR2136">
        <f t="shared" si="224"/>
        <v>40.484846561978266</v>
      </c>
      <c r="BS2136">
        <f t="shared" si="225"/>
        <v>37.44909398902545</v>
      </c>
      <c r="BT2136">
        <v>10</v>
      </c>
    </row>
    <row r="2137" spans="67:72" x14ac:dyDescent="0.35">
      <c r="BO2137">
        <v>21.35</v>
      </c>
      <c r="BP2137">
        <f t="shared" si="222"/>
        <v>12.462656859325151</v>
      </c>
      <c r="BQ2137">
        <f t="shared" si="223"/>
        <v>12.421109192053613</v>
      </c>
      <c r="BR2137">
        <f t="shared" si="224"/>
        <v>40.482924302274355</v>
      </c>
      <c r="BS2137">
        <f t="shared" si="225"/>
        <v>37.447328537218034</v>
      </c>
      <c r="BT2137">
        <v>10</v>
      </c>
    </row>
    <row r="2138" spans="67:72" x14ac:dyDescent="0.35">
      <c r="BO2138">
        <v>21.36</v>
      </c>
      <c r="BP2138">
        <f t="shared" si="222"/>
        <v>12.462409994328228</v>
      </c>
      <c r="BQ2138">
        <f t="shared" si="223"/>
        <v>12.420847684401936</v>
      </c>
      <c r="BR2138">
        <f t="shared" si="224"/>
        <v>40.481003302125181</v>
      </c>
      <c r="BS2138">
        <f t="shared" si="225"/>
        <v>37.445564382020336</v>
      </c>
      <c r="BT2138">
        <v>10</v>
      </c>
    </row>
    <row r="2139" spans="67:72" x14ac:dyDescent="0.35">
      <c r="BO2139">
        <v>21.37</v>
      </c>
      <c r="BP2139">
        <f t="shared" si="222"/>
        <v>12.462163225413381</v>
      </c>
      <c r="BQ2139">
        <f t="shared" si="223"/>
        <v>12.420586278104057</v>
      </c>
      <c r="BR2139">
        <f t="shared" si="224"/>
        <v>40.479083559188986</v>
      </c>
      <c r="BS2139">
        <f t="shared" si="225"/>
        <v>37.443801521129878</v>
      </c>
      <c r="BT2139">
        <v>10</v>
      </c>
    </row>
    <row r="2140" spans="67:72" x14ac:dyDescent="0.35">
      <c r="BO2140">
        <v>21.38</v>
      </c>
      <c r="BP2140">
        <f t="shared" si="222"/>
        <v>12.461916552619044</v>
      </c>
      <c r="BQ2140">
        <f t="shared" si="223"/>
        <v>12.420324973204323</v>
      </c>
      <c r="BR2140">
        <f t="shared" si="224"/>
        <v>40.477165071128553</v>
      </c>
      <c r="BS2140">
        <f t="shared" si="225"/>
        <v>37.442039952248358</v>
      </c>
      <c r="BT2140">
        <v>10</v>
      </c>
    </row>
    <row r="2141" spans="67:72" x14ac:dyDescent="0.35">
      <c r="BO2141">
        <v>21.39</v>
      </c>
      <c r="BP2141">
        <f t="shared" si="222"/>
        <v>12.461669975983677</v>
      </c>
      <c r="BQ2141">
        <f t="shared" si="223"/>
        <v>12.420063769747102</v>
      </c>
      <c r="BR2141">
        <f t="shared" si="224"/>
        <v>40.475247835611114</v>
      </c>
      <c r="BS2141">
        <f t="shared" si="225"/>
        <v>37.440279673081676</v>
      </c>
      <c r="BT2141">
        <v>10</v>
      </c>
    </row>
    <row r="2142" spans="67:72" x14ac:dyDescent="0.35">
      <c r="BO2142">
        <v>21.4</v>
      </c>
      <c r="BP2142">
        <f t="shared" si="222"/>
        <v>12.461423495545752</v>
      </c>
      <c r="BQ2142">
        <f t="shared" si="223"/>
        <v>12.419802667776784</v>
      </c>
      <c r="BR2142">
        <f t="shared" si="224"/>
        <v>40.473331850308412</v>
      </c>
      <c r="BS2142">
        <f t="shared" si="225"/>
        <v>37.438520681339881</v>
      </c>
      <c r="BT2142">
        <v>10</v>
      </c>
    </row>
    <row r="2143" spans="67:72" x14ac:dyDescent="0.35">
      <c r="BO2143">
        <v>21.41</v>
      </c>
      <c r="BP2143">
        <f t="shared" si="222"/>
        <v>12.461177111343765</v>
      </c>
      <c r="BQ2143">
        <f t="shared" si="223"/>
        <v>12.419541667337786</v>
      </c>
      <c r="BR2143">
        <f t="shared" si="224"/>
        <v>40.471417112896646</v>
      </c>
      <c r="BS2143">
        <f t="shared" si="225"/>
        <v>37.436762974737192</v>
      </c>
      <c r="BT2143">
        <v>10</v>
      </c>
    </row>
    <row r="2144" spans="67:72" x14ac:dyDescent="0.35">
      <c r="BO2144">
        <v>21.42</v>
      </c>
      <c r="BP2144">
        <f t="shared" si="222"/>
        <v>12.460930823416229</v>
      </c>
      <c r="BQ2144">
        <f t="shared" si="223"/>
        <v>12.419280768474545</v>
      </c>
      <c r="BR2144">
        <f t="shared" si="224"/>
        <v>40.469503621056468</v>
      </c>
      <c r="BS2144">
        <f t="shared" si="225"/>
        <v>37.435006550991972</v>
      </c>
      <c r="BT2144">
        <v>10</v>
      </c>
    </row>
    <row r="2145" spans="67:72" x14ac:dyDescent="0.35">
      <c r="BO2145">
        <v>21.43</v>
      </c>
      <c r="BP2145">
        <f t="shared" si="222"/>
        <v>12.460684631801671</v>
      </c>
      <c r="BQ2145">
        <f t="shared" si="223"/>
        <v>12.419019971231528</v>
      </c>
      <c r="BR2145">
        <f t="shared" si="224"/>
        <v>40.467591372473002</v>
      </c>
      <c r="BS2145">
        <f t="shared" si="225"/>
        <v>37.433251407826745</v>
      </c>
      <c r="BT2145">
        <v>10</v>
      </c>
    </row>
    <row r="2146" spans="67:72" x14ac:dyDescent="0.35">
      <c r="BO2146">
        <v>21.44</v>
      </c>
      <c r="BP2146">
        <f t="shared" si="222"/>
        <v>12.460438536538643</v>
      </c>
      <c r="BQ2146">
        <f t="shared" si="223"/>
        <v>12.418759275653215</v>
      </c>
      <c r="BR2146">
        <f t="shared" si="224"/>
        <v>40.465680364835798</v>
      </c>
      <c r="BS2146">
        <f t="shared" si="225"/>
        <v>37.431497542968188</v>
      </c>
      <c r="BT2146">
        <v>10</v>
      </c>
    </row>
    <row r="2147" spans="67:72" x14ac:dyDescent="0.35">
      <c r="BO2147">
        <v>21.45</v>
      </c>
      <c r="BP2147">
        <f t="shared" si="222"/>
        <v>12.46019253766571</v>
      </c>
      <c r="BQ2147">
        <f t="shared" si="223"/>
        <v>12.418498681784122</v>
      </c>
      <c r="BR2147">
        <f t="shared" si="224"/>
        <v>40.463770595838852</v>
      </c>
      <c r="BS2147">
        <f t="shared" si="225"/>
        <v>37.429744954147068</v>
      </c>
      <c r="BT2147">
        <v>10</v>
      </c>
    </row>
    <row r="2148" spans="67:72" x14ac:dyDescent="0.35">
      <c r="BO2148">
        <v>21.46</v>
      </c>
      <c r="BP2148">
        <f t="shared" si="222"/>
        <v>12.459946635221465</v>
      </c>
      <c r="BQ2148">
        <f t="shared" si="223"/>
        <v>12.418238189668775</v>
      </c>
      <c r="BR2148">
        <f t="shared" si="224"/>
        <v>40.461862063180604</v>
      </c>
      <c r="BS2148">
        <f t="shared" si="225"/>
        <v>37.427993639098304</v>
      </c>
      <c r="BT2148">
        <v>10</v>
      </c>
    </row>
    <row r="2149" spans="67:72" x14ac:dyDescent="0.35">
      <c r="BO2149">
        <v>21.47</v>
      </c>
      <c r="BP2149">
        <f t="shared" si="222"/>
        <v>12.459700829244509</v>
      </c>
      <c r="BQ2149">
        <f t="shared" si="223"/>
        <v>12.417977799351736</v>
      </c>
      <c r="BR2149">
        <f t="shared" si="224"/>
        <v>40.459954764563875</v>
      </c>
      <c r="BS2149">
        <f t="shared" si="225"/>
        <v>37.426243595560948</v>
      </c>
      <c r="BT2149">
        <v>10</v>
      </c>
    </row>
    <row r="2150" spans="67:72" x14ac:dyDescent="0.35">
      <c r="BO2150">
        <v>21.48</v>
      </c>
      <c r="BP2150">
        <f t="shared" si="222"/>
        <v>12.459455119773468</v>
      </c>
      <c r="BQ2150">
        <f t="shared" si="223"/>
        <v>12.417717510877578</v>
      </c>
      <c r="BR2150">
        <f t="shared" si="224"/>
        <v>40.458048697695922</v>
      </c>
      <c r="BS2150">
        <f t="shared" si="225"/>
        <v>37.424494821278124</v>
      </c>
      <c r="BT2150">
        <v>10</v>
      </c>
    </row>
    <row r="2151" spans="67:72" x14ac:dyDescent="0.35">
      <c r="BO2151">
        <v>21.49</v>
      </c>
      <c r="BP2151">
        <f t="shared" si="222"/>
        <v>12.459209506846983</v>
      </c>
      <c r="BQ2151">
        <f t="shared" si="223"/>
        <v>12.417457324290909</v>
      </c>
      <c r="BR2151">
        <f t="shared" si="224"/>
        <v>40.456143860288414</v>
      </c>
      <c r="BS2151">
        <f t="shared" si="225"/>
        <v>37.422747313997085</v>
      </c>
      <c r="BT2151">
        <v>10</v>
      </c>
    </row>
    <row r="2152" spans="67:72" x14ac:dyDescent="0.35">
      <c r="BO2152">
        <v>21.5</v>
      </c>
      <c r="BP2152">
        <f t="shared" si="222"/>
        <v>12.458963990503714</v>
      </c>
      <c r="BQ2152">
        <f t="shared" si="223"/>
        <v>12.417197239636355</v>
      </c>
      <c r="BR2152">
        <f t="shared" si="224"/>
        <v>40.454240250057381</v>
      </c>
      <c r="BS2152">
        <f t="shared" si="225"/>
        <v>37.421001071469171</v>
      </c>
      <c r="BT2152">
        <v>10</v>
      </c>
    </row>
    <row r="2153" spans="67:72" x14ac:dyDescent="0.35">
      <c r="BO2153">
        <v>21.51</v>
      </c>
      <c r="BP2153">
        <f t="shared" si="222"/>
        <v>12.458718570782345</v>
      </c>
      <c r="BQ2153">
        <f t="shared" si="223"/>
        <v>12.416937256958564</v>
      </c>
      <c r="BR2153">
        <f t="shared" si="224"/>
        <v>40.452337864723276</v>
      </c>
      <c r="BS2153">
        <f t="shared" si="225"/>
        <v>37.419256091449796</v>
      </c>
      <c r="BT2153">
        <v>10</v>
      </c>
    </row>
    <row r="2154" spans="67:72" x14ac:dyDescent="0.35">
      <c r="BO2154">
        <v>21.52</v>
      </c>
      <c r="BP2154">
        <f t="shared" si="222"/>
        <v>12.458473247721573</v>
      </c>
      <c r="BQ2154">
        <f t="shared" si="223"/>
        <v>12.416677376302212</v>
      </c>
      <c r="BR2154">
        <f t="shared" si="224"/>
        <v>40.450436702010897</v>
      </c>
      <c r="BS2154">
        <f t="shared" si="225"/>
        <v>37.417512371698486</v>
      </c>
      <c r="BT2154">
        <v>10</v>
      </c>
    </row>
    <row r="2155" spans="67:72" x14ac:dyDescent="0.35">
      <c r="BO2155">
        <v>21.53</v>
      </c>
      <c r="BP2155">
        <f t="shared" si="222"/>
        <v>12.458228021360114</v>
      </c>
      <c r="BQ2155">
        <f t="shared" si="223"/>
        <v>12.416417597711995</v>
      </c>
      <c r="BR2155">
        <f t="shared" si="224"/>
        <v>40.448536759649436</v>
      </c>
      <c r="BS2155">
        <f t="shared" si="225"/>
        <v>37.415769909978806</v>
      </c>
      <c r="BT2155">
        <v>10</v>
      </c>
    </row>
    <row r="2156" spans="67:72" x14ac:dyDescent="0.35">
      <c r="BO2156">
        <v>21.54</v>
      </c>
      <c r="BP2156">
        <f t="shared" si="222"/>
        <v>12.457982891736707</v>
      </c>
      <c r="BQ2156">
        <f t="shared" si="223"/>
        <v>12.416157921232633</v>
      </c>
      <c r="BR2156">
        <f t="shared" si="224"/>
        <v>40.446638035372416</v>
      </c>
      <c r="BS2156">
        <f t="shared" si="225"/>
        <v>37.414028704058403</v>
      </c>
      <c r="BT2156">
        <v>10</v>
      </c>
    </row>
    <row r="2157" spans="67:72" x14ac:dyDescent="0.35">
      <c r="BO2157">
        <v>21.55</v>
      </c>
      <c r="BP2157">
        <f t="shared" si="222"/>
        <v>12.457737858890106</v>
      </c>
      <c r="BQ2157">
        <f t="shared" si="223"/>
        <v>12.415898346908874</v>
      </c>
      <c r="BR2157">
        <f t="shared" si="224"/>
        <v>40.444740526917741</v>
      </c>
      <c r="BS2157">
        <f t="shared" si="225"/>
        <v>37.412288751708978</v>
      </c>
      <c r="BT2157">
        <v>10</v>
      </c>
    </row>
    <row r="2158" spans="67:72" x14ac:dyDescent="0.35">
      <c r="BO2158">
        <v>21.56</v>
      </c>
      <c r="BP2158">
        <f t="shared" si="222"/>
        <v>12.457492922859085</v>
      </c>
      <c r="BQ2158">
        <f t="shared" si="223"/>
        <v>12.415638874785483</v>
      </c>
      <c r="BR2158">
        <f t="shared" si="224"/>
        <v>40.442844232027639</v>
      </c>
      <c r="BS2158">
        <f t="shared" si="225"/>
        <v>37.410550050706298</v>
      </c>
      <c r="BT2158">
        <v>10</v>
      </c>
    </row>
    <row r="2159" spans="67:72" x14ac:dyDescent="0.35">
      <c r="BO2159">
        <v>21.57</v>
      </c>
      <c r="BP2159">
        <f t="shared" si="222"/>
        <v>12.457248083682435</v>
      </c>
      <c r="BQ2159">
        <f t="shared" si="223"/>
        <v>12.41537950490725</v>
      </c>
      <c r="BR2159">
        <f t="shared" si="224"/>
        <v>40.440949148448674</v>
      </c>
      <c r="BS2159">
        <f t="shared" si="225"/>
        <v>37.408812598830131</v>
      </c>
      <c r="BT2159">
        <v>10</v>
      </c>
    </row>
    <row r="2160" spans="67:72" x14ac:dyDescent="0.35">
      <c r="BO2160">
        <v>21.58</v>
      </c>
      <c r="BP2160">
        <f t="shared" si="222"/>
        <v>12.457003341398966</v>
      </c>
      <c r="BQ2160">
        <f t="shared" si="223"/>
        <v>12.415120237318991</v>
      </c>
      <c r="BR2160">
        <f t="shared" si="224"/>
        <v>40.439055273931764</v>
      </c>
      <c r="BS2160">
        <f t="shared" si="225"/>
        <v>37.40707639386433</v>
      </c>
      <c r="BT2160">
        <v>10</v>
      </c>
    </row>
    <row r="2161" spans="67:72" x14ac:dyDescent="0.35">
      <c r="BO2161">
        <v>21.59</v>
      </c>
      <c r="BP2161">
        <f t="shared" si="222"/>
        <v>12.456758696047514</v>
      </c>
      <c r="BQ2161">
        <f t="shared" si="223"/>
        <v>12.414861072065545</v>
      </c>
      <c r="BR2161">
        <f t="shared" si="224"/>
        <v>40.437162606232107</v>
      </c>
      <c r="BS2161">
        <f t="shared" si="225"/>
        <v>37.405341433596739</v>
      </c>
      <c r="BT2161">
        <v>10</v>
      </c>
    </row>
    <row r="2162" spans="67:72" x14ac:dyDescent="0.35">
      <c r="BO2162">
        <v>21.6</v>
      </c>
      <c r="BP2162">
        <f t="shared" si="222"/>
        <v>12.456514147666921</v>
      </c>
      <c r="BQ2162">
        <f t="shared" si="223"/>
        <v>12.414602009191775</v>
      </c>
      <c r="BR2162">
        <f t="shared" si="224"/>
        <v>40.43527114310924</v>
      </c>
      <c r="BS2162">
        <f t="shared" si="225"/>
        <v>37.403607715819241</v>
      </c>
      <c r="BT2162">
        <v>10</v>
      </c>
    </row>
    <row r="2163" spans="67:72" x14ac:dyDescent="0.35">
      <c r="BO2163">
        <v>21.61</v>
      </c>
      <c r="BP2163">
        <f t="shared" si="222"/>
        <v>12.456269696296058</v>
      </c>
      <c r="BQ2163">
        <f t="shared" si="223"/>
        <v>12.414343048742564</v>
      </c>
      <c r="BR2163">
        <f t="shared" si="224"/>
        <v>40.433380882326972</v>
      </c>
      <c r="BS2163">
        <f t="shared" si="225"/>
        <v>37.401875238327726</v>
      </c>
      <c r="BT2163">
        <v>10</v>
      </c>
    </row>
    <row r="2164" spans="67:72" x14ac:dyDescent="0.35">
      <c r="BO2164">
        <v>21.62</v>
      </c>
      <c r="BP2164">
        <f t="shared" si="222"/>
        <v>12.456025341973811</v>
      </c>
      <c r="BQ2164">
        <f t="shared" si="223"/>
        <v>12.41408419076283</v>
      </c>
      <c r="BR2164">
        <f t="shared" si="224"/>
        <v>40.431491821653438</v>
      </c>
      <c r="BS2164">
        <f t="shared" si="225"/>
        <v>37.400143998922097</v>
      </c>
      <c r="BT2164">
        <v>10</v>
      </c>
    </row>
    <row r="2165" spans="67:72" x14ac:dyDescent="0.35">
      <c r="BO2165">
        <v>21.63</v>
      </c>
      <c r="BP2165">
        <f t="shared" si="222"/>
        <v>12.455781084739085</v>
      </c>
      <c r="BQ2165">
        <f t="shared" si="223"/>
        <v>12.413825435297495</v>
      </c>
      <c r="BR2165">
        <f t="shared" si="224"/>
        <v>40.42960395886103</v>
      </c>
      <c r="BS2165">
        <f t="shared" si="225"/>
        <v>37.398413995406258</v>
      </c>
      <c r="BT2165">
        <v>10</v>
      </c>
    </row>
    <row r="2166" spans="67:72" x14ac:dyDescent="0.35">
      <c r="BO2166">
        <v>21.64</v>
      </c>
      <c r="BP2166">
        <f t="shared" si="222"/>
        <v>12.455536924630804</v>
      </c>
      <c r="BQ2166">
        <f t="shared" si="223"/>
        <v>12.413566782391522</v>
      </c>
      <c r="BR2166">
        <f t="shared" si="224"/>
        <v>40.427717291726452</v>
      </c>
      <c r="BS2166">
        <f t="shared" si="225"/>
        <v>37.396685225588087</v>
      </c>
      <c r="BT2166">
        <v>10</v>
      </c>
    </row>
    <row r="2167" spans="67:72" x14ac:dyDescent="0.35">
      <c r="BO2167">
        <v>21.65</v>
      </c>
      <c r="BP2167">
        <f t="shared" si="222"/>
        <v>12.45529286168791</v>
      </c>
      <c r="BQ2167">
        <f t="shared" si="223"/>
        <v>12.413308232089889</v>
      </c>
      <c r="BR2167">
        <f t="shared" si="224"/>
        <v>40.425831818030638</v>
      </c>
      <c r="BS2167">
        <f t="shared" si="225"/>
        <v>37.394957687279458</v>
      </c>
      <c r="BT2167">
        <v>10</v>
      </c>
    </row>
    <row r="2168" spans="67:72" x14ac:dyDescent="0.35">
      <c r="BO2168">
        <v>21.66</v>
      </c>
      <c r="BP2168">
        <f t="shared" si="222"/>
        <v>12.455048895949366</v>
      </c>
      <c r="BQ2168">
        <f t="shared" si="223"/>
        <v>12.413049784437606</v>
      </c>
      <c r="BR2168">
        <f t="shared" si="224"/>
        <v>40.42394753555881</v>
      </c>
      <c r="BS2168">
        <f t="shared" si="225"/>
        <v>37.393231378296235</v>
      </c>
      <c r="BT2168">
        <v>10</v>
      </c>
    </row>
    <row r="2169" spans="67:72" x14ac:dyDescent="0.35">
      <c r="BO2169">
        <v>21.67</v>
      </c>
      <c r="BP2169">
        <f t="shared" si="222"/>
        <v>12.454805027454151</v>
      </c>
      <c r="BQ2169">
        <f t="shared" si="223"/>
        <v>12.412791439479694</v>
      </c>
      <c r="BR2169">
        <f t="shared" si="224"/>
        <v>40.422064442100414</v>
      </c>
      <c r="BS2169">
        <f t="shared" si="225"/>
        <v>37.391506296458232</v>
      </c>
      <c r="BT2169">
        <v>10</v>
      </c>
    </row>
    <row r="2170" spans="67:72" x14ac:dyDescent="0.35">
      <c r="BO2170">
        <v>21.68</v>
      </c>
      <c r="BP2170">
        <f t="shared" si="222"/>
        <v>12.454561256241266</v>
      </c>
      <c r="BQ2170">
        <f t="shared" si="223"/>
        <v>12.41253319726121</v>
      </c>
      <c r="BR2170">
        <f t="shared" si="224"/>
        <v>40.420182535449179</v>
      </c>
      <c r="BS2170">
        <f t="shared" si="225"/>
        <v>37.389782439589233</v>
      </c>
      <c r="BT2170">
        <v>10</v>
      </c>
    </row>
    <row r="2171" spans="67:72" x14ac:dyDescent="0.35">
      <c r="BO2171">
        <v>21.69</v>
      </c>
      <c r="BP2171">
        <f t="shared" si="222"/>
        <v>12.454317582349729</v>
      </c>
      <c r="BQ2171">
        <f t="shared" si="223"/>
        <v>12.412275057827223</v>
      </c>
      <c r="BR2171">
        <f t="shared" si="224"/>
        <v>40.418301813403041</v>
      </c>
      <c r="BS2171">
        <f t="shared" si="225"/>
        <v>37.388059805516967</v>
      </c>
      <c r="BT2171">
        <v>10</v>
      </c>
    </row>
    <row r="2172" spans="67:72" x14ac:dyDescent="0.35">
      <c r="BO2172">
        <v>21.7</v>
      </c>
      <c r="BP2172">
        <f t="shared" si="222"/>
        <v>12.454074005818573</v>
      </c>
      <c r="BQ2172">
        <f t="shared" si="223"/>
        <v>12.412017021222837</v>
      </c>
      <c r="BR2172">
        <f t="shared" si="224"/>
        <v>40.416422273764184</v>
      </c>
      <c r="BS2172">
        <f t="shared" si="225"/>
        <v>37.386338392073135</v>
      </c>
      <c r="BT2172">
        <v>10</v>
      </c>
    </row>
    <row r="2173" spans="67:72" x14ac:dyDescent="0.35">
      <c r="BO2173">
        <v>21.71</v>
      </c>
      <c r="BP2173">
        <f t="shared" si="222"/>
        <v>12.453830526686858</v>
      </c>
      <c r="BQ2173">
        <f t="shared" si="223"/>
        <v>12.411759087493174</v>
      </c>
      <c r="BR2173">
        <f t="shared" si="224"/>
        <v>40.414543914338978</v>
      </c>
      <c r="BS2173">
        <f t="shared" si="225"/>
        <v>37.38461819709336</v>
      </c>
      <c r="BT2173">
        <v>10</v>
      </c>
    </row>
    <row r="2174" spans="67:72" x14ac:dyDescent="0.35">
      <c r="BO2174">
        <v>21.72</v>
      </c>
      <c r="BP2174">
        <f t="shared" si="222"/>
        <v>12.453587144993657</v>
      </c>
      <c r="BQ2174">
        <f t="shared" si="223"/>
        <v>12.411501256683383</v>
      </c>
      <c r="BR2174">
        <f t="shared" si="224"/>
        <v>40.41266673293805</v>
      </c>
      <c r="BS2174">
        <f t="shared" si="225"/>
        <v>37.382899218417208</v>
      </c>
      <c r="BT2174">
        <v>10</v>
      </c>
    </row>
    <row r="2175" spans="67:72" x14ac:dyDescent="0.35">
      <c r="BO2175">
        <v>21.73</v>
      </c>
      <c r="BP2175">
        <f t="shared" si="222"/>
        <v>12.453343860778066</v>
      </c>
      <c r="BQ2175">
        <f t="shared" si="223"/>
        <v>12.41124352883863</v>
      </c>
      <c r="BR2175">
        <f t="shared" si="224"/>
        <v>40.410790727376195</v>
      </c>
      <c r="BS2175">
        <f t="shared" si="225"/>
        <v>37.381181453888168</v>
      </c>
      <c r="BT2175">
        <v>10</v>
      </c>
    </row>
    <row r="2176" spans="67:72" x14ac:dyDescent="0.35">
      <c r="BO2176">
        <v>21.74</v>
      </c>
      <c r="BP2176">
        <f t="shared" si="222"/>
        <v>12.453100674079193</v>
      </c>
      <c r="BQ2176">
        <f t="shared" si="223"/>
        <v>12.410985904004113</v>
      </c>
      <c r="BR2176">
        <f t="shared" si="224"/>
        <v>40.408915895472425</v>
      </c>
      <c r="BS2176">
        <f t="shared" si="225"/>
        <v>37.37946490135365</v>
      </c>
      <c r="BT2176">
        <v>10</v>
      </c>
    </row>
    <row r="2177" spans="67:72" x14ac:dyDescent="0.35">
      <c r="BO2177">
        <v>21.75</v>
      </c>
      <c r="BP2177">
        <f t="shared" si="222"/>
        <v>12.452857584936174</v>
      </c>
      <c r="BQ2177">
        <f t="shared" si="223"/>
        <v>12.410728382225049</v>
      </c>
      <c r="BR2177">
        <f t="shared" si="224"/>
        <v>40.407042235049929</v>
      </c>
      <c r="BS2177">
        <f t="shared" si="225"/>
        <v>37.377749558664974</v>
      </c>
      <c r="BT2177">
        <v>10</v>
      </c>
    </row>
    <row r="2178" spans="67:72" x14ac:dyDescent="0.35">
      <c r="BO2178">
        <v>21.76</v>
      </c>
      <c r="BP2178">
        <f t="shared" si="222"/>
        <v>12.452614593388157</v>
      </c>
      <c r="BQ2178">
        <f t="shared" si="223"/>
        <v>12.410470963546675</v>
      </c>
      <c r="BR2178">
        <f t="shared" si="224"/>
        <v>40.405169743936071</v>
      </c>
      <c r="BS2178">
        <f t="shared" si="225"/>
        <v>37.376035423677365</v>
      </c>
      <c r="BT2178">
        <v>10</v>
      </c>
    </row>
    <row r="2179" spans="67:72" x14ac:dyDescent="0.35">
      <c r="BO2179">
        <v>21.77</v>
      </c>
      <c r="BP2179">
        <f t="shared" ref="BP2179:BP2242" si="226">13.03*EXP(-0.003454*BO2179)+0.1297*EXP(0.04768*BO2179)</f>
        <v>12.452371699474311</v>
      </c>
      <c r="BQ2179">
        <f t="shared" ref="BQ2179:BQ2242" si="227">13.05*EXP(-0.003531*BO2179)+0.105*EXP(0.05201*BO2179)</f>
        <v>12.410213648014265</v>
      </c>
      <c r="BR2179">
        <f t="shared" ref="BR2179:BR2242" si="228">19.99*EXP(-0.1923*BO2179)+43*EXP(-0.003208*BO2179)</f>
        <v>40.403298419962397</v>
      </c>
      <c r="BS2179">
        <f t="shared" ref="BS2179:BS2242" si="229">18.61*EXP(-0.182*BO2179)+39.42*EXP(-0.002885*BO2179)</f>
        <v>37.374322494249952</v>
      </c>
      <c r="BT2179">
        <v>10</v>
      </c>
    </row>
    <row r="2180" spans="67:72" x14ac:dyDescent="0.35">
      <c r="BO2180">
        <v>21.78</v>
      </c>
      <c r="BP2180">
        <f t="shared" si="226"/>
        <v>12.452128903233827</v>
      </c>
      <c r="BQ2180">
        <f t="shared" si="227"/>
        <v>12.409956435673104</v>
      </c>
      <c r="BR2180">
        <f t="shared" si="228"/>
        <v>40.401428260964614</v>
      </c>
      <c r="BS2180">
        <f t="shared" si="229"/>
        <v>37.37261076824575</v>
      </c>
      <c r="BT2180">
        <v>10</v>
      </c>
    </row>
    <row r="2181" spans="67:72" x14ac:dyDescent="0.35">
      <c r="BO2181">
        <v>21.79</v>
      </c>
      <c r="BP2181">
        <f t="shared" si="226"/>
        <v>12.451886204705911</v>
      </c>
      <c r="BQ2181">
        <f t="shared" si="227"/>
        <v>12.409699326568507</v>
      </c>
      <c r="BR2181">
        <f t="shared" si="228"/>
        <v>40.399559264782582</v>
      </c>
      <c r="BS2181">
        <f t="shared" si="229"/>
        <v>37.370900243531658</v>
      </c>
      <c r="BT2181">
        <v>10</v>
      </c>
    </row>
    <row r="2182" spans="67:72" x14ac:dyDescent="0.35">
      <c r="BO2182">
        <v>21.8</v>
      </c>
      <c r="BP2182">
        <f t="shared" si="226"/>
        <v>12.451643603929783</v>
      </c>
      <c r="BQ2182">
        <f t="shared" si="227"/>
        <v>12.409442320745807</v>
      </c>
      <c r="BR2182">
        <f t="shared" si="228"/>
        <v>40.397691429260313</v>
      </c>
      <c r="BS2182">
        <f t="shared" si="229"/>
        <v>37.369190917978457</v>
      </c>
      <c r="BT2182">
        <v>10</v>
      </c>
    </row>
    <row r="2183" spans="67:72" x14ac:dyDescent="0.35">
      <c r="BO2183">
        <v>21.81</v>
      </c>
      <c r="BP2183">
        <f t="shared" si="226"/>
        <v>12.451401100944697</v>
      </c>
      <c r="BQ2183">
        <f t="shared" si="227"/>
        <v>12.409185418250372</v>
      </c>
      <c r="BR2183">
        <f t="shared" si="228"/>
        <v>40.395824752245957</v>
      </c>
      <c r="BS2183">
        <f t="shared" si="229"/>
        <v>37.367482789460801</v>
      </c>
      <c r="BT2183">
        <v>10</v>
      </c>
    </row>
    <row r="2184" spans="67:72" x14ac:dyDescent="0.35">
      <c r="BO2184">
        <v>21.82</v>
      </c>
      <c r="BP2184">
        <f t="shared" si="226"/>
        <v>12.451158695789912</v>
      </c>
      <c r="BQ2184">
        <f t="shared" si="227"/>
        <v>12.408928619127584</v>
      </c>
      <c r="BR2184">
        <f t="shared" si="228"/>
        <v>40.393959231591779</v>
      </c>
      <c r="BS2184">
        <f t="shared" si="229"/>
        <v>37.365775855857194</v>
      </c>
      <c r="BT2184">
        <v>10</v>
      </c>
    </row>
    <row r="2185" spans="67:72" x14ac:dyDescent="0.35">
      <c r="BO2185">
        <v>21.83</v>
      </c>
      <c r="BP2185">
        <f t="shared" si="226"/>
        <v>12.450916388504716</v>
      </c>
      <c r="BQ2185">
        <f t="shared" si="227"/>
        <v>12.408671923422849</v>
      </c>
      <c r="BR2185">
        <f t="shared" si="228"/>
        <v>40.392094865154192</v>
      </c>
      <c r="BS2185">
        <f t="shared" si="229"/>
        <v>37.364070115050005</v>
      </c>
      <c r="BT2185">
        <v>10</v>
      </c>
    </row>
    <row r="2186" spans="67:72" x14ac:dyDescent="0.35">
      <c r="BO2186">
        <v>21.84</v>
      </c>
      <c r="BP2186">
        <f t="shared" si="226"/>
        <v>12.450674179128404</v>
      </c>
      <c r="BQ2186">
        <f t="shared" si="227"/>
        <v>12.408415331181605</v>
      </c>
      <c r="BR2186">
        <f t="shared" si="228"/>
        <v>40.390231650793723</v>
      </c>
      <c r="BS2186">
        <f t="shared" si="229"/>
        <v>37.362365564925454</v>
      </c>
      <c r="BT2186">
        <v>10</v>
      </c>
    </row>
    <row r="2187" spans="67:72" x14ac:dyDescent="0.35">
      <c r="BO2187">
        <v>21.85</v>
      </c>
      <c r="BP2187">
        <f t="shared" si="226"/>
        <v>12.450432067700302</v>
      </c>
      <c r="BQ2187">
        <f t="shared" si="227"/>
        <v>12.408158842449305</v>
      </c>
      <c r="BR2187">
        <f t="shared" si="228"/>
        <v>40.388369586374985</v>
      </c>
      <c r="BS2187">
        <f t="shared" si="229"/>
        <v>37.360662203373586</v>
      </c>
      <c r="BT2187">
        <v>10</v>
      </c>
    </row>
    <row r="2188" spans="67:72" x14ac:dyDescent="0.35">
      <c r="BO2188">
        <v>21.86</v>
      </c>
      <c r="BP2188">
        <f t="shared" si="226"/>
        <v>12.450190054259748</v>
      </c>
      <c r="BQ2188">
        <f t="shared" si="227"/>
        <v>12.407902457271431</v>
      </c>
      <c r="BR2188">
        <f t="shared" si="228"/>
        <v>40.386508669766712</v>
      </c>
      <c r="BS2188">
        <f t="shared" si="229"/>
        <v>37.358960028288315</v>
      </c>
      <c r="BT2188">
        <v>10</v>
      </c>
    </row>
    <row r="2189" spans="67:72" x14ac:dyDescent="0.35">
      <c r="BO2189">
        <v>21.87</v>
      </c>
      <c r="BP2189">
        <f t="shared" si="226"/>
        <v>12.4499481388461</v>
      </c>
      <c r="BQ2189">
        <f t="shared" si="227"/>
        <v>12.40764617569349</v>
      </c>
      <c r="BR2189">
        <f t="shared" si="228"/>
        <v>40.384648898841711</v>
      </c>
      <c r="BS2189">
        <f t="shared" si="229"/>
        <v>37.357259037567346</v>
      </c>
      <c r="BT2189">
        <v>10</v>
      </c>
    </row>
    <row r="2190" spans="67:72" x14ac:dyDescent="0.35">
      <c r="BO2190">
        <v>21.88</v>
      </c>
      <c r="BP2190">
        <f t="shared" si="226"/>
        <v>12.44970632149874</v>
      </c>
      <c r="BQ2190">
        <f t="shared" si="227"/>
        <v>12.407389997761006</v>
      </c>
      <c r="BR2190">
        <f t="shared" si="228"/>
        <v>40.382790271476914</v>
      </c>
      <c r="BS2190">
        <f t="shared" si="229"/>
        <v>37.355559229112224</v>
      </c>
      <c r="BT2190">
        <v>10</v>
      </c>
    </row>
    <row r="2191" spans="67:72" x14ac:dyDescent="0.35">
      <c r="BO2191">
        <v>21.89</v>
      </c>
      <c r="BP2191">
        <f t="shared" si="226"/>
        <v>12.449464602257061</v>
      </c>
      <c r="BQ2191">
        <f t="shared" si="227"/>
        <v>12.407133923519536</v>
      </c>
      <c r="BR2191">
        <f t="shared" si="228"/>
        <v>40.380932785553256</v>
      </c>
      <c r="BS2191">
        <f t="shared" si="229"/>
        <v>37.353860600828312</v>
      </c>
      <c r="BT2191">
        <v>10</v>
      </c>
    </row>
    <row r="2192" spans="67:72" x14ac:dyDescent="0.35">
      <c r="BO2192">
        <v>21.9</v>
      </c>
      <c r="BP2192">
        <f t="shared" si="226"/>
        <v>12.44922298116048</v>
      </c>
      <c r="BQ2192">
        <f t="shared" si="227"/>
        <v>12.406877953014654</v>
      </c>
      <c r="BR2192">
        <f t="shared" si="228"/>
        <v>40.379076438955821</v>
      </c>
      <c r="BS2192">
        <f t="shared" si="229"/>
        <v>37.352163150624776</v>
      </c>
      <c r="BT2192">
        <v>10</v>
      </c>
    </row>
    <row r="2193" spans="67:72" x14ac:dyDescent="0.35">
      <c r="BO2193">
        <v>21.91</v>
      </c>
      <c r="BP2193">
        <f t="shared" si="226"/>
        <v>12.448981458248435</v>
      </c>
      <c r="BQ2193">
        <f t="shared" si="227"/>
        <v>12.406622086291963</v>
      </c>
      <c r="BR2193">
        <f t="shared" si="228"/>
        <v>40.377221229573706</v>
      </c>
      <c r="BS2193">
        <f t="shared" si="229"/>
        <v>37.350466876414565</v>
      </c>
      <c r="BT2193">
        <v>10</v>
      </c>
    </row>
    <row r="2194" spans="67:72" x14ac:dyDescent="0.35">
      <c r="BO2194">
        <v>21.92</v>
      </c>
      <c r="BP2194">
        <f t="shared" si="226"/>
        <v>12.448740033560378</v>
      </c>
      <c r="BQ2194">
        <f t="shared" si="227"/>
        <v>12.406366323397085</v>
      </c>
      <c r="BR2194">
        <f t="shared" si="228"/>
        <v>40.375367155300069</v>
      </c>
      <c r="BS2194">
        <f t="shared" si="229"/>
        <v>37.348771776114447</v>
      </c>
      <c r="BT2194">
        <v>10</v>
      </c>
    </row>
    <row r="2195" spans="67:72" x14ac:dyDescent="0.35">
      <c r="BO2195">
        <v>21.93</v>
      </c>
      <c r="BP2195">
        <f t="shared" si="226"/>
        <v>12.448498707135782</v>
      </c>
      <c r="BQ2195">
        <f t="shared" si="227"/>
        <v>12.406110664375671</v>
      </c>
      <c r="BR2195">
        <f t="shared" si="228"/>
        <v>40.373514214032106</v>
      </c>
      <c r="BS2195">
        <f t="shared" si="229"/>
        <v>37.347077847644968</v>
      </c>
      <c r="BT2195">
        <v>10</v>
      </c>
    </row>
    <row r="2196" spans="67:72" x14ac:dyDescent="0.35">
      <c r="BO2196">
        <v>21.94</v>
      </c>
      <c r="BP2196">
        <f t="shared" si="226"/>
        <v>12.448257479014138</v>
      </c>
      <c r="BQ2196">
        <f t="shared" si="227"/>
        <v>12.405855109273393</v>
      </c>
      <c r="BR2196">
        <f t="shared" si="228"/>
        <v>40.371662403671081</v>
      </c>
      <c r="BS2196">
        <f t="shared" si="229"/>
        <v>37.345385088930442</v>
      </c>
      <c r="BT2196">
        <v>10</v>
      </c>
    </row>
    <row r="2197" spans="67:72" x14ac:dyDescent="0.35">
      <c r="BO2197">
        <v>21.95</v>
      </c>
      <c r="BP2197">
        <f t="shared" si="226"/>
        <v>12.448016349234964</v>
      </c>
      <c r="BQ2197">
        <f t="shared" si="227"/>
        <v>12.405599658135948</v>
      </c>
      <c r="BR2197">
        <f t="shared" si="228"/>
        <v>40.369811722122257</v>
      </c>
      <c r="BS2197">
        <f t="shared" si="229"/>
        <v>37.343693497898975</v>
      </c>
      <c r="BT2197">
        <v>10</v>
      </c>
    </row>
    <row r="2198" spans="67:72" x14ac:dyDescent="0.35">
      <c r="BO2198">
        <v>21.96</v>
      </c>
      <c r="BP2198">
        <f t="shared" si="226"/>
        <v>12.447775317837785</v>
      </c>
      <c r="BQ2198">
        <f t="shared" si="227"/>
        <v>12.405344311009056</v>
      </c>
      <c r="BR2198">
        <f t="shared" si="228"/>
        <v>40.36796216729492</v>
      </c>
      <c r="BS2198">
        <f t="shared" si="229"/>
        <v>37.342003072482427</v>
      </c>
      <c r="BT2198">
        <v>10</v>
      </c>
    </row>
    <row r="2199" spans="67:72" x14ac:dyDescent="0.35">
      <c r="BO2199">
        <v>21.97</v>
      </c>
      <c r="BP2199">
        <f t="shared" si="226"/>
        <v>12.447534384862148</v>
      </c>
      <c r="BQ2199">
        <f t="shared" si="227"/>
        <v>12.405089067938462</v>
      </c>
      <c r="BR2199">
        <f t="shared" si="228"/>
        <v>40.366113737102395</v>
      </c>
      <c r="BS2199">
        <f t="shared" si="229"/>
        <v>37.340313810616415</v>
      </c>
      <c r="BT2199">
        <v>10</v>
      </c>
    </row>
    <row r="2200" spans="67:72" x14ac:dyDescent="0.35">
      <c r="BO2200">
        <v>21.98</v>
      </c>
      <c r="BP2200">
        <f t="shared" si="226"/>
        <v>12.447293550347629</v>
      </c>
      <c r="BQ2200">
        <f t="shared" si="227"/>
        <v>12.404833928969937</v>
      </c>
      <c r="BR2200">
        <f t="shared" si="228"/>
        <v>40.364266429461985</v>
      </c>
      <c r="BS2200">
        <f t="shared" si="229"/>
        <v>37.338625710240315</v>
      </c>
      <c r="BT2200">
        <v>10</v>
      </c>
    </row>
    <row r="2201" spans="67:72" x14ac:dyDescent="0.35">
      <c r="BO2201">
        <v>21.99</v>
      </c>
      <c r="BP2201">
        <f t="shared" si="226"/>
        <v>12.44705281433381</v>
      </c>
      <c r="BQ2201">
        <f t="shared" si="227"/>
        <v>12.404578894149273</v>
      </c>
      <c r="BR2201">
        <f t="shared" si="228"/>
        <v>40.362420242295009</v>
      </c>
      <c r="BS2201">
        <f t="shared" si="229"/>
        <v>37.336938769297241</v>
      </c>
      <c r="BT2201">
        <v>10</v>
      </c>
    </row>
    <row r="2202" spans="67:72" x14ac:dyDescent="0.35">
      <c r="BO2202">
        <v>22</v>
      </c>
      <c r="BP2202">
        <f t="shared" si="226"/>
        <v>12.446812176860304</v>
      </c>
      <c r="BQ2202">
        <f t="shared" si="227"/>
        <v>12.404323963522284</v>
      </c>
      <c r="BR2202">
        <f t="shared" si="228"/>
        <v>40.360575173526762</v>
      </c>
      <c r="BS2202">
        <f t="shared" si="229"/>
        <v>37.335252985734058</v>
      </c>
      <c r="BT2202">
        <v>10</v>
      </c>
    </row>
    <row r="2203" spans="67:72" x14ac:dyDescent="0.35">
      <c r="BO2203">
        <v>22.01</v>
      </c>
      <c r="BP2203">
        <f t="shared" si="226"/>
        <v>12.446571637966732</v>
      </c>
      <c r="BQ2203">
        <f t="shared" si="227"/>
        <v>12.404069137134817</v>
      </c>
      <c r="BR2203">
        <f t="shared" si="228"/>
        <v>40.358731221086551</v>
      </c>
      <c r="BS2203">
        <f t="shared" si="229"/>
        <v>37.333568357501356</v>
      </c>
      <c r="BT2203">
        <v>10</v>
      </c>
    </row>
    <row r="2204" spans="67:72" x14ac:dyDescent="0.35">
      <c r="BO2204">
        <v>22.02</v>
      </c>
      <c r="BP2204">
        <f t="shared" si="226"/>
        <v>12.446331197692739</v>
      </c>
      <c r="BQ2204">
        <f t="shared" si="227"/>
        <v>12.403814415032736</v>
      </c>
      <c r="BR2204">
        <f t="shared" si="228"/>
        <v>40.35688838290762</v>
      </c>
      <c r="BS2204">
        <f t="shared" si="229"/>
        <v>37.331884882553425</v>
      </c>
      <c r="BT2204">
        <v>10</v>
      </c>
    </row>
    <row r="2205" spans="67:72" x14ac:dyDescent="0.35">
      <c r="BO2205">
        <v>22.03</v>
      </c>
      <c r="BP2205">
        <f t="shared" si="226"/>
        <v>12.446090856077994</v>
      </c>
      <c r="BQ2205">
        <f t="shared" si="227"/>
        <v>12.403559797261929</v>
      </c>
      <c r="BR2205">
        <f t="shared" si="228"/>
        <v>40.355046656927215</v>
      </c>
      <c r="BS2205">
        <f t="shared" si="229"/>
        <v>37.330202558848335</v>
      </c>
      <c r="BT2205">
        <v>10</v>
      </c>
    </row>
    <row r="2206" spans="67:72" x14ac:dyDescent="0.35">
      <c r="BO2206">
        <v>22.04</v>
      </c>
      <c r="BP2206">
        <f t="shared" si="226"/>
        <v>12.445850613162177</v>
      </c>
      <c r="BQ2206">
        <f t="shared" si="227"/>
        <v>12.403305283868313</v>
      </c>
      <c r="BR2206">
        <f t="shared" si="228"/>
        <v>40.353206041086516</v>
      </c>
      <c r="BS2206">
        <f t="shared" si="229"/>
        <v>37.328521384347802</v>
      </c>
      <c r="BT2206">
        <v>10</v>
      </c>
    </row>
    <row r="2207" spans="67:72" x14ac:dyDescent="0.35">
      <c r="BO2207">
        <v>22.05</v>
      </c>
      <c r="BP2207">
        <f t="shared" si="226"/>
        <v>12.445610468984995</v>
      </c>
      <c r="BQ2207">
        <f t="shared" si="227"/>
        <v>12.403050874897822</v>
      </c>
      <c r="BR2207">
        <f t="shared" si="228"/>
        <v>40.351366533330683</v>
      </c>
      <c r="BS2207">
        <f t="shared" si="229"/>
        <v>37.32684135701728</v>
      </c>
      <c r="BT2207">
        <v>10</v>
      </c>
    </row>
    <row r="2208" spans="67:72" x14ac:dyDescent="0.35">
      <c r="BO2208">
        <v>22.06</v>
      </c>
      <c r="BP2208">
        <f t="shared" si="226"/>
        <v>12.445370423586166</v>
      </c>
      <c r="BQ2208">
        <f t="shared" si="227"/>
        <v>12.40279657039642</v>
      </c>
      <c r="BR2208">
        <f t="shared" si="228"/>
        <v>40.349528131608785</v>
      </c>
      <c r="BS2208">
        <f t="shared" si="229"/>
        <v>37.325162474825909</v>
      </c>
      <c r="BT2208">
        <v>10</v>
      </c>
    </row>
    <row r="2209" spans="67:72" x14ac:dyDescent="0.35">
      <c r="BO2209">
        <v>22.07</v>
      </c>
      <c r="BP2209">
        <f t="shared" si="226"/>
        <v>12.445130477005431</v>
      </c>
      <c r="BQ2209">
        <f t="shared" si="227"/>
        <v>12.402542370410094</v>
      </c>
      <c r="BR2209">
        <f t="shared" si="228"/>
        <v>40.347690833873862</v>
      </c>
      <c r="BS2209">
        <f t="shared" si="229"/>
        <v>37.32348473574654</v>
      </c>
      <c r="BT2209">
        <v>10</v>
      </c>
    </row>
    <row r="2210" spans="67:72" x14ac:dyDescent="0.35">
      <c r="BO2210">
        <v>22.08</v>
      </c>
      <c r="BP2210">
        <f t="shared" si="226"/>
        <v>12.444890629282554</v>
      </c>
      <c r="BQ2210">
        <f t="shared" si="227"/>
        <v>12.402288274984855</v>
      </c>
      <c r="BR2210">
        <f t="shared" si="228"/>
        <v>40.345854638082869</v>
      </c>
      <c r="BS2210">
        <f t="shared" si="229"/>
        <v>37.321808137755681</v>
      </c>
      <c r="BT2210">
        <v>10</v>
      </c>
    </row>
    <row r="2211" spans="67:72" x14ac:dyDescent="0.35">
      <c r="BO2211">
        <v>22.09</v>
      </c>
      <c r="BP2211">
        <f t="shared" si="226"/>
        <v>12.444650880457313</v>
      </c>
      <c r="BQ2211">
        <f t="shared" si="227"/>
        <v>12.402034284166735</v>
      </c>
      <c r="BR2211">
        <f t="shared" si="228"/>
        <v>40.344019542196691</v>
      </c>
      <c r="BS2211">
        <f t="shared" si="229"/>
        <v>37.320132678833552</v>
      </c>
      <c r="BT2211">
        <v>10</v>
      </c>
    </row>
    <row r="2212" spans="67:72" x14ac:dyDescent="0.35">
      <c r="BO2212">
        <v>22.1</v>
      </c>
      <c r="BP2212">
        <f t="shared" si="226"/>
        <v>12.444411230569507</v>
      </c>
      <c r="BQ2212">
        <f t="shared" si="227"/>
        <v>12.401780398001796</v>
      </c>
      <c r="BR2212">
        <f t="shared" si="228"/>
        <v>40.342185544180118</v>
      </c>
      <c r="BS2212">
        <f t="shared" si="229"/>
        <v>37.318458356964001</v>
      </c>
      <c r="BT2212">
        <v>10</v>
      </c>
    </row>
    <row r="2213" spans="67:72" x14ac:dyDescent="0.35">
      <c r="BO2213">
        <v>22.11</v>
      </c>
      <c r="BP2213">
        <f t="shared" si="226"/>
        <v>12.444171679658952</v>
      </c>
      <c r="BQ2213">
        <f t="shared" si="227"/>
        <v>12.401526616536122</v>
      </c>
      <c r="BR2213">
        <f t="shared" si="228"/>
        <v>40.340352642001861</v>
      </c>
      <c r="BS2213">
        <f t="shared" si="229"/>
        <v>37.316785170134573</v>
      </c>
      <c r="BT2213">
        <v>10</v>
      </c>
    </row>
    <row r="2214" spans="67:72" x14ac:dyDescent="0.35">
      <c r="BO2214">
        <v>22.12</v>
      </c>
      <c r="BP2214">
        <f t="shared" si="226"/>
        <v>12.443932227765487</v>
      </c>
      <c r="BQ2214">
        <f t="shared" si="227"/>
        <v>12.40127293981582</v>
      </c>
      <c r="BR2214">
        <f t="shared" si="228"/>
        <v>40.338520833634504</v>
      </c>
      <c r="BS2214">
        <f t="shared" si="229"/>
        <v>37.315113116336462</v>
      </c>
      <c r="BT2214">
        <v>10</v>
      </c>
    </row>
    <row r="2215" spans="67:72" x14ac:dyDescent="0.35">
      <c r="BO2215">
        <v>22.13</v>
      </c>
      <c r="BP2215">
        <f t="shared" si="226"/>
        <v>12.443692874928972</v>
      </c>
      <c r="BQ2215">
        <f t="shared" si="227"/>
        <v>12.40101936788702</v>
      </c>
      <c r="BR2215">
        <f t="shared" si="228"/>
        <v>40.336690117054559</v>
      </c>
      <c r="BS2215">
        <f t="shared" si="229"/>
        <v>37.313442193564498</v>
      </c>
      <c r="BT2215">
        <v>10</v>
      </c>
    </row>
    <row r="2216" spans="67:72" x14ac:dyDescent="0.35">
      <c r="BO2216">
        <v>22.14</v>
      </c>
      <c r="BP2216">
        <f t="shared" si="226"/>
        <v>12.443453621189278</v>
      </c>
      <c r="BQ2216">
        <f t="shared" si="227"/>
        <v>12.400765900795882</v>
      </c>
      <c r="BR2216">
        <f t="shared" si="228"/>
        <v>40.334860490242399</v>
      </c>
      <c r="BS2216">
        <f t="shared" si="229"/>
        <v>37.311772399817187</v>
      </c>
      <c r="BT2216">
        <v>10</v>
      </c>
    </row>
    <row r="2217" spans="67:72" x14ac:dyDescent="0.35">
      <c r="BO2217">
        <v>22.15</v>
      </c>
      <c r="BP2217">
        <f t="shared" si="226"/>
        <v>12.443214466586303</v>
      </c>
      <c r="BQ2217">
        <f t="shared" si="227"/>
        <v>12.400512538588584</v>
      </c>
      <c r="BR2217">
        <f t="shared" si="228"/>
        <v>40.333031951182278</v>
      </c>
      <c r="BS2217">
        <f t="shared" si="229"/>
        <v>37.310103733096646</v>
      </c>
      <c r="BT2217">
        <v>10</v>
      </c>
    </row>
    <row r="2218" spans="67:72" x14ac:dyDescent="0.35">
      <c r="BO2218">
        <v>22.16</v>
      </c>
      <c r="BP2218">
        <f t="shared" si="226"/>
        <v>12.442975411159962</v>
      </c>
      <c r="BQ2218">
        <f t="shared" si="227"/>
        <v>12.40025928131133</v>
      </c>
      <c r="BR2218">
        <f t="shared" si="228"/>
        <v>40.331204497862331</v>
      </c>
      <c r="BS2218">
        <f t="shared" si="229"/>
        <v>37.308436191408639</v>
      </c>
      <c r="BT2218">
        <v>10</v>
      </c>
    </row>
    <row r="2219" spans="67:72" x14ac:dyDescent="0.35">
      <c r="BO2219">
        <v>22.17</v>
      </c>
      <c r="BP2219">
        <f t="shared" si="226"/>
        <v>12.442736454950184</v>
      </c>
      <c r="BQ2219">
        <f t="shared" si="227"/>
        <v>12.40000612901035</v>
      </c>
      <c r="BR2219">
        <f t="shared" si="228"/>
        <v>40.329378128274541</v>
      </c>
      <c r="BS2219">
        <f t="shared" si="229"/>
        <v>37.306769772762543</v>
      </c>
      <c r="BT2219">
        <v>10</v>
      </c>
    </row>
    <row r="2220" spans="67:72" x14ac:dyDescent="0.35">
      <c r="BO2220">
        <v>22.18</v>
      </c>
      <c r="BP2220">
        <f t="shared" si="226"/>
        <v>12.442497597996926</v>
      </c>
      <c r="BQ2220">
        <f t="shared" si="227"/>
        <v>12.399753081731902</v>
      </c>
      <c r="BR2220">
        <f t="shared" si="228"/>
        <v>40.327552840414761</v>
      </c>
      <c r="BS2220">
        <f t="shared" si="229"/>
        <v>37.305104475171355</v>
      </c>
      <c r="BT2220">
        <v>10</v>
      </c>
    </row>
    <row r="2221" spans="67:72" x14ac:dyDescent="0.35">
      <c r="BO2221">
        <v>22.19</v>
      </c>
      <c r="BP2221">
        <f t="shared" si="226"/>
        <v>12.442258840340159</v>
      </c>
      <c r="BQ2221">
        <f t="shared" si="227"/>
        <v>12.399500139522258</v>
      </c>
      <c r="BR2221">
        <f t="shared" si="228"/>
        <v>40.325728632282683</v>
      </c>
      <c r="BS2221">
        <f t="shared" si="229"/>
        <v>37.303440296651686</v>
      </c>
      <c r="BT2221">
        <v>10</v>
      </c>
    </row>
    <row r="2222" spans="67:72" x14ac:dyDescent="0.35">
      <c r="BO2222">
        <v>22.2</v>
      </c>
      <c r="BP2222">
        <f t="shared" si="226"/>
        <v>12.442020182019879</v>
      </c>
      <c r="BQ2222">
        <f t="shared" si="227"/>
        <v>12.399247302427721</v>
      </c>
      <c r="BR2222">
        <f t="shared" si="228"/>
        <v>40.323905501881832</v>
      </c>
      <c r="BS2222">
        <f t="shared" si="229"/>
        <v>37.301777235223767</v>
      </c>
      <c r="BT2222">
        <v>10</v>
      </c>
    </row>
    <row r="2223" spans="67:72" x14ac:dyDescent="0.35">
      <c r="BO2223">
        <v>22.21</v>
      </c>
      <c r="BP2223">
        <f t="shared" si="226"/>
        <v>12.441781623076091</v>
      </c>
      <c r="BQ2223">
        <f t="shared" si="227"/>
        <v>12.398994570494621</v>
      </c>
      <c r="BR2223">
        <f t="shared" si="228"/>
        <v>40.322083447219576</v>
      </c>
      <c r="BS2223">
        <f t="shared" si="229"/>
        <v>37.300115288911392</v>
      </c>
      <c r="BT2223">
        <v>10</v>
      </c>
    </row>
    <row r="2224" spans="67:72" x14ac:dyDescent="0.35">
      <c r="BO2224">
        <v>22.22</v>
      </c>
      <c r="BP2224">
        <f t="shared" si="226"/>
        <v>12.441543163548829</v>
      </c>
      <c r="BQ2224">
        <f t="shared" si="227"/>
        <v>12.398741943769306</v>
      </c>
      <c r="BR2224">
        <f t="shared" si="228"/>
        <v>40.320262466307106</v>
      </c>
      <c r="BS2224">
        <f t="shared" si="229"/>
        <v>37.298454455741989</v>
      </c>
      <c r="BT2224">
        <v>10</v>
      </c>
    </row>
    <row r="2225" spans="67:72" x14ac:dyDescent="0.35">
      <c r="BO2225">
        <v>22.23</v>
      </c>
      <c r="BP2225">
        <f t="shared" si="226"/>
        <v>12.44130480347814</v>
      </c>
      <c r="BQ2225">
        <f t="shared" si="227"/>
        <v>12.398489422298153</v>
      </c>
      <c r="BR2225">
        <f t="shared" si="228"/>
        <v>40.31844255715945</v>
      </c>
      <c r="BS2225">
        <f t="shared" si="229"/>
        <v>37.296794733746523</v>
      </c>
      <c r="BT2225">
        <v>10</v>
      </c>
    </row>
    <row r="2226" spans="67:72" x14ac:dyDescent="0.35">
      <c r="BO2226">
        <v>22.24</v>
      </c>
      <c r="BP2226">
        <f t="shared" si="226"/>
        <v>12.441066542904094</v>
      </c>
      <c r="BQ2226">
        <f t="shared" si="227"/>
        <v>12.398237006127562</v>
      </c>
      <c r="BR2226">
        <f t="shared" si="228"/>
        <v>40.316623717795409</v>
      </c>
      <c r="BS2226">
        <f t="shared" si="229"/>
        <v>37.295136120959597</v>
      </c>
      <c r="BT2226">
        <v>10</v>
      </c>
    </row>
    <row r="2227" spans="67:72" x14ac:dyDescent="0.35">
      <c r="BO2227">
        <v>22.25</v>
      </c>
      <c r="BP2227">
        <f t="shared" si="226"/>
        <v>12.440828381866782</v>
      </c>
      <c r="BQ2227">
        <f t="shared" si="227"/>
        <v>12.397984695303958</v>
      </c>
      <c r="BR2227">
        <f t="shared" si="228"/>
        <v>40.314805946237612</v>
      </c>
      <c r="BS2227">
        <f t="shared" si="229"/>
        <v>37.293478615419318</v>
      </c>
      <c r="BT2227">
        <v>10</v>
      </c>
    </row>
    <row r="2228" spans="67:72" x14ac:dyDescent="0.35">
      <c r="BO2228">
        <v>22.26</v>
      </c>
      <c r="BP2228">
        <f t="shared" si="226"/>
        <v>12.440590320406306</v>
      </c>
      <c r="BQ2228">
        <f t="shared" si="227"/>
        <v>12.397732489873787</v>
      </c>
      <c r="BR2228">
        <f t="shared" si="228"/>
        <v>40.312989240512486</v>
      </c>
      <c r="BS2228">
        <f t="shared" si="229"/>
        <v>37.291822215167429</v>
      </c>
      <c r="BT2228">
        <v>10</v>
      </c>
    </row>
    <row r="2229" spans="67:72" x14ac:dyDescent="0.35">
      <c r="BO2229">
        <v>22.27</v>
      </c>
      <c r="BP2229">
        <f t="shared" si="226"/>
        <v>12.440352358562802</v>
      </c>
      <c r="BQ2229">
        <f t="shared" si="227"/>
        <v>12.397480389883524</v>
      </c>
      <c r="BR2229">
        <f t="shared" si="228"/>
        <v>40.311173598650242</v>
      </c>
      <c r="BS2229">
        <f t="shared" si="229"/>
        <v>37.29016691824917</v>
      </c>
      <c r="BT2229">
        <v>10</v>
      </c>
    </row>
    <row r="2230" spans="67:72" x14ac:dyDescent="0.35">
      <c r="BO2230">
        <v>22.28</v>
      </c>
      <c r="BP2230">
        <f t="shared" si="226"/>
        <v>12.440114496376408</v>
      </c>
      <c r="BQ2230">
        <f t="shared" si="227"/>
        <v>12.397228395379669</v>
      </c>
      <c r="BR2230">
        <f t="shared" si="228"/>
        <v>40.309359018684866</v>
      </c>
      <c r="BS2230">
        <f t="shared" si="229"/>
        <v>37.288512722713385</v>
      </c>
      <c r="BT2230">
        <v>10</v>
      </c>
    </row>
    <row r="2231" spans="67:72" x14ac:dyDescent="0.35">
      <c r="BO2231">
        <v>22.29</v>
      </c>
      <c r="BP2231">
        <f t="shared" si="226"/>
        <v>12.439876733887296</v>
      </c>
      <c r="BQ2231">
        <f t="shared" si="227"/>
        <v>12.396976506408739</v>
      </c>
      <c r="BR2231">
        <f t="shared" si="228"/>
        <v>40.307545498654122</v>
      </c>
      <c r="BS2231">
        <f t="shared" si="229"/>
        <v>37.286859626612419</v>
      </c>
      <c r="BT2231">
        <v>10</v>
      </c>
    </row>
    <row r="2232" spans="67:72" x14ac:dyDescent="0.35">
      <c r="BO2232">
        <v>22.3</v>
      </c>
      <c r="BP2232">
        <f t="shared" si="226"/>
        <v>12.439639071135646</v>
      </c>
      <c r="BQ2232">
        <f t="shared" si="227"/>
        <v>12.396724723017286</v>
      </c>
      <c r="BR2232">
        <f t="shared" si="228"/>
        <v>40.305733036599555</v>
      </c>
      <c r="BS2232">
        <f t="shared" si="229"/>
        <v>37.28520762800219</v>
      </c>
      <c r="BT2232">
        <v>10</v>
      </c>
    </row>
    <row r="2233" spans="67:72" x14ac:dyDescent="0.35">
      <c r="BO2233">
        <v>22.31</v>
      </c>
      <c r="BP2233">
        <f t="shared" si="226"/>
        <v>12.439401508161668</v>
      </c>
      <c r="BQ2233">
        <f t="shared" si="227"/>
        <v>12.396473045251879</v>
      </c>
      <c r="BR2233">
        <f t="shared" si="228"/>
        <v>40.30392163056645</v>
      </c>
      <c r="BS2233">
        <f t="shared" si="229"/>
        <v>37.283556724942144</v>
      </c>
      <c r="BT2233">
        <v>10</v>
      </c>
    </row>
    <row r="2234" spans="67:72" x14ac:dyDescent="0.35">
      <c r="BO2234">
        <v>22.32</v>
      </c>
      <c r="BP2234">
        <f t="shared" si="226"/>
        <v>12.439164045005583</v>
      </c>
      <c r="BQ2234">
        <f t="shared" si="227"/>
        <v>12.396221473159114</v>
      </c>
      <c r="BR2234">
        <f t="shared" si="228"/>
        <v>40.30211127860386</v>
      </c>
      <c r="BS2234">
        <f t="shared" si="229"/>
        <v>37.281906915495235</v>
      </c>
      <c r="BT2234">
        <v>10</v>
      </c>
    </row>
    <row r="2235" spans="67:72" x14ac:dyDescent="0.35">
      <c r="BO2235">
        <v>22.33</v>
      </c>
      <c r="BP2235">
        <f t="shared" si="226"/>
        <v>12.438926681707636</v>
      </c>
      <c r="BQ2235">
        <f t="shared" si="227"/>
        <v>12.39597000678561</v>
      </c>
      <c r="BR2235">
        <f t="shared" si="228"/>
        <v>40.300301978764573</v>
      </c>
      <c r="BS2235">
        <f t="shared" si="229"/>
        <v>37.28025819772796</v>
      </c>
      <c r="BT2235">
        <v>10</v>
      </c>
    </row>
    <row r="2236" spans="67:72" x14ac:dyDescent="0.35">
      <c r="BO2236">
        <v>22.34</v>
      </c>
      <c r="BP2236">
        <f t="shared" si="226"/>
        <v>12.438689418308089</v>
      </c>
      <c r="BQ2236">
        <f t="shared" si="227"/>
        <v>12.395718646178013</v>
      </c>
      <c r="BR2236">
        <f t="shared" si="228"/>
        <v>40.298493729105118</v>
      </c>
      <c r="BS2236">
        <f t="shared" si="229"/>
        <v>37.278610569710317</v>
      </c>
      <c r="BT2236">
        <v>10</v>
      </c>
    </row>
    <row r="2237" spans="67:72" x14ac:dyDescent="0.35">
      <c r="BO2237">
        <v>22.35</v>
      </c>
      <c r="BP2237">
        <f t="shared" si="226"/>
        <v>12.438452254847226</v>
      </c>
      <c r="BQ2237">
        <f t="shared" si="227"/>
        <v>12.395467391382992</v>
      </c>
      <c r="BR2237">
        <f t="shared" si="228"/>
        <v>40.29668652768575</v>
      </c>
      <c r="BS2237">
        <f t="shared" si="229"/>
        <v>37.276964029515817</v>
      </c>
      <c r="BT2237">
        <v>10</v>
      </c>
    </row>
    <row r="2238" spans="67:72" x14ac:dyDescent="0.35">
      <c r="BO2238">
        <v>22.36</v>
      </c>
      <c r="BP2238">
        <f t="shared" si="226"/>
        <v>12.438215191365346</v>
      </c>
      <c r="BQ2238">
        <f t="shared" si="227"/>
        <v>12.395216242447241</v>
      </c>
      <c r="BR2238">
        <f t="shared" si="228"/>
        <v>40.294880372570475</v>
      </c>
      <c r="BS2238">
        <f t="shared" si="229"/>
        <v>37.275318575221469</v>
      </c>
      <c r="BT2238">
        <v>10</v>
      </c>
    </row>
    <row r="2239" spans="67:72" x14ac:dyDescent="0.35">
      <c r="BO2239">
        <v>22.37</v>
      </c>
      <c r="BP2239">
        <f t="shared" si="226"/>
        <v>12.437978227902775</v>
      </c>
      <c r="BQ2239">
        <f t="shared" si="227"/>
        <v>12.394965199417481</v>
      </c>
      <c r="BR2239">
        <f t="shared" si="228"/>
        <v>40.293075261826985</v>
      </c>
      <c r="BS2239">
        <f t="shared" si="229"/>
        <v>37.273674204907785</v>
      </c>
      <c r="BT2239">
        <v>10</v>
      </c>
    </row>
    <row r="2240" spans="67:72" x14ac:dyDescent="0.35">
      <c r="BO2240">
        <v>22.38</v>
      </c>
      <c r="BP2240">
        <f t="shared" si="226"/>
        <v>12.437741364499852</v>
      </c>
      <c r="BQ2240">
        <f t="shared" si="227"/>
        <v>12.39471426234045</v>
      </c>
      <c r="BR2240">
        <f t="shared" si="228"/>
        <v>40.29127119352669</v>
      </c>
      <c r="BS2240">
        <f t="shared" si="229"/>
        <v>37.272030916658757</v>
      </c>
      <c r="BT2240">
        <v>10</v>
      </c>
    </row>
    <row r="2241" spans="67:72" x14ac:dyDescent="0.35">
      <c r="BO2241">
        <v>22.39</v>
      </c>
      <c r="BP2241">
        <f t="shared" si="226"/>
        <v>12.437504601196935</v>
      </c>
      <c r="BQ2241">
        <f t="shared" si="227"/>
        <v>12.394463431262919</v>
      </c>
      <c r="BR2241">
        <f t="shared" si="228"/>
        <v>40.289468165744701</v>
      </c>
      <c r="BS2241">
        <f t="shared" si="229"/>
        <v>37.27038870856186</v>
      </c>
      <c r="BT2241">
        <v>10</v>
      </c>
    </row>
    <row r="2242" spans="67:72" x14ac:dyDescent="0.35">
      <c r="BO2242">
        <v>22.4</v>
      </c>
      <c r="BP2242">
        <f t="shared" si="226"/>
        <v>12.437267938034406</v>
      </c>
      <c r="BQ2242">
        <f t="shared" si="227"/>
        <v>12.394212706231682</v>
      </c>
      <c r="BR2242">
        <f t="shared" si="228"/>
        <v>40.287666176559846</v>
      </c>
      <c r="BS2242">
        <f t="shared" si="229"/>
        <v>37.268747578708052</v>
      </c>
      <c r="BT2242">
        <v>10</v>
      </c>
    </row>
    <row r="2243" spans="67:72" x14ac:dyDescent="0.35">
      <c r="BO2243">
        <v>22.41</v>
      </c>
      <c r="BP2243">
        <f t="shared" ref="BP2243:BP2306" si="230">13.03*EXP(-0.003454*BO2243)+0.1297*EXP(0.04768*BO2243)</f>
        <v>12.437031375052666</v>
      </c>
      <c r="BQ2243">
        <f t="shared" ref="BQ2243:BQ2306" si="231">13.05*EXP(-0.003531*BO2243)+0.105*EXP(0.05201*BO2243)</f>
        <v>12.393962087293554</v>
      </c>
      <c r="BR2243">
        <f t="shared" ref="BR2243:BR2306" si="232">19.99*EXP(-0.1923*BO2243)+43*EXP(-0.003208*BO2243)</f>
        <v>40.285865224054604</v>
      </c>
      <c r="BS2243">
        <f t="shared" ref="BS2243:BS2306" si="233">18.61*EXP(-0.182*BO2243)+39.42*EXP(-0.002885*BO2243)</f>
        <v>37.267107525191754</v>
      </c>
      <c r="BT2243">
        <v>10</v>
      </c>
    </row>
    <row r="2244" spans="67:72" x14ac:dyDescent="0.35">
      <c r="BO2244">
        <v>22.42</v>
      </c>
      <c r="BP2244">
        <f t="shared" si="230"/>
        <v>12.436794912292132</v>
      </c>
      <c r="BQ2244">
        <f t="shared" si="231"/>
        <v>12.393711574495374</v>
      </c>
      <c r="BR2244">
        <f t="shared" si="232"/>
        <v>40.284065306315171</v>
      </c>
      <c r="BS2244">
        <f t="shared" si="233"/>
        <v>37.265468546110846</v>
      </c>
      <c r="BT2244">
        <v>10</v>
      </c>
    </row>
    <row r="2245" spans="67:72" x14ac:dyDescent="0.35">
      <c r="BO2245">
        <v>22.43</v>
      </c>
      <c r="BP2245">
        <f t="shared" si="230"/>
        <v>12.436558549793244</v>
      </c>
      <c r="BQ2245">
        <f t="shared" si="231"/>
        <v>12.393461167884013</v>
      </c>
      <c r="BR2245">
        <f t="shared" si="232"/>
        <v>40.282266421431387</v>
      </c>
      <c r="BS2245">
        <f t="shared" si="233"/>
        <v>37.263830639566685</v>
      </c>
      <c r="BT2245">
        <v>10</v>
      </c>
    </row>
    <row r="2246" spans="67:72" x14ac:dyDescent="0.35">
      <c r="BO2246">
        <v>22.44</v>
      </c>
      <c r="BP2246">
        <f t="shared" si="230"/>
        <v>12.436322287596457</v>
      </c>
      <c r="BQ2246">
        <f t="shared" si="231"/>
        <v>12.39321086750636</v>
      </c>
      <c r="BR2246">
        <f t="shared" si="232"/>
        <v>40.28046856749679</v>
      </c>
      <c r="BS2246">
        <f t="shared" si="233"/>
        <v>37.262193803664054</v>
      </c>
      <c r="BT2246">
        <v>10</v>
      </c>
    </row>
    <row r="2247" spans="67:72" x14ac:dyDescent="0.35">
      <c r="BO2247">
        <v>22.45</v>
      </c>
      <c r="BP2247">
        <f t="shared" si="230"/>
        <v>12.436086125742253</v>
      </c>
      <c r="BQ2247">
        <f t="shared" si="231"/>
        <v>12.392960673409334</v>
      </c>
      <c r="BR2247">
        <f t="shared" si="232"/>
        <v>40.278671742608552</v>
      </c>
      <c r="BS2247">
        <f t="shared" si="233"/>
        <v>37.260558036511199</v>
      </c>
      <c r="BT2247">
        <v>10</v>
      </c>
    </row>
    <row r="2248" spans="67:72" x14ac:dyDescent="0.35">
      <c r="BO2248">
        <v>22.46</v>
      </c>
      <c r="BP2248">
        <f t="shared" si="230"/>
        <v>12.435850064271127</v>
      </c>
      <c r="BQ2248">
        <f t="shared" si="231"/>
        <v>12.392710585639866</v>
      </c>
      <c r="BR2248">
        <f t="shared" si="232"/>
        <v>40.276875944867506</v>
      </c>
      <c r="BS2248">
        <f t="shared" si="233"/>
        <v>37.258923336219794</v>
      </c>
      <c r="BT2248">
        <v>10</v>
      </c>
    </row>
    <row r="2249" spans="67:72" x14ac:dyDescent="0.35">
      <c r="BO2249">
        <v>22.47</v>
      </c>
      <c r="BP2249">
        <f t="shared" si="230"/>
        <v>12.435614103223596</v>
      </c>
      <c r="BQ2249">
        <f t="shared" si="231"/>
        <v>12.392460604244933</v>
      </c>
      <c r="BR2249">
        <f t="shared" si="232"/>
        <v>40.275081172378137</v>
      </c>
      <c r="BS2249">
        <f t="shared" si="233"/>
        <v>37.257289700904948</v>
      </c>
      <c r="BT2249">
        <v>10</v>
      </c>
    </row>
    <row r="2250" spans="67:72" x14ac:dyDescent="0.35">
      <c r="BO2250">
        <v>22.48</v>
      </c>
      <c r="BP2250">
        <f t="shared" si="230"/>
        <v>12.435378242640194</v>
      </c>
      <c r="BQ2250">
        <f t="shared" si="231"/>
        <v>12.392210729271515</v>
      </c>
      <c r="BR2250">
        <f t="shared" si="232"/>
        <v>40.273287423248561</v>
      </c>
      <c r="BS2250">
        <f t="shared" si="233"/>
        <v>37.255657128685208</v>
      </c>
      <c r="BT2250">
        <v>10</v>
      </c>
    </row>
    <row r="2251" spans="67:72" x14ac:dyDescent="0.35">
      <c r="BO2251">
        <v>22.49</v>
      </c>
      <c r="BP2251">
        <f t="shared" si="230"/>
        <v>12.435142482561481</v>
      </c>
      <c r="BQ2251">
        <f t="shared" si="231"/>
        <v>12.391960960766633</v>
      </c>
      <c r="BR2251">
        <f t="shared" si="232"/>
        <v>40.271494695590548</v>
      </c>
      <c r="BS2251">
        <f t="shared" si="233"/>
        <v>37.254025617682508</v>
      </c>
      <c r="BT2251">
        <v>10</v>
      </c>
    </row>
    <row r="2252" spans="67:72" x14ac:dyDescent="0.35">
      <c r="BO2252">
        <v>22.5</v>
      </c>
      <c r="BP2252">
        <f t="shared" si="230"/>
        <v>12.434906823028031</v>
      </c>
      <c r="BQ2252">
        <f t="shared" si="231"/>
        <v>12.391711298777325</v>
      </c>
      <c r="BR2252">
        <f t="shared" si="232"/>
        <v>40.269702987519445</v>
      </c>
      <c r="BS2252">
        <f t="shared" si="233"/>
        <v>37.252395166022225</v>
      </c>
      <c r="BT2252">
        <v>10</v>
      </c>
    </row>
    <row r="2253" spans="67:72" x14ac:dyDescent="0.35">
      <c r="BO2253">
        <v>22.51</v>
      </c>
      <c r="BP2253">
        <f t="shared" si="230"/>
        <v>12.434671264080439</v>
      </c>
      <c r="BQ2253">
        <f t="shared" si="231"/>
        <v>12.391461743350654</v>
      </c>
      <c r="BR2253">
        <f t="shared" si="232"/>
        <v>40.267912297154268</v>
      </c>
      <c r="BS2253">
        <f t="shared" si="233"/>
        <v>37.250765771833144</v>
      </c>
      <c r="BT2253">
        <v>10</v>
      </c>
    </row>
    <row r="2254" spans="67:72" x14ac:dyDescent="0.35">
      <c r="BO2254">
        <v>22.52</v>
      </c>
      <c r="BP2254">
        <f t="shared" si="230"/>
        <v>12.434435805759318</v>
      </c>
      <c r="BQ2254">
        <f t="shared" si="231"/>
        <v>12.391212294533711</v>
      </c>
      <c r="BR2254">
        <f t="shared" si="232"/>
        <v>40.266122622617623</v>
      </c>
      <c r="BS2254">
        <f t="shared" si="233"/>
        <v>37.249137433247427</v>
      </c>
      <c r="BT2254">
        <v>10</v>
      </c>
    </row>
    <row r="2255" spans="67:72" x14ac:dyDescent="0.35">
      <c r="BO2255">
        <v>22.53</v>
      </c>
      <c r="BP2255">
        <f t="shared" si="230"/>
        <v>12.434200448105305</v>
      </c>
      <c r="BQ2255">
        <f t="shared" si="231"/>
        <v>12.390962952373604</v>
      </c>
      <c r="BR2255">
        <f t="shared" si="232"/>
        <v>40.264333962035714</v>
      </c>
      <c r="BS2255">
        <f t="shared" si="233"/>
        <v>37.24751014840065</v>
      </c>
      <c r="BT2255">
        <v>10</v>
      </c>
    </row>
    <row r="2256" spans="67:72" x14ac:dyDescent="0.35">
      <c r="BO2256">
        <v>22.54</v>
      </c>
      <c r="BP2256">
        <f t="shared" si="230"/>
        <v>12.433965191159052</v>
      </c>
      <c r="BQ2256">
        <f t="shared" si="231"/>
        <v>12.390713716917476</v>
      </c>
      <c r="BR2256">
        <f t="shared" si="232"/>
        <v>40.262546313538358</v>
      </c>
      <c r="BS2256">
        <f t="shared" si="233"/>
        <v>37.245883915431776</v>
      </c>
      <c r="BT2256">
        <v>10</v>
      </c>
    </row>
    <row r="2257" spans="67:72" x14ac:dyDescent="0.35">
      <c r="BO2257">
        <v>22.55</v>
      </c>
      <c r="BP2257">
        <f t="shared" si="230"/>
        <v>12.433730034961233</v>
      </c>
      <c r="BQ2257">
        <f t="shared" si="231"/>
        <v>12.390464588212494</v>
      </c>
      <c r="BR2257">
        <f t="shared" si="232"/>
        <v>40.260759675258946</v>
      </c>
      <c r="BS2257">
        <f t="shared" si="233"/>
        <v>37.244258732483146</v>
      </c>
      <c r="BT2257">
        <v>10</v>
      </c>
    </row>
    <row r="2258" spans="67:72" x14ac:dyDescent="0.35">
      <c r="BO2258">
        <v>22.56</v>
      </c>
      <c r="BP2258">
        <f t="shared" si="230"/>
        <v>12.433494979552544</v>
      </c>
      <c r="BQ2258">
        <f t="shared" si="231"/>
        <v>12.390215566305837</v>
      </c>
      <c r="BR2258">
        <f t="shared" si="232"/>
        <v>40.258974045334455</v>
      </c>
      <c r="BS2258">
        <f t="shared" si="233"/>
        <v>37.242634597700473</v>
      </c>
      <c r="BT2258">
        <v>10</v>
      </c>
    </row>
    <row r="2259" spans="67:72" x14ac:dyDescent="0.35">
      <c r="BO2259">
        <v>22.57</v>
      </c>
      <c r="BP2259">
        <f t="shared" si="230"/>
        <v>12.433260024973693</v>
      </c>
      <c r="BQ2259">
        <f t="shared" si="231"/>
        <v>12.389966651244725</v>
      </c>
      <c r="BR2259">
        <f t="shared" si="232"/>
        <v>40.257189421905466</v>
      </c>
      <c r="BS2259">
        <f t="shared" si="233"/>
        <v>37.241011509232848</v>
      </c>
      <c r="BT2259">
        <v>10</v>
      </c>
    </row>
    <row r="2260" spans="67:72" x14ac:dyDescent="0.35">
      <c r="BO2260">
        <v>22.58</v>
      </c>
      <c r="BP2260">
        <f t="shared" si="230"/>
        <v>12.433025171265419</v>
      </c>
      <c r="BQ2260">
        <f t="shared" si="231"/>
        <v>12.389717843076392</v>
      </c>
      <c r="BR2260">
        <f t="shared" si="232"/>
        <v>40.255405803116084</v>
      </c>
      <c r="BS2260">
        <f t="shared" si="233"/>
        <v>37.239389465232726</v>
      </c>
      <c r="BT2260">
        <v>10</v>
      </c>
    </row>
    <row r="2261" spans="67:72" x14ac:dyDescent="0.35">
      <c r="BO2261">
        <v>22.59</v>
      </c>
      <c r="BP2261">
        <f t="shared" si="230"/>
        <v>12.432790418468466</v>
      </c>
      <c r="BQ2261">
        <f t="shared" si="231"/>
        <v>12.389469141848105</v>
      </c>
      <c r="BR2261">
        <f t="shared" si="232"/>
        <v>40.253623187114016</v>
      </c>
      <c r="BS2261">
        <f t="shared" si="233"/>
        <v>37.237768463855922</v>
      </c>
      <c r="BT2261">
        <v>10</v>
      </c>
    </row>
    <row r="2262" spans="67:72" x14ac:dyDescent="0.35">
      <c r="BO2262">
        <v>22.6</v>
      </c>
      <c r="BP2262">
        <f t="shared" si="230"/>
        <v>12.432555766623613</v>
      </c>
      <c r="BQ2262">
        <f t="shared" si="231"/>
        <v>12.389220547607149</v>
      </c>
      <c r="BR2262">
        <f t="shared" si="232"/>
        <v>40.251841572050502</v>
      </c>
      <c r="BS2262">
        <f t="shared" si="233"/>
        <v>37.236148503261575</v>
      </c>
      <c r="BT2262">
        <v>10</v>
      </c>
    </row>
    <row r="2263" spans="67:72" x14ac:dyDescent="0.35">
      <c r="BO2263">
        <v>22.61</v>
      </c>
      <c r="BP2263">
        <f t="shared" si="230"/>
        <v>12.432321215771648</v>
      </c>
      <c r="BQ2263">
        <f t="shared" si="231"/>
        <v>12.388972060400834</v>
      </c>
      <c r="BR2263">
        <f t="shared" si="232"/>
        <v>40.25006095608034</v>
      </c>
      <c r="BS2263">
        <f t="shared" si="233"/>
        <v>37.234529581612215</v>
      </c>
      <c r="BT2263">
        <v>10</v>
      </c>
    </row>
    <row r="2264" spans="67:72" x14ac:dyDescent="0.35">
      <c r="BO2264">
        <v>22.62</v>
      </c>
      <c r="BP2264">
        <f t="shared" si="230"/>
        <v>12.432086765953386</v>
      </c>
      <c r="BQ2264">
        <f t="shared" si="231"/>
        <v>12.388723680276502</v>
      </c>
      <c r="BR2264">
        <f t="shared" si="232"/>
        <v>40.248281337361874</v>
      </c>
      <c r="BS2264">
        <f t="shared" si="233"/>
        <v>37.232911697073696</v>
      </c>
      <c r="BT2264">
        <v>10</v>
      </c>
    </row>
    <row r="2265" spans="67:72" x14ac:dyDescent="0.35">
      <c r="BO2265">
        <v>22.63</v>
      </c>
      <c r="BP2265">
        <f t="shared" si="230"/>
        <v>12.431852417209655</v>
      </c>
      <c r="BQ2265">
        <f t="shared" si="231"/>
        <v>12.388475407281511</v>
      </c>
      <c r="BR2265">
        <f t="shared" si="232"/>
        <v>40.246502714056966</v>
      </c>
      <c r="BS2265">
        <f t="shared" si="233"/>
        <v>37.231294847815171</v>
      </c>
      <c r="BT2265">
        <v>10</v>
      </c>
    </row>
    <row r="2266" spans="67:72" x14ac:dyDescent="0.35">
      <c r="BO2266">
        <v>22.64</v>
      </c>
      <c r="BP2266">
        <f t="shared" si="230"/>
        <v>12.431618169581307</v>
      </c>
      <c r="BQ2266">
        <f t="shared" si="231"/>
        <v>12.388227241463252</v>
      </c>
      <c r="BR2266">
        <f t="shared" si="232"/>
        <v>40.244725084331037</v>
      </c>
      <c r="BS2266">
        <f t="shared" si="233"/>
        <v>37.229679032009173</v>
      </c>
      <c r="BT2266">
        <v>10</v>
      </c>
    </row>
    <row r="2267" spans="67:72" x14ac:dyDescent="0.35">
      <c r="BO2267">
        <v>22.65</v>
      </c>
      <c r="BP2267">
        <f t="shared" si="230"/>
        <v>12.43138402310921</v>
      </c>
      <c r="BQ2267">
        <f t="shared" si="231"/>
        <v>12.387979182869136</v>
      </c>
      <c r="BR2267">
        <f t="shared" si="232"/>
        <v>40.242948446353004</v>
      </c>
      <c r="BS2267">
        <f t="shared" si="233"/>
        <v>37.228064247831526</v>
      </c>
      <c r="BT2267">
        <v>10</v>
      </c>
    </row>
    <row r="2268" spans="67:72" x14ac:dyDescent="0.35">
      <c r="BO2268">
        <v>22.66</v>
      </c>
      <c r="BP2268">
        <f t="shared" si="230"/>
        <v>12.431149977834259</v>
      </c>
      <c r="BQ2268">
        <f t="shared" si="231"/>
        <v>12.387731231546599</v>
      </c>
      <c r="BR2268">
        <f t="shared" si="232"/>
        <v>40.24117279829531</v>
      </c>
      <c r="BS2268">
        <f t="shared" si="233"/>
        <v>37.226450493461364</v>
      </c>
      <c r="BT2268">
        <v>10</v>
      </c>
    </row>
    <row r="2269" spans="67:72" x14ac:dyDescent="0.35">
      <c r="BO2269">
        <v>22.67</v>
      </c>
      <c r="BP2269">
        <f t="shared" si="230"/>
        <v>12.430916033797361</v>
      </c>
      <c r="BQ2269">
        <f t="shared" si="231"/>
        <v>12.387483387543103</v>
      </c>
      <c r="BR2269">
        <f t="shared" si="232"/>
        <v>40.239398138333904</v>
      </c>
      <c r="BS2269">
        <f t="shared" si="233"/>
        <v>37.224837767081148</v>
      </c>
      <c r="BT2269">
        <v>10</v>
      </c>
    </row>
    <row r="2270" spans="67:72" x14ac:dyDescent="0.35">
      <c r="BO2270">
        <v>22.68</v>
      </c>
      <c r="BP2270">
        <f t="shared" si="230"/>
        <v>12.430682191039448</v>
      </c>
      <c r="BQ2270">
        <f t="shared" si="231"/>
        <v>12.387235650906138</v>
      </c>
      <c r="BR2270">
        <f t="shared" si="232"/>
        <v>40.237624464648235</v>
      </c>
      <c r="BS2270">
        <f t="shared" si="233"/>
        <v>37.223226066876641</v>
      </c>
      <c r="BT2270">
        <v>10</v>
      </c>
    </row>
    <row r="2271" spans="67:72" x14ac:dyDescent="0.35">
      <c r="BO2271">
        <v>22.69</v>
      </c>
      <c r="BP2271">
        <f t="shared" si="230"/>
        <v>12.430448449601466</v>
      </c>
      <c r="BQ2271">
        <f t="shared" si="231"/>
        <v>12.386988021683216</v>
      </c>
      <c r="BR2271">
        <f t="shared" si="232"/>
        <v>40.235851775421246</v>
      </c>
      <c r="BS2271">
        <f t="shared" si="233"/>
        <v>37.221615391036899</v>
      </c>
      <c r="BT2271">
        <v>10</v>
      </c>
    </row>
    <row r="2272" spans="67:72" x14ac:dyDescent="0.35">
      <c r="BO2272">
        <v>22.7</v>
      </c>
      <c r="BP2272">
        <f t="shared" si="230"/>
        <v>12.430214809524388</v>
      </c>
      <c r="BQ2272">
        <f t="shared" si="231"/>
        <v>12.386740499921869</v>
      </c>
      <c r="BR2272">
        <f t="shared" si="232"/>
        <v>40.234080068839383</v>
      </c>
      <c r="BS2272">
        <f t="shared" si="233"/>
        <v>37.220005737754263</v>
      </c>
      <c r="BT2272">
        <v>10</v>
      </c>
    </row>
    <row r="2273" spans="67:72" x14ac:dyDescent="0.35">
      <c r="BO2273">
        <v>22.71</v>
      </c>
      <c r="BP2273">
        <f t="shared" si="230"/>
        <v>12.429981270849201</v>
      </c>
      <c r="BQ2273">
        <f t="shared" si="231"/>
        <v>12.386493085669663</v>
      </c>
      <c r="BR2273">
        <f t="shared" si="232"/>
        <v>40.23230934309256</v>
      </c>
      <c r="BS2273">
        <f t="shared" si="233"/>
        <v>37.218397105224355</v>
      </c>
      <c r="BT2273">
        <v>10</v>
      </c>
    </row>
    <row r="2274" spans="67:72" x14ac:dyDescent="0.35">
      <c r="BO2274">
        <v>22.72</v>
      </c>
      <c r="BP2274">
        <f t="shared" si="230"/>
        <v>12.429747833616913</v>
      </c>
      <c r="BQ2274">
        <f t="shared" si="231"/>
        <v>12.386245778974185</v>
      </c>
      <c r="BR2274">
        <f t="shared" si="232"/>
        <v>40.230539596374165</v>
      </c>
      <c r="BS2274">
        <f t="shared" si="233"/>
        <v>37.216789491646111</v>
      </c>
      <c r="BT2274">
        <v>10</v>
      </c>
    </row>
    <row r="2275" spans="67:72" x14ac:dyDescent="0.35">
      <c r="BO2275">
        <v>22.73</v>
      </c>
      <c r="BP2275">
        <f t="shared" si="230"/>
        <v>12.429514497868558</v>
      </c>
      <c r="BQ2275">
        <f t="shared" si="231"/>
        <v>12.385998579883047</v>
      </c>
      <c r="BR2275">
        <f t="shared" si="232"/>
        <v>40.228770826881046</v>
      </c>
      <c r="BS2275">
        <f t="shared" si="233"/>
        <v>37.215182895221695</v>
      </c>
      <c r="BT2275">
        <v>10</v>
      </c>
    </row>
    <row r="2276" spans="67:72" x14ac:dyDescent="0.35">
      <c r="BO2276">
        <v>22.74</v>
      </c>
      <c r="BP2276">
        <f t="shared" si="230"/>
        <v>12.429281263645176</v>
      </c>
      <c r="BQ2276">
        <f t="shared" si="231"/>
        <v>12.385751488443885</v>
      </c>
      <c r="BR2276">
        <f t="shared" si="232"/>
        <v>40.227003032813549</v>
      </c>
      <c r="BS2276">
        <f t="shared" si="233"/>
        <v>37.213577314156566</v>
      </c>
      <c r="BT2276">
        <v>10</v>
      </c>
    </row>
    <row r="2277" spans="67:72" x14ac:dyDescent="0.35">
      <c r="BO2277">
        <v>22.75</v>
      </c>
      <c r="BP2277">
        <f t="shared" si="230"/>
        <v>12.429048130987844</v>
      </c>
      <c r="BQ2277">
        <f t="shared" si="231"/>
        <v>12.385504504704365</v>
      </c>
      <c r="BR2277">
        <f t="shared" si="232"/>
        <v>40.225236212375442</v>
      </c>
      <c r="BS2277">
        <f t="shared" si="233"/>
        <v>37.211972746659434</v>
      </c>
      <c r="BT2277">
        <v>10</v>
      </c>
    </row>
    <row r="2278" spans="67:72" x14ac:dyDescent="0.35">
      <c r="BO2278">
        <v>22.76</v>
      </c>
      <c r="BP2278">
        <f t="shared" si="230"/>
        <v>12.428815099937649</v>
      </c>
      <c r="BQ2278">
        <f t="shared" si="231"/>
        <v>12.385257628712171</v>
      </c>
      <c r="BR2278">
        <f t="shared" si="232"/>
        <v>40.223470363773934</v>
      </c>
      <c r="BS2278">
        <f t="shared" si="233"/>
        <v>37.210369190942274</v>
      </c>
      <c r="BT2278">
        <v>10</v>
      </c>
    </row>
    <row r="2279" spans="67:72" x14ac:dyDescent="0.35">
      <c r="BO2279">
        <v>22.77</v>
      </c>
      <c r="BP2279">
        <f t="shared" si="230"/>
        <v>12.428582170535694</v>
      </c>
      <c r="BQ2279">
        <f t="shared" si="231"/>
        <v>12.385010860515019</v>
      </c>
      <c r="BR2279">
        <f t="shared" si="232"/>
        <v>40.221705485219708</v>
      </c>
      <c r="BS2279">
        <f t="shared" si="233"/>
        <v>37.208766645220308</v>
      </c>
      <c r="BT2279">
        <v>10</v>
      </c>
    </row>
    <row r="2280" spans="67:72" x14ac:dyDescent="0.35">
      <c r="BO2280">
        <v>22.78</v>
      </c>
      <c r="BP2280">
        <f t="shared" si="230"/>
        <v>12.428349342823111</v>
      </c>
      <c r="BQ2280">
        <f t="shared" si="231"/>
        <v>12.384764200160639</v>
      </c>
      <c r="BR2280">
        <f t="shared" si="232"/>
        <v>40.219941574926857</v>
      </c>
      <c r="BS2280">
        <f t="shared" si="233"/>
        <v>37.207165107711987</v>
      </c>
      <c r="BT2280">
        <v>10</v>
      </c>
    </row>
    <row r="2281" spans="67:72" x14ac:dyDescent="0.35">
      <c r="BO2281">
        <v>22.79</v>
      </c>
      <c r="BP2281">
        <f t="shared" si="230"/>
        <v>12.428116616841049</v>
      </c>
      <c r="BQ2281">
        <f t="shared" si="231"/>
        <v>12.384517647696804</v>
      </c>
      <c r="BR2281">
        <f t="shared" si="232"/>
        <v>40.218178631112913</v>
      </c>
      <c r="BS2281">
        <f t="shared" si="233"/>
        <v>37.20556457663902</v>
      </c>
      <c r="BT2281">
        <v>10</v>
      </c>
    </row>
    <row r="2282" spans="67:72" x14ac:dyDescent="0.35">
      <c r="BO2282">
        <v>22.8</v>
      </c>
      <c r="BP2282">
        <f t="shared" si="230"/>
        <v>12.427883992630669</v>
      </c>
      <c r="BQ2282">
        <f t="shared" si="231"/>
        <v>12.384271203171295</v>
      </c>
      <c r="BR2282">
        <f t="shared" si="232"/>
        <v>40.216416651998827</v>
      </c>
      <c r="BS2282">
        <f t="shared" si="233"/>
        <v>37.20396505022633</v>
      </c>
      <c r="BT2282">
        <v>10</v>
      </c>
    </row>
    <row r="2283" spans="67:72" x14ac:dyDescent="0.35">
      <c r="BO2283">
        <v>22.81</v>
      </c>
      <c r="BP2283">
        <f t="shared" si="230"/>
        <v>12.427651470233167</v>
      </c>
      <c r="BQ2283">
        <f t="shared" si="231"/>
        <v>12.384024866631927</v>
      </c>
      <c r="BR2283">
        <f t="shared" si="232"/>
        <v>40.214655635808981</v>
      </c>
      <c r="BS2283">
        <f t="shared" si="233"/>
        <v>37.202366526702093</v>
      </c>
      <c r="BT2283">
        <v>10</v>
      </c>
    </row>
    <row r="2284" spans="67:72" x14ac:dyDescent="0.35">
      <c r="BO2284">
        <v>22.82</v>
      </c>
      <c r="BP2284">
        <f t="shared" si="230"/>
        <v>12.427419049689746</v>
      </c>
      <c r="BQ2284">
        <f t="shared" si="231"/>
        <v>12.38377863812654</v>
      </c>
      <c r="BR2284">
        <f t="shared" si="232"/>
        <v>40.212895580771125</v>
      </c>
      <c r="BS2284">
        <f t="shared" si="233"/>
        <v>37.200769004297669</v>
      </c>
      <c r="BT2284">
        <v>10</v>
      </c>
    </row>
    <row r="2285" spans="67:72" x14ac:dyDescent="0.35">
      <c r="BO2285">
        <v>22.83</v>
      </c>
      <c r="BP2285">
        <f t="shared" si="230"/>
        <v>12.427186731041635</v>
      </c>
      <c r="BQ2285">
        <f t="shared" si="231"/>
        <v>12.383532517702996</v>
      </c>
      <c r="BR2285">
        <f t="shared" si="232"/>
        <v>40.211136485116448</v>
      </c>
      <c r="BS2285">
        <f t="shared" si="233"/>
        <v>37.199172481247679</v>
      </c>
      <c r="BT2285">
        <v>10</v>
      </c>
    </row>
    <row r="2286" spans="67:72" x14ac:dyDescent="0.35">
      <c r="BO2286">
        <v>22.84</v>
      </c>
      <c r="BP2286">
        <f t="shared" si="230"/>
        <v>12.426954514330077</v>
      </c>
      <c r="BQ2286">
        <f t="shared" si="231"/>
        <v>12.383286505409181</v>
      </c>
      <c r="BR2286">
        <f t="shared" si="232"/>
        <v>40.209378347079529</v>
      </c>
      <c r="BS2286">
        <f t="shared" si="233"/>
        <v>37.197576955789884</v>
      </c>
      <c r="BT2286">
        <v>10</v>
      </c>
    </row>
    <row r="2287" spans="67:72" x14ac:dyDescent="0.35">
      <c r="BO2287">
        <v>22.85</v>
      </c>
      <c r="BP2287">
        <f t="shared" si="230"/>
        <v>12.426722399596349</v>
      </c>
      <c r="BQ2287">
        <f t="shared" si="231"/>
        <v>12.383040601293015</v>
      </c>
      <c r="BR2287">
        <f t="shared" si="232"/>
        <v>40.207621164898335</v>
      </c>
      <c r="BS2287">
        <f t="shared" si="233"/>
        <v>37.195982426165322</v>
      </c>
      <c r="BT2287">
        <v>10</v>
      </c>
    </row>
    <row r="2288" spans="67:72" x14ac:dyDescent="0.35">
      <c r="BO2288">
        <v>22.86</v>
      </c>
      <c r="BP2288">
        <f t="shared" si="230"/>
        <v>12.42649038688173</v>
      </c>
      <c r="BQ2288">
        <f t="shared" si="231"/>
        <v>12.382794805402431</v>
      </c>
      <c r="BR2288">
        <f t="shared" si="232"/>
        <v>40.205864936814201</v>
      </c>
      <c r="BS2288">
        <f t="shared" si="233"/>
        <v>37.194388890618178</v>
      </c>
      <c r="BT2288">
        <v>10</v>
      </c>
    </row>
    <row r="2289" spans="67:72" x14ac:dyDescent="0.35">
      <c r="BO2289">
        <v>22.87</v>
      </c>
      <c r="BP2289">
        <f t="shared" si="230"/>
        <v>12.426258476227527</v>
      </c>
      <c r="BQ2289">
        <f t="shared" si="231"/>
        <v>12.382549117785398</v>
      </c>
      <c r="BR2289">
        <f t="shared" si="232"/>
        <v>40.204109661071847</v>
      </c>
      <c r="BS2289">
        <f t="shared" si="233"/>
        <v>37.192796347395848</v>
      </c>
      <c r="BT2289">
        <v>10</v>
      </c>
    </row>
    <row r="2290" spans="67:72" x14ac:dyDescent="0.35">
      <c r="BO2290">
        <v>22.88</v>
      </c>
      <c r="BP2290">
        <f t="shared" si="230"/>
        <v>12.426026667675071</v>
      </c>
      <c r="BQ2290">
        <f t="shared" si="231"/>
        <v>12.382303538489904</v>
      </c>
      <c r="BR2290">
        <f t="shared" si="232"/>
        <v>40.202355335919371</v>
      </c>
      <c r="BS2290">
        <f t="shared" si="233"/>
        <v>37.191204794748913</v>
      </c>
      <c r="BT2290">
        <v>10</v>
      </c>
    </row>
    <row r="2291" spans="67:72" x14ac:dyDescent="0.35">
      <c r="BO2291">
        <v>22.89</v>
      </c>
      <c r="BP2291">
        <f t="shared" si="230"/>
        <v>12.425794961265707</v>
      </c>
      <c r="BQ2291">
        <f t="shared" si="231"/>
        <v>12.382058067563962</v>
      </c>
      <c r="BR2291">
        <f t="shared" si="232"/>
        <v>40.200601959608228</v>
      </c>
      <c r="BS2291">
        <f t="shared" si="233"/>
        <v>37.189614230931127</v>
      </c>
      <c r="BT2291">
        <v>10</v>
      </c>
    </row>
    <row r="2292" spans="67:72" x14ac:dyDescent="0.35">
      <c r="BO2292">
        <v>22.9</v>
      </c>
      <c r="BP2292">
        <f t="shared" si="230"/>
        <v>12.425563357040803</v>
      </c>
      <c r="BQ2292">
        <f t="shared" si="231"/>
        <v>12.381812705055614</v>
      </c>
      <c r="BR2292">
        <f t="shared" si="232"/>
        <v>40.198849530393225</v>
      </c>
      <c r="BS2292">
        <f t="shared" si="233"/>
        <v>37.188024654199424</v>
      </c>
      <c r="BT2292">
        <v>10</v>
      </c>
    </row>
    <row r="2293" spans="67:72" x14ac:dyDescent="0.35">
      <c r="BO2293">
        <v>22.91</v>
      </c>
      <c r="BP2293">
        <f t="shared" si="230"/>
        <v>12.425331855041746</v>
      </c>
      <c r="BQ2293">
        <f t="shared" si="231"/>
        <v>12.381567451012925</v>
      </c>
      <c r="BR2293">
        <f t="shared" si="232"/>
        <v>40.197098046532524</v>
      </c>
      <c r="BS2293">
        <f t="shared" si="233"/>
        <v>37.186436062813897</v>
      </c>
      <c r="BT2293">
        <v>10</v>
      </c>
    </row>
    <row r="2294" spans="67:72" x14ac:dyDescent="0.35">
      <c r="BO2294">
        <v>22.92</v>
      </c>
      <c r="BP2294">
        <f t="shared" si="230"/>
        <v>12.425100455309943</v>
      </c>
      <c r="BQ2294">
        <f t="shared" si="231"/>
        <v>12.381322305483984</v>
      </c>
      <c r="BR2294">
        <f t="shared" si="232"/>
        <v>40.195347506287632</v>
      </c>
      <c r="BS2294">
        <f t="shared" si="233"/>
        <v>37.184848455037802</v>
      </c>
      <c r="BT2294">
        <v>10</v>
      </c>
    </row>
    <row r="2295" spans="67:72" x14ac:dyDescent="0.35">
      <c r="BO2295">
        <v>22.93</v>
      </c>
      <c r="BP2295">
        <f t="shared" si="230"/>
        <v>12.424869157886821</v>
      </c>
      <c r="BQ2295">
        <f t="shared" si="231"/>
        <v>12.381077268516911</v>
      </c>
      <c r="BR2295">
        <f t="shared" si="232"/>
        <v>40.193597907923397</v>
      </c>
      <c r="BS2295">
        <f t="shared" si="233"/>
        <v>37.183261829137578</v>
      </c>
      <c r="BT2295">
        <v>10</v>
      </c>
    </row>
    <row r="2296" spans="67:72" x14ac:dyDescent="0.35">
      <c r="BO2296">
        <v>22.94</v>
      </c>
      <c r="BP2296">
        <f t="shared" si="230"/>
        <v>12.424637962813826</v>
      </c>
      <c r="BQ2296">
        <f t="shared" si="231"/>
        <v>12.380832340159843</v>
      </c>
      <c r="BR2296">
        <f t="shared" si="232"/>
        <v>40.191849249707985</v>
      </c>
      <c r="BS2296">
        <f t="shared" si="233"/>
        <v>37.181676183382777</v>
      </c>
      <c r="BT2296">
        <v>10</v>
      </c>
    </row>
    <row r="2297" spans="67:72" x14ac:dyDescent="0.35">
      <c r="BO2297">
        <v>22.95</v>
      </c>
      <c r="BP2297">
        <f t="shared" si="230"/>
        <v>12.424406870132424</v>
      </c>
      <c r="BQ2297">
        <f t="shared" si="231"/>
        <v>12.380587520460953</v>
      </c>
      <c r="BR2297">
        <f t="shared" si="232"/>
        <v>40.190101529912901</v>
      </c>
      <c r="BS2297">
        <f t="shared" si="233"/>
        <v>37.180091516046112</v>
      </c>
      <c r="BT2297">
        <v>10</v>
      </c>
    </row>
    <row r="2298" spans="67:72" x14ac:dyDescent="0.35">
      <c r="BO2298">
        <v>22.96</v>
      </c>
      <c r="BP2298">
        <f t="shared" si="230"/>
        <v>12.424175879884107</v>
      </c>
      <c r="BQ2298">
        <f t="shared" si="231"/>
        <v>12.380342809468424</v>
      </c>
      <c r="BR2298">
        <f t="shared" si="232"/>
        <v>40.188354746812955</v>
      </c>
      <c r="BS2298">
        <f t="shared" si="233"/>
        <v>37.178507825403436</v>
      </c>
      <c r="BT2298">
        <v>10</v>
      </c>
    </row>
    <row r="2299" spans="67:72" x14ac:dyDescent="0.35">
      <c r="BO2299">
        <v>22.97</v>
      </c>
      <c r="BP2299">
        <f t="shared" si="230"/>
        <v>12.423944992110377</v>
      </c>
      <c r="BQ2299">
        <f t="shared" si="231"/>
        <v>12.38009820723048</v>
      </c>
      <c r="BR2299">
        <f t="shared" si="232"/>
        <v>40.186608898686288</v>
      </c>
      <c r="BS2299">
        <f t="shared" si="233"/>
        <v>37.17692510973373</v>
      </c>
      <c r="BT2299">
        <v>10</v>
      </c>
    </row>
    <row r="2300" spans="67:72" x14ac:dyDescent="0.35">
      <c r="BO2300">
        <v>22.98</v>
      </c>
      <c r="BP2300">
        <f t="shared" si="230"/>
        <v>12.423714206852763</v>
      </c>
      <c r="BQ2300">
        <f t="shared" si="231"/>
        <v>12.379853713795361</v>
      </c>
      <c r="BR2300">
        <f t="shared" si="232"/>
        <v>40.184863983814317</v>
      </c>
      <c r="BS2300">
        <f t="shared" si="233"/>
        <v>37.175343367319115</v>
      </c>
      <c r="BT2300">
        <v>10</v>
      </c>
    </row>
    <row r="2301" spans="67:72" x14ac:dyDescent="0.35">
      <c r="BO2301">
        <v>22.99</v>
      </c>
      <c r="BP2301">
        <f t="shared" si="230"/>
        <v>12.423483524152813</v>
      </c>
      <c r="BQ2301">
        <f t="shared" si="231"/>
        <v>12.379609329211336</v>
      </c>
      <c r="BR2301">
        <f t="shared" si="232"/>
        <v>40.183120000481779</v>
      </c>
      <c r="BS2301">
        <f t="shared" si="233"/>
        <v>37.173762596444831</v>
      </c>
      <c r="BT2301">
        <v>10</v>
      </c>
    </row>
    <row r="2302" spans="67:72" x14ac:dyDescent="0.35">
      <c r="BO2302">
        <v>23</v>
      </c>
      <c r="BP2302">
        <f t="shared" si="230"/>
        <v>12.423252944052097</v>
      </c>
      <c r="BQ2302">
        <f t="shared" si="231"/>
        <v>12.379365053526699</v>
      </c>
      <c r="BR2302">
        <f t="shared" si="232"/>
        <v>40.181376946976712</v>
      </c>
      <c r="BS2302">
        <f t="shared" si="233"/>
        <v>37.172182795399223</v>
      </c>
      <c r="BT2302">
        <v>10</v>
      </c>
    </row>
    <row r="2303" spans="67:72" x14ac:dyDescent="0.35">
      <c r="BO2303">
        <v>23.01</v>
      </c>
      <c r="BP2303">
        <f t="shared" si="230"/>
        <v>12.423022466592194</v>
      </c>
      <c r="BQ2303">
        <f t="shared" si="231"/>
        <v>12.379120886789771</v>
      </c>
      <c r="BR2303">
        <f t="shared" si="232"/>
        <v>40.179634821590426</v>
      </c>
      <c r="BS2303">
        <f t="shared" si="233"/>
        <v>37.170603962473749</v>
      </c>
      <c r="BT2303">
        <v>10</v>
      </c>
    </row>
    <row r="2304" spans="67:72" x14ac:dyDescent="0.35">
      <c r="BO2304">
        <v>23.02</v>
      </c>
      <c r="BP2304">
        <f t="shared" si="230"/>
        <v>12.422792091814719</v>
      </c>
      <c r="BQ2304">
        <f t="shared" si="231"/>
        <v>12.37887682904889</v>
      </c>
      <c r="BR2304">
        <f t="shared" si="232"/>
        <v>40.177893622617503</v>
      </c>
      <c r="BS2304">
        <f t="shared" si="233"/>
        <v>37.169026095962991</v>
      </c>
      <c r="BT2304">
        <v>10</v>
      </c>
    </row>
    <row r="2305" spans="67:72" x14ac:dyDescent="0.35">
      <c r="BO2305">
        <v>23.03</v>
      </c>
      <c r="BP2305">
        <f t="shared" si="230"/>
        <v>12.422561819761299</v>
      </c>
      <c r="BQ2305">
        <f t="shared" si="231"/>
        <v>12.378632880352434</v>
      </c>
      <c r="BR2305">
        <f t="shared" si="232"/>
        <v>40.176153348355804</v>
      </c>
      <c r="BS2305">
        <f t="shared" si="233"/>
        <v>37.167449194164604</v>
      </c>
      <c r="BT2305">
        <v>10</v>
      </c>
    </row>
    <row r="2306" spans="67:72" x14ac:dyDescent="0.35">
      <c r="BO2306">
        <v>23.04</v>
      </c>
      <c r="BP2306">
        <f t="shared" si="230"/>
        <v>12.422331650473575</v>
      </c>
      <c r="BQ2306">
        <f t="shared" si="231"/>
        <v>12.37838904074879</v>
      </c>
      <c r="BR2306">
        <f t="shared" si="232"/>
        <v>40.174413997106484</v>
      </c>
      <c r="BS2306">
        <f t="shared" si="233"/>
        <v>37.165873255379353</v>
      </c>
      <c r="BT2306">
        <v>10</v>
      </c>
    </row>
    <row r="2307" spans="67:72" x14ac:dyDescent="0.35">
      <c r="BO2307">
        <v>23.05</v>
      </c>
      <c r="BP2307">
        <f t="shared" ref="BP2307:BP2370" si="234">13.03*EXP(-0.003454*BO2307)+0.1297*EXP(0.04768*BO2307)</f>
        <v>12.422101583993223</v>
      </c>
      <c r="BQ2307">
        <f t="shared" ref="BQ2307:BQ2370" si="235">13.05*EXP(-0.003531*BO2307)+0.105*EXP(0.05201*BO2307)</f>
        <v>12.378145310286387</v>
      </c>
      <c r="BR2307">
        <f t="shared" ref="BR2307:BR2370" si="236">19.99*EXP(-0.1923*BO2307)+43*EXP(-0.003208*BO2307)</f>
        <v>40.172675567173926</v>
      </c>
      <c r="BS2307">
        <f t="shared" ref="BS2307:BS2370" si="237">18.61*EXP(-0.182*BO2307)+39.42*EXP(-0.002885*BO2307)</f>
        <v>37.164298277911087</v>
      </c>
      <c r="BT2307">
        <v>10</v>
      </c>
    </row>
    <row r="2308" spans="67:72" x14ac:dyDescent="0.35">
      <c r="BO2308">
        <v>23.06</v>
      </c>
      <c r="BP2308">
        <f t="shared" si="234"/>
        <v>12.421871620361928</v>
      </c>
      <c r="BQ2308">
        <f t="shared" si="235"/>
        <v>12.377901689013663</v>
      </c>
      <c r="BR2308">
        <f t="shared" si="236"/>
        <v>40.170938056865786</v>
      </c>
      <c r="BS2308">
        <f t="shared" si="237"/>
        <v>37.162724260066732</v>
      </c>
      <c r="BT2308">
        <v>10</v>
      </c>
    </row>
    <row r="2309" spans="67:72" x14ac:dyDescent="0.35">
      <c r="BO2309">
        <v>23.07</v>
      </c>
      <c r="BP2309">
        <f t="shared" si="234"/>
        <v>12.421641759621396</v>
      </c>
      <c r="BQ2309">
        <f t="shared" si="235"/>
        <v>12.377658176979098</v>
      </c>
      <c r="BR2309">
        <f t="shared" si="236"/>
        <v>40.169201464492957</v>
      </c>
      <c r="BS2309">
        <f t="shared" si="237"/>
        <v>37.161151200156304</v>
      </c>
      <c r="BT2309">
        <v>10</v>
      </c>
    </row>
    <row r="2310" spans="67:72" x14ac:dyDescent="0.35">
      <c r="BO2310">
        <v>23.08</v>
      </c>
      <c r="BP2310">
        <f t="shared" si="234"/>
        <v>12.421412001813357</v>
      </c>
      <c r="BQ2310">
        <f t="shared" si="235"/>
        <v>12.377414774231182</v>
      </c>
      <c r="BR2310">
        <f t="shared" si="236"/>
        <v>40.167465788369583</v>
      </c>
      <c r="BS2310">
        <f t="shared" si="237"/>
        <v>37.159579096492891</v>
      </c>
      <c r="BT2310">
        <v>10</v>
      </c>
    </row>
    <row r="2311" spans="67:72" x14ac:dyDescent="0.35">
      <c r="BO2311">
        <v>23.09</v>
      </c>
      <c r="BP2311">
        <f t="shared" si="234"/>
        <v>12.42118234697956</v>
      </c>
      <c r="BQ2311">
        <f t="shared" si="235"/>
        <v>12.377171480818443</v>
      </c>
      <c r="BR2311">
        <f t="shared" si="236"/>
        <v>40.165731026813042</v>
      </c>
      <c r="BS2311">
        <f t="shared" si="237"/>
        <v>37.158007947392633</v>
      </c>
      <c r="BT2311">
        <v>10</v>
      </c>
    </row>
    <row r="2312" spans="67:72" x14ac:dyDescent="0.35">
      <c r="BO2312">
        <v>23.1</v>
      </c>
      <c r="BP2312">
        <f t="shared" si="234"/>
        <v>12.420952795161773</v>
      </c>
      <c r="BQ2312">
        <f t="shared" si="235"/>
        <v>12.376928296789428</v>
      </c>
      <c r="BR2312">
        <f t="shared" si="236"/>
        <v>40.163997178143937</v>
      </c>
      <c r="BS2312">
        <f t="shared" si="237"/>
        <v>37.156437751174728</v>
      </c>
      <c r="BT2312">
        <v>10</v>
      </c>
    </row>
    <row r="2313" spans="67:72" x14ac:dyDescent="0.35">
      <c r="BO2313">
        <v>23.11</v>
      </c>
      <c r="BP2313">
        <f t="shared" si="234"/>
        <v>12.420723346401783</v>
      </c>
      <c r="BQ2313">
        <f t="shared" si="235"/>
        <v>12.376685222192711</v>
      </c>
      <c r="BR2313">
        <f t="shared" si="236"/>
        <v>40.16226424068612</v>
      </c>
      <c r="BS2313">
        <f t="shared" si="237"/>
        <v>37.154868506161442</v>
      </c>
      <c r="BT2313">
        <v>10</v>
      </c>
    </row>
    <row r="2314" spans="67:72" x14ac:dyDescent="0.35">
      <c r="BO2314">
        <v>23.12</v>
      </c>
      <c r="BP2314">
        <f t="shared" si="234"/>
        <v>12.4204940007414</v>
      </c>
      <c r="BQ2314">
        <f t="shared" si="235"/>
        <v>12.376442257076887</v>
      </c>
      <c r="BR2314">
        <f t="shared" si="236"/>
        <v>40.160532212766604</v>
      </c>
      <c r="BS2314">
        <f t="shared" si="237"/>
        <v>37.153300210678097</v>
      </c>
      <c r="BT2314">
        <v>10</v>
      </c>
    </row>
    <row r="2315" spans="67:72" x14ac:dyDescent="0.35">
      <c r="BO2315">
        <v>23.13</v>
      </c>
      <c r="BP2315">
        <f t="shared" si="234"/>
        <v>12.420264758222455</v>
      </c>
      <c r="BQ2315">
        <f t="shared" si="235"/>
        <v>12.376199401490588</v>
      </c>
      <c r="BR2315">
        <f t="shared" si="236"/>
        <v>40.158801092715692</v>
      </c>
      <c r="BS2315">
        <f t="shared" si="237"/>
        <v>37.151732863053027</v>
      </c>
      <c r="BT2315">
        <v>10</v>
      </c>
    </row>
    <row r="2316" spans="67:72" x14ac:dyDescent="0.35">
      <c r="BO2316">
        <v>23.14</v>
      </c>
      <c r="BP2316">
        <f t="shared" si="234"/>
        <v>12.420035618886795</v>
      </c>
      <c r="BQ2316">
        <f t="shared" si="235"/>
        <v>12.375956655482462</v>
      </c>
      <c r="BR2316">
        <f t="shared" si="236"/>
        <v>40.157070878866826</v>
      </c>
      <c r="BS2316">
        <f t="shared" si="237"/>
        <v>37.15016646161763</v>
      </c>
      <c r="BT2316">
        <v>10</v>
      </c>
    </row>
    <row r="2317" spans="67:72" x14ac:dyDescent="0.35">
      <c r="BO2317">
        <v>23.15</v>
      </c>
      <c r="BP2317">
        <f t="shared" si="234"/>
        <v>12.419806582776289</v>
      </c>
      <c r="BQ2317">
        <f t="shared" si="235"/>
        <v>12.375714019101181</v>
      </c>
      <c r="BR2317">
        <f t="shared" si="236"/>
        <v>40.155341569556676</v>
      </c>
      <c r="BS2317">
        <f t="shared" si="237"/>
        <v>37.148601004706343</v>
      </c>
      <c r="BT2317">
        <v>10</v>
      </c>
    </row>
    <row r="2318" spans="67:72" x14ac:dyDescent="0.35">
      <c r="BO2318">
        <v>23.16</v>
      </c>
      <c r="BP2318">
        <f t="shared" si="234"/>
        <v>12.41957764993283</v>
      </c>
      <c r="BQ2318">
        <f t="shared" si="235"/>
        <v>12.375471492395455</v>
      </c>
      <c r="BR2318">
        <f t="shared" si="236"/>
        <v>40.153613163125101</v>
      </c>
      <c r="BS2318">
        <f t="shared" si="237"/>
        <v>37.14703649065661</v>
      </c>
      <c r="BT2318">
        <v>10</v>
      </c>
    </row>
    <row r="2319" spans="67:72" x14ac:dyDescent="0.35">
      <c r="BO2319">
        <v>23.17</v>
      </c>
      <c r="BP2319">
        <f t="shared" si="234"/>
        <v>12.419348820398323</v>
      </c>
      <c r="BQ2319">
        <f t="shared" si="235"/>
        <v>12.375229075414005</v>
      </c>
      <c r="BR2319">
        <f t="shared" si="236"/>
        <v>40.151885657915145</v>
      </c>
      <c r="BS2319">
        <f t="shared" si="237"/>
        <v>37.145472917808902</v>
      </c>
      <c r="BT2319">
        <v>10</v>
      </c>
    </row>
    <row r="2320" spans="67:72" x14ac:dyDescent="0.35">
      <c r="BO2320">
        <v>23.18</v>
      </c>
      <c r="BP2320">
        <f t="shared" si="234"/>
        <v>12.419120094214703</v>
      </c>
      <c r="BQ2320">
        <f t="shared" si="235"/>
        <v>12.374986768205588</v>
      </c>
      <c r="BR2320">
        <f t="shared" si="236"/>
        <v>40.150159052273033</v>
      </c>
      <c r="BS2320">
        <f t="shared" si="237"/>
        <v>37.143910284506703</v>
      </c>
      <c r="BT2320">
        <v>10</v>
      </c>
    </row>
    <row r="2321" spans="67:72" x14ac:dyDescent="0.35">
      <c r="BO2321">
        <v>23.19</v>
      </c>
      <c r="BP2321">
        <f t="shared" si="234"/>
        <v>12.418891471423917</v>
      </c>
      <c r="BQ2321">
        <f t="shared" si="235"/>
        <v>12.374744570818979</v>
      </c>
      <c r="BR2321">
        <f t="shared" si="236"/>
        <v>40.14843334454816</v>
      </c>
      <c r="BS2321">
        <f t="shared" si="237"/>
        <v>37.142348589096521</v>
      </c>
      <c r="BT2321">
        <v>10</v>
      </c>
    </row>
    <row r="2322" spans="67:72" x14ac:dyDescent="0.35">
      <c r="BO2322">
        <v>23.2</v>
      </c>
      <c r="BP2322">
        <f t="shared" si="234"/>
        <v>12.418662952067935</v>
      </c>
      <c r="BQ2322">
        <f t="shared" si="235"/>
        <v>12.374502483302985</v>
      </c>
      <c r="BR2322">
        <f t="shared" si="236"/>
        <v>40.146708533093118</v>
      </c>
      <c r="BS2322">
        <f t="shared" si="237"/>
        <v>37.140787829927859</v>
      </c>
      <c r="BT2322">
        <v>10</v>
      </c>
    </row>
    <row r="2323" spans="67:72" x14ac:dyDescent="0.35">
      <c r="BO2323">
        <v>23.21</v>
      </c>
      <c r="BP2323">
        <f t="shared" si="234"/>
        <v>12.418434536188753</v>
      </c>
      <c r="BQ2323">
        <f t="shared" si="235"/>
        <v>12.374260505706436</v>
      </c>
      <c r="BR2323">
        <f t="shared" si="236"/>
        <v>40.144984616263628</v>
      </c>
      <c r="BS2323">
        <f t="shared" si="237"/>
        <v>37.13922800535321</v>
      </c>
      <c r="BT2323">
        <v>10</v>
      </c>
    </row>
    <row r="2324" spans="67:72" x14ac:dyDescent="0.35">
      <c r="BO2324">
        <v>23.22</v>
      </c>
      <c r="BP2324">
        <f t="shared" si="234"/>
        <v>12.418206223828378</v>
      </c>
      <c r="BQ2324">
        <f t="shared" si="235"/>
        <v>12.374018638078189</v>
      </c>
      <c r="BR2324">
        <f t="shared" si="236"/>
        <v>40.143261592418568</v>
      </c>
      <c r="BS2324">
        <f t="shared" si="237"/>
        <v>37.137669113728094</v>
      </c>
      <c r="BT2324">
        <v>10</v>
      </c>
    </row>
    <row r="2325" spans="67:72" x14ac:dyDescent="0.35">
      <c r="BO2325">
        <v>23.23</v>
      </c>
      <c r="BP2325">
        <f t="shared" si="234"/>
        <v>12.417978015028844</v>
      </c>
      <c r="BQ2325">
        <f t="shared" si="235"/>
        <v>12.373776880467121</v>
      </c>
      <c r="BR2325">
        <f t="shared" si="236"/>
        <v>40.141539459919983</v>
      </c>
      <c r="BS2325">
        <f t="shared" si="237"/>
        <v>37.13611115341098</v>
      </c>
      <c r="BT2325">
        <v>10</v>
      </c>
    </row>
    <row r="2326" spans="67:72" x14ac:dyDescent="0.35">
      <c r="BO2326">
        <v>23.24</v>
      </c>
      <c r="BP2326">
        <f t="shared" si="234"/>
        <v>12.417749909832198</v>
      </c>
      <c r="BQ2326">
        <f t="shared" si="235"/>
        <v>12.373535232922144</v>
      </c>
      <c r="BR2326">
        <f t="shared" si="236"/>
        <v>40.139818217133062</v>
      </c>
      <c r="BS2326">
        <f t="shared" si="237"/>
        <v>37.134554122763348</v>
      </c>
      <c r="BT2326">
        <v>10</v>
      </c>
    </row>
    <row r="2327" spans="67:72" x14ac:dyDescent="0.35">
      <c r="BO2327">
        <v>23.25</v>
      </c>
      <c r="BP2327">
        <f t="shared" si="234"/>
        <v>12.417521908280518</v>
      </c>
      <c r="BQ2327">
        <f t="shared" si="235"/>
        <v>12.373293695492189</v>
      </c>
      <c r="BR2327">
        <f t="shared" si="236"/>
        <v>40.138097862426115</v>
      </c>
      <c r="BS2327">
        <f t="shared" si="237"/>
        <v>37.132998020149635</v>
      </c>
      <c r="BT2327">
        <v>10</v>
      </c>
    </row>
    <row r="2328" spans="67:72" x14ac:dyDescent="0.35">
      <c r="BO2328">
        <v>23.26</v>
      </c>
      <c r="BP2328">
        <f t="shared" si="234"/>
        <v>12.417294010415894</v>
      </c>
      <c r="BQ2328">
        <f t="shared" si="235"/>
        <v>12.373052268226214</v>
      </c>
      <c r="BR2328">
        <f t="shared" si="236"/>
        <v>40.136378394170606</v>
      </c>
      <c r="BS2328">
        <f t="shared" si="237"/>
        <v>37.131442843937279</v>
      </c>
      <c r="BT2328">
        <v>10</v>
      </c>
    </row>
    <row r="2329" spans="67:72" x14ac:dyDescent="0.35">
      <c r="BO2329">
        <v>23.27</v>
      </c>
      <c r="BP2329">
        <f t="shared" si="234"/>
        <v>12.417066216280437</v>
      </c>
      <c r="BQ2329">
        <f t="shared" si="235"/>
        <v>12.372810951173205</v>
      </c>
      <c r="BR2329">
        <f t="shared" si="236"/>
        <v>40.134659810741113</v>
      </c>
      <c r="BS2329">
        <f t="shared" si="237"/>
        <v>37.129888592496648</v>
      </c>
      <c r="BT2329">
        <v>10</v>
      </c>
    </row>
    <row r="2330" spans="67:72" x14ac:dyDescent="0.35">
      <c r="BO2330">
        <v>23.28</v>
      </c>
      <c r="BP2330">
        <f t="shared" si="234"/>
        <v>12.416838525916285</v>
      </c>
      <c r="BQ2330">
        <f t="shared" si="235"/>
        <v>12.372569744382172</v>
      </c>
      <c r="BR2330">
        <f t="shared" si="236"/>
        <v>40.13294211051533</v>
      </c>
      <c r="BS2330">
        <f t="shared" si="237"/>
        <v>37.128335264201105</v>
      </c>
      <c r="BT2330">
        <v>10</v>
      </c>
    </row>
    <row r="2331" spans="67:72" x14ac:dyDescent="0.35">
      <c r="BO2331">
        <v>23.29</v>
      </c>
      <c r="BP2331">
        <f t="shared" si="234"/>
        <v>12.416610939365587</v>
      </c>
      <c r="BQ2331">
        <f t="shared" si="235"/>
        <v>12.372328647902151</v>
      </c>
      <c r="BR2331">
        <f t="shared" si="236"/>
        <v>40.131225291874081</v>
      </c>
      <c r="BS2331">
        <f t="shared" si="237"/>
        <v>37.126782857426946</v>
      </c>
      <c r="BT2331">
        <v>10</v>
      </c>
    </row>
    <row r="2332" spans="67:72" x14ac:dyDescent="0.35">
      <c r="BO2332">
        <v>23.3</v>
      </c>
      <c r="BP2332">
        <f t="shared" si="234"/>
        <v>12.416383456670518</v>
      </c>
      <c r="BQ2332">
        <f t="shared" si="235"/>
        <v>12.372087661782205</v>
      </c>
      <c r="BR2332">
        <f t="shared" si="236"/>
        <v>40.129509353201271</v>
      </c>
      <c r="BS2332">
        <f t="shared" si="237"/>
        <v>37.125231370553436</v>
      </c>
      <c r="BT2332">
        <v>10</v>
      </c>
    </row>
    <row r="2333" spans="67:72" x14ac:dyDescent="0.35">
      <c r="BO2333">
        <v>23.31</v>
      </c>
      <c r="BP2333">
        <f t="shared" si="234"/>
        <v>12.416156077873271</v>
      </c>
      <c r="BQ2333">
        <f t="shared" si="235"/>
        <v>12.371846786071417</v>
      </c>
      <c r="BR2333">
        <f t="shared" si="236"/>
        <v>40.127794292883941</v>
      </c>
      <c r="BS2333">
        <f t="shared" si="237"/>
        <v>37.123680801962763</v>
      </c>
      <c r="BT2333">
        <v>10</v>
      </c>
    </row>
    <row r="2334" spans="67:72" x14ac:dyDescent="0.35">
      <c r="BO2334">
        <v>23.32</v>
      </c>
      <c r="BP2334">
        <f t="shared" si="234"/>
        <v>12.415928803016063</v>
      </c>
      <c r="BQ2334">
        <f t="shared" si="235"/>
        <v>12.371606020818907</v>
      </c>
      <c r="BR2334">
        <f t="shared" si="236"/>
        <v>40.126080109312205</v>
      </c>
      <c r="BS2334">
        <f t="shared" si="237"/>
        <v>37.12213115004009</v>
      </c>
      <c r="BT2334">
        <v>10</v>
      </c>
    </row>
    <row r="2335" spans="67:72" x14ac:dyDescent="0.35">
      <c r="BO2335">
        <v>23.33</v>
      </c>
      <c r="BP2335">
        <f t="shared" si="234"/>
        <v>12.415701632141129</v>
      </c>
      <c r="BQ2335">
        <f t="shared" si="235"/>
        <v>12.37136536607381</v>
      </c>
      <c r="BR2335">
        <f t="shared" si="236"/>
        <v>40.12436680087928</v>
      </c>
      <c r="BS2335">
        <f t="shared" si="237"/>
        <v>37.120582413173466</v>
      </c>
      <c r="BT2335">
        <v>10</v>
      </c>
    </row>
    <row r="2336" spans="67:72" x14ac:dyDescent="0.35">
      <c r="BO2336">
        <v>23.34</v>
      </c>
      <c r="BP2336">
        <f t="shared" si="234"/>
        <v>12.415474565290722</v>
      </c>
      <c r="BQ2336">
        <f t="shared" si="235"/>
        <v>12.371124821885296</v>
      </c>
      <c r="BR2336">
        <f t="shared" si="236"/>
        <v>40.122654365981454</v>
      </c>
      <c r="BS2336">
        <f t="shared" si="237"/>
        <v>37.119034589753923</v>
      </c>
      <c r="BT2336">
        <v>10</v>
      </c>
    </row>
    <row r="2337" spans="67:72" x14ac:dyDescent="0.35">
      <c r="BO2337">
        <v>23.35</v>
      </c>
      <c r="BP2337">
        <f t="shared" si="234"/>
        <v>12.415247602507121</v>
      </c>
      <c r="BQ2337">
        <f t="shared" si="235"/>
        <v>12.370884388302549</v>
      </c>
      <c r="BR2337">
        <f t="shared" si="236"/>
        <v>40.120942803018103</v>
      </c>
      <c r="BS2337">
        <f t="shared" si="237"/>
        <v>37.117487678175372</v>
      </c>
      <c r="BT2337">
        <v>10</v>
      </c>
    </row>
    <row r="2338" spans="67:72" x14ac:dyDescent="0.35">
      <c r="BO2338">
        <v>23.36</v>
      </c>
      <c r="BP2338">
        <f t="shared" si="234"/>
        <v>12.415020743832617</v>
      </c>
      <c r="BQ2338">
        <f t="shared" si="235"/>
        <v>12.370644065374792</v>
      </c>
      <c r="BR2338">
        <f t="shared" si="236"/>
        <v>40.119232110391678</v>
      </c>
      <c r="BS2338">
        <f t="shared" si="237"/>
        <v>37.11594167683468</v>
      </c>
      <c r="BT2338">
        <v>10</v>
      </c>
    </row>
    <row r="2339" spans="67:72" x14ac:dyDescent="0.35">
      <c r="BO2339">
        <v>23.37</v>
      </c>
      <c r="BP2339">
        <f t="shared" si="234"/>
        <v>12.41479398930953</v>
      </c>
      <c r="BQ2339">
        <f t="shared" si="235"/>
        <v>12.370403853151267</v>
      </c>
      <c r="BR2339">
        <f t="shared" si="236"/>
        <v>40.117522286507686</v>
      </c>
      <c r="BS2339">
        <f t="shared" si="237"/>
        <v>37.114396584131597</v>
      </c>
      <c r="BT2339">
        <v>10</v>
      </c>
    </row>
    <row r="2340" spans="67:72" x14ac:dyDescent="0.35">
      <c r="BO2340">
        <v>23.38</v>
      </c>
      <c r="BP2340">
        <f t="shared" si="234"/>
        <v>12.4145673389802</v>
      </c>
      <c r="BQ2340">
        <f t="shared" si="235"/>
        <v>12.370163751681238</v>
      </c>
      <c r="BR2340">
        <f t="shared" si="236"/>
        <v>40.115813329774703</v>
      </c>
      <c r="BS2340">
        <f t="shared" si="237"/>
        <v>37.112852398468796</v>
      </c>
      <c r="BT2340">
        <v>10</v>
      </c>
    </row>
    <row r="2341" spans="67:72" x14ac:dyDescent="0.35">
      <c r="BO2341">
        <v>23.39</v>
      </c>
      <c r="BP2341">
        <f t="shared" si="234"/>
        <v>12.41434079288698</v>
      </c>
      <c r="BQ2341">
        <f t="shared" si="235"/>
        <v>12.369923761014004</v>
      </c>
      <c r="BR2341">
        <f t="shared" si="236"/>
        <v>40.11410523860436</v>
      </c>
      <c r="BS2341">
        <f t="shared" si="237"/>
        <v>37.111309118251846</v>
      </c>
      <c r="BT2341">
        <v>10</v>
      </c>
    </row>
    <row r="2342" spans="67:72" x14ac:dyDescent="0.35">
      <c r="BO2342">
        <v>23.4</v>
      </c>
      <c r="BP2342">
        <f t="shared" si="234"/>
        <v>12.414114351072246</v>
      </c>
      <c r="BQ2342">
        <f t="shared" si="235"/>
        <v>12.369683881198888</v>
      </c>
      <c r="BR2342">
        <f t="shared" si="236"/>
        <v>40.112398011411337</v>
      </c>
      <c r="BS2342">
        <f t="shared" si="237"/>
        <v>37.109766741889231</v>
      </c>
      <c r="BT2342">
        <v>10</v>
      </c>
    </row>
    <row r="2343" spans="67:72" x14ac:dyDescent="0.35">
      <c r="BO2343">
        <v>23.41</v>
      </c>
      <c r="BP2343">
        <f t="shared" si="234"/>
        <v>12.413888013578402</v>
      </c>
      <c r="BQ2343">
        <f t="shared" si="235"/>
        <v>12.369444112285231</v>
      </c>
      <c r="BR2343">
        <f t="shared" si="236"/>
        <v>40.110691646613347</v>
      </c>
      <c r="BS2343">
        <f t="shared" si="237"/>
        <v>37.108225267792292</v>
      </c>
      <c r="BT2343">
        <v>10</v>
      </c>
    </row>
    <row r="2344" spans="67:72" x14ac:dyDescent="0.35">
      <c r="BO2344">
        <v>23.42</v>
      </c>
      <c r="BP2344">
        <f t="shared" si="234"/>
        <v>12.413661780447864</v>
      </c>
      <c r="BQ2344">
        <f t="shared" si="235"/>
        <v>12.369204454322407</v>
      </c>
      <c r="BR2344">
        <f t="shared" si="236"/>
        <v>40.108986142631153</v>
      </c>
      <c r="BS2344">
        <f t="shared" si="237"/>
        <v>37.106684694375311</v>
      </c>
      <c r="BT2344">
        <v>10</v>
      </c>
    </row>
    <row r="2345" spans="67:72" x14ac:dyDescent="0.35">
      <c r="BO2345">
        <v>23.43</v>
      </c>
      <c r="BP2345">
        <f t="shared" si="234"/>
        <v>12.413435651723072</v>
      </c>
      <c r="BQ2345">
        <f t="shared" si="235"/>
        <v>12.368964907359819</v>
      </c>
      <c r="BR2345">
        <f t="shared" si="236"/>
        <v>40.10728149788855</v>
      </c>
      <c r="BS2345">
        <f t="shared" si="237"/>
        <v>37.105145020055396</v>
      </c>
      <c r="BT2345">
        <v>10</v>
      </c>
    </row>
    <row r="2346" spans="67:72" x14ac:dyDescent="0.35">
      <c r="BO2346">
        <v>23.44</v>
      </c>
      <c r="BP2346">
        <f t="shared" si="234"/>
        <v>12.413209627446484</v>
      </c>
      <c r="BQ2346">
        <f t="shared" si="235"/>
        <v>12.368725471446886</v>
      </c>
      <c r="BR2346">
        <f t="shared" si="236"/>
        <v>40.105577710812341</v>
      </c>
      <c r="BS2346">
        <f t="shared" si="237"/>
        <v>37.103606243252557</v>
      </c>
      <c r="BT2346">
        <v>10</v>
      </c>
    </row>
    <row r="2347" spans="67:72" x14ac:dyDescent="0.35">
      <c r="BO2347">
        <v>23.45</v>
      </c>
      <c r="BP2347">
        <f t="shared" si="234"/>
        <v>12.412983707660585</v>
      </c>
      <c r="BQ2347">
        <f t="shared" si="235"/>
        <v>12.368486146633062</v>
      </c>
      <c r="BR2347">
        <f t="shared" si="236"/>
        <v>40.103874779832367</v>
      </c>
      <c r="BS2347">
        <f t="shared" si="237"/>
        <v>37.102068362389687</v>
      </c>
      <c r="BT2347">
        <v>10</v>
      </c>
    </row>
    <row r="2348" spans="67:72" x14ac:dyDescent="0.35">
      <c r="BO2348">
        <v>23.46</v>
      </c>
      <c r="BP2348">
        <f t="shared" si="234"/>
        <v>12.412757892407869</v>
      </c>
      <c r="BQ2348">
        <f t="shared" si="235"/>
        <v>12.368246932967821</v>
      </c>
      <c r="BR2348">
        <f t="shared" si="236"/>
        <v>40.102172703381484</v>
      </c>
      <c r="BS2348">
        <f t="shared" si="237"/>
        <v>37.10053137589253</v>
      </c>
      <c r="BT2348">
        <v>10</v>
      </c>
    </row>
    <row r="2349" spans="67:72" x14ac:dyDescent="0.35">
      <c r="BO2349">
        <v>23.47</v>
      </c>
      <c r="BP2349">
        <f t="shared" si="234"/>
        <v>12.412532181730864</v>
      </c>
      <c r="BQ2349">
        <f t="shared" si="235"/>
        <v>12.36800783050067</v>
      </c>
      <c r="BR2349">
        <f t="shared" si="236"/>
        <v>40.100471479895546</v>
      </c>
      <c r="BS2349">
        <f t="shared" si="237"/>
        <v>37.098995282189684</v>
      </c>
      <c r="BT2349">
        <v>10</v>
      </c>
    </row>
    <row r="2350" spans="67:72" x14ac:dyDescent="0.35">
      <c r="BO2350">
        <v>23.48</v>
      </c>
      <c r="BP2350">
        <f t="shared" si="234"/>
        <v>12.412306575672106</v>
      </c>
      <c r="BQ2350">
        <f t="shared" si="235"/>
        <v>12.367768839281133</v>
      </c>
      <c r="BR2350">
        <f t="shared" si="236"/>
        <v>40.098771107813413</v>
      </c>
      <c r="BS2350">
        <f t="shared" si="237"/>
        <v>37.097460079712626</v>
      </c>
      <c r="BT2350">
        <v>10</v>
      </c>
    </row>
    <row r="2351" spans="67:72" x14ac:dyDescent="0.35">
      <c r="BO2351">
        <v>23.49</v>
      </c>
      <c r="BP2351">
        <f t="shared" si="234"/>
        <v>12.412081074274163</v>
      </c>
      <c r="BQ2351">
        <f t="shared" si="235"/>
        <v>12.367529959358766</v>
      </c>
      <c r="BR2351">
        <f t="shared" si="236"/>
        <v>40.097071585576934</v>
      </c>
      <c r="BS2351">
        <f t="shared" si="237"/>
        <v>37.095925766895654</v>
      </c>
      <c r="BT2351">
        <v>10</v>
      </c>
    </row>
    <row r="2352" spans="67:72" x14ac:dyDescent="0.35">
      <c r="BO2352">
        <v>23.5</v>
      </c>
      <c r="BP2352">
        <f t="shared" si="234"/>
        <v>12.411855677579615</v>
      </c>
      <c r="BQ2352">
        <f t="shared" si="235"/>
        <v>12.367291190783153</v>
      </c>
      <c r="BR2352">
        <f t="shared" si="236"/>
        <v>40.095372911630967</v>
      </c>
      <c r="BS2352">
        <f t="shared" si="237"/>
        <v>37.094392342175937</v>
      </c>
      <c r="BT2352">
        <v>10</v>
      </c>
    </row>
    <row r="2353" spans="67:72" x14ac:dyDescent="0.35">
      <c r="BO2353">
        <v>23.51</v>
      </c>
      <c r="BP2353">
        <f t="shared" si="234"/>
        <v>12.411630385631067</v>
      </c>
      <c r="BQ2353">
        <f t="shared" si="235"/>
        <v>12.367052533603895</v>
      </c>
      <c r="BR2353">
        <f t="shared" si="236"/>
        <v>40.093675084423339</v>
      </c>
      <c r="BS2353">
        <f t="shared" si="237"/>
        <v>37.092859803993477</v>
      </c>
      <c r="BT2353">
        <v>10</v>
      </c>
    </row>
    <row r="2354" spans="67:72" x14ac:dyDescent="0.35">
      <c r="BO2354">
        <v>23.52</v>
      </c>
      <c r="BP2354">
        <f t="shared" si="234"/>
        <v>12.411405198471138</v>
      </c>
      <c r="BQ2354">
        <f t="shared" si="235"/>
        <v>12.36681398787063</v>
      </c>
      <c r="BR2354">
        <f t="shared" si="236"/>
        <v>40.091978102404866</v>
      </c>
      <c r="BS2354">
        <f t="shared" si="237"/>
        <v>37.091328150791099</v>
      </c>
      <c r="BT2354">
        <v>10</v>
      </c>
    </row>
    <row r="2355" spans="67:72" x14ac:dyDescent="0.35">
      <c r="BO2355">
        <v>23.53</v>
      </c>
      <c r="BP2355">
        <f t="shared" si="234"/>
        <v>12.41118011614248</v>
      </c>
      <c r="BQ2355">
        <f t="shared" si="235"/>
        <v>12.366575553633012</v>
      </c>
      <c r="BR2355">
        <f t="shared" si="236"/>
        <v>40.09028196402933</v>
      </c>
      <c r="BS2355">
        <f t="shared" si="237"/>
        <v>37.089797381014478</v>
      </c>
      <c r="BT2355">
        <v>10</v>
      </c>
    </row>
    <row r="2356" spans="67:72" x14ac:dyDescent="0.35">
      <c r="BO2356">
        <v>23.54</v>
      </c>
      <c r="BP2356">
        <f t="shared" si="234"/>
        <v>12.410955138687756</v>
      </c>
      <c r="BQ2356">
        <f t="shared" si="235"/>
        <v>12.366337230940735</v>
      </c>
      <c r="BR2356">
        <f t="shared" si="236"/>
        <v>40.088586667753496</v>
      </c>
      <c r="BS2356">
        <f t="shared" si="237"/>
        <v>37.088267493112099</v>
      </c>
      <c r="BT2356">
        <v>10</v>
      </c>
    </row>
    <row r="2357" spans="67:72" x14ac:dyDescent="0.35">
      <c r="BO2357">
        <v>23.55</v>
      </c>
      <c r="BP2357">
        <f t="shared" si="234"/>
        <v>12.410730266149651</v>
      </c>
      <c r="BQ2357">
        <f t="shared" si="235"/>
        <v>12.366099019843501</v>
      </c>
      <c r="BR2357">
        <f t="shared" si="236"/>
        <v>40.086892212037064</v>
      </c>
      <c r="BS2357">
        <f t="shared" si="237"/>
        <v>37.086738485535264</v>
      </c>
      <c r="BT2357">
        <v>10</v>
      </c>
    </row>
    <row r="2358" spans="67:72" x14ac:dyDescent="0.35">
      <c r="BO2358">
        <v>23.56</v>
      </c>
      <c r="BP2358">
        <f t="shared" si="234"/>
        <v>12.410505498570869</v>
      </c>
      <c r="BQ2358">
        <f t="shared" si="235"/>
        <v>12.365860920391054</v>
      </c>
      <c r="BR2358">
        <f t="shared" si="236"/>
        <v>40.08519859534271</v>
      </c>
      <c r="BS2358">
        <f t="shared" si="237"/>
        <v>37.085210356738102</v>
      </c>
      <c r="BT2358">
        <v>10</v>
      </c>
    </row>
    <row r="2359" spans="67:72" x14ac:dyDescent="0.35">
      <c r="BO2359">
        <v>23.57</v>
      </c>
      <c r="BP2359">
        <f t="shared" si="234"/>
        <v>12.410280835994142</v>
      </c>
      <c r="BQ2359">
        <f t="shared" si="235"/>
        <v>12.365622932633153</v>
      </c>
      <c r="BR2359">
        <f t="shared" si="236"/>
        <v>40.083505816136075</v>
      </c>
      <c r="BS2359">
        <f t="shared" si="237"/>
        <v>37.083683105177556</v>
      </c>
      <c r="BT2359">
        <v>10</v>
      </c>
    </row>
    <row r="2360" spans="67:72" x14ac:dyDescent="0.35">
      <c r="BO2360">
        <v>23.58</v>
      </c>
      <c r="BP2360">
        <f t="shared" si="234"/>
        <v>12.410056278462214</v>
      </c>
      <c r="BQ2360">
        <f t="shared" si="235"/>
        <v>12.365385056619591</v>
      </c>
      <c r="BR2360">
        <f t="shared" si="236"/>
        <v>40.081813872885711</v>
      </c>
      <c r="BS2360">
        <f t="shared" si="237"/>
        <v>37.08215672931334</v>
      </c>
      <c r="BT2360">
        <v>10</v>
      </c>
    </row>
    <row r="2361" spans="67:72" x14ac:dyDescent="0.35">
      <c r="BO2361">
        <v>23.59</v>
      </c>
      <c r="BP2361">
        <f t="shared" si="234"/>
        <v>12.409831826017856</v>
      </c>
      <c r="BQ2361">
        <f t="shared" si="235"/>
        <v>12.365147292400184</v>
      </c>
      <c r="BR2361">
        <f t="shared" si="236"/>
        <v>40.080122764063134</v>
      </c>
      <c r="BS2361">
        <f t="shared" si="237"/>
        <v>37.080631227608009</v>
      </c>
      <c r="BT2361">
        <v>10</v>
      </c>
    </row>
    <row r="2362" spans="67:72" x14ac:dyDescent="0.35">
      <c r="BO2362">
        <v>23.6</v>
      </c>
      <c r="BP2362">
        <f t="shared" si="234"/>
        <v>12.409607478703856</v>
      </c>
      <c r="BQ2362">
        <f t="shared" si="235"/>
        <v>12.364909640024774</v>
      </c>
      <c r="BR2362">
        <f t="shared" si="236"/>
        <v>40.078432488142788</v>
      </c>
      <c r="BS2362">
        <f t="shared" si="237"/>
        <v>37.079106598526892</v>
      </c>
      <c r="BT2362">
        <v>10</v>
      </c>
    </row>
    <row r="2363" spans="67:72" x14ac:dyDescent="0.35">
      <c r="BO2363">
        <v>23.61</v>
      </c>
      <c r="BP2363">
        <f t="shared" si="234"/>
        <v>12.409383236563022</v>
      </c>
      <c r="BQ2363">
        <f t="shared" si="235"/>
        <v>12.364672099543228</v>
      </c>
      <c r="BR2363">
        <f t="shared" si="236"/>
        <v>40.076743043602036</v>
      </c>
      <c r="BS2363">
        <f t="shared" si="237"/>
        <v>37.077582840538092</v>
      </c>
      <c r="BT2363">
        <v>10</v>
      </c>
    </row>
    <row r="2364" spans="67:72" x14ac:dyDescent="0.35">
      <c r="BO2364">
        <v>23.62</v>
      </c>
      <c r="BP2364">
        <f t="shared" si="234"/>
        <v>12.409159099638186</v>
      </c>
      <c r="BQ2364">
        <f t="shared" si="235"/>
        <v>12.364434671005441</v>
      </c>
      <c r="BR2364">
        <f t="shared" si="236"/>
        <v>40.075054428921177</v>
      </c>
      <c r="BS2364">
        <f t="shared" si="237"/>
        <v>37.07605995211253</v>
      </c>
      <c r="BT2364">
        <v>10</v>
      </c>
    </row>
    <row r="2365" spans="67:72" x14ac:dyDescent="0.35">
      <c r="BO2365">
        <v>23.63</v>
      </c>
      <c r="BP2365">
        <f t="shared" si="234"/>
        <v>12.408935067972202</v>
      </c>
      <c r="BQ2365">
        <f t="shared" si="235"/>
        <v>12.364197354461334</v>
      </c>
      <c r="BR2365">
        <f t="shared" si="236"/>
        <v>40.07336664258343</v>
      </c>
      <c r="BS2365">
        <f t="shared" si="237"/>
        <v>37.074537931723874</v>
      </c>
      <c r="BT2365">
        <v>10</v>
      </c>
    </row>
    <row r="2366" spans="67:72" x14ac:dyDescent="0.35">
      <c r="BO2366">
        <v>23.64</v>
      </c>
      <c r="BP2366">
        <f t="shared" si="234"/>
        <v>12.408711141607936</v>
      </c>
      <c r="BQ2366">
        <f t="shared" si="235"/>
        <v>12.363960149960857</v>
      </c>
      <c r="BR2366">
        <f t="shared" si="236"/>
        <v>40.071679683074912</v>
      </c>
      <c r="BS2366">
        <f t="shared" si="237"/>
        <v>37.073016777848586</v>
      </c>
      <c r="BT2366">
        <v>10</v>
      </c>
    </row>
    <row r="2367" spans="67:72" x14ac:dyDescent="0.35">
      <c r="BO2367">
        <v>23.65</v>
      </c>
      <c r="BP2367">
        <f t="shared" si="234"/>
        <v>12.408487320588284</v>
      </c>
      <c r="BQ2367">
        <f t="shared" si="235"/>
        <v>12.36372305755398</v>
      </c>
      <c r="BR2367">
        <f t="shared" si="236"/>
        <v>40.069993548884646</v>
      </c>
      <c r="BS2367">
        <f t="shared" si="237"/>
        <v>37.071496488965892</v>
      </c>
      <c r="BT2367">
        <v>10</v>
      </c>
    </row>
    <row r="2368" spans="67:72" x14ac:dyDescent="0.35">
      <c r="BO2368">
        <v>23.66</v>
      </c>
      <c r="BP2368">
        <f t="shared" si="234"/>
        <v>12.408263604956158</v>
      </c>
      <c r="BQ2368">
        <f t="shared" si="235"/>
        <v>12.363486077290704</v>
      </c>
      <c r="BR2368">
        <f t="shared" si="236"/>
        <v>40.068308238504564</v>
      </c>
      <c r="BS2368">
        <f t="shared" si="237"/>
        <v>37.069977063557772</v>
      </c>
      <c r="BT2368">
        <v>10</v>
      </c>
    </row>
    <row r="2369" spans="67:72" x14ac:dyDescent="0.35">
      <c r="BO2369">
        <v>23.67</v>
      </c>
      <c r="BP2369">
        <f t="shared" si="234"/>
        <v>12.408039994754493</v>
      </c>
      <c r="BQ2369">
        <f t="shared" si="235"/>
        <v>12.363249209221056</v>
      </c>
      <c r="BR2369">
        <f t="shared" si="236"/>
        <v>40.066623750429486</v>
      </c>
      <c r="BS2369">
        <f t="shared" si="237"/>
        <v>37.068458500108989</v>
      </c>
      <c r="BT2369">
        <v>10</v>
      </c>
    </row>
    <row r="2370" spans="67:72" x14ac:dyDescent="0.35">
      <c r="BO2370">
        <v>23.68</v>
      </c>
      <c r="BP2370">
        <f t="shared" si="234"/>
        <v>12.407816490026244</v>
      </c>
      <c r="BQ2370">
        <f t="shared" si="235"/>
        <v>12.363012453395092</v>
      </c>
      <c r="BR2370">
        <f t="shared" si="236"/>
        <v>40.064940083157133</v>
      </c>
      <c r="BS2370">
        <f t="shared" si="237"/>
        <v>37.066940797107023</v>
      </c>
      <c r="BT2370">
        <v>10</v>
      </c>
    </row>
    <row r="2371" spans="67:72" x14ac:dyDescent="0.35">
      <c r="BO2371">
        <v>23.69</v>
      </c>
      <c r="BP2371">
        <f t="shared" ref="BP2371:BP2434" si="238">13.03*EXP(-0.003454*BO2371)+0.1297*EXP(0.04768*BO2371)</f>
        <v>12.407593090814382</v>
      </c>
      <c r="BQ2371">
        <f t="shared" ref="BQ2371:BQ2434" si="239">13.05*EXP(-0.003531*BO2371)+0.105*EXP(0.05201*BO2371)</f>
        <v>12.362775809862882</v>
      </c>
      <c r="BR2371">
        <f t="shared" ref="BR2371:BR2434" si="240">19.99*EXP(-0.1923*BO2371)+43*EXP(-0.003208*BO2371)</f>
        <v>40.063257235188097</v>
      </c>
      <c r="BS2371">
        <f t="shared" ref="BS2371:BS2434" si="241">18.61*EXP(-0.182*BO2371)+39.42*EXP(-0.002885*BO2371)</f>
        <v>37.065423953042135</v>
      </c>
      <c r="BT2371">
        <v>10</v>
      </c>
    </row>
    <row r="2372" spans="67:72" x14ac:dyDescent="0.35">
      <c r="BO2372">
        <v>23.7</v>
      </c>
      <c r="BP2372">
        <f t="shared" si="238"/>
        <v>12.407369797161909</v>
      </c>
      <c r="BQ2372">
        <f t="shared" si="239"/>
        <v>12.362539278674536</v>
      </c>
      <c r="BR2372">
        <f t="shared" si="240"/>
        <v>40.061575205025861</v>
      </c>
      <c r="BS2372">
        <f t="shared" si="241"/>
        <v>37.063907966407321</v>
      </c>
      <c r="BT2372">
        <v>10</v>
      </c>
    </row>
    <row r="2373" spans="67:72" x14ac:dyDescent="0.35">
      <c r="BO2373">
        <v>23.71</v>
      </c>
      <c r="BP2373">
        <f t="shared" si="238"/>
        <v>12.407146609111839</v>
      </c>
      <c r="BQ2373">
        <f t="shared" si="239"/>
        <v>12.362302859880188</v>
      </c>
      <c r="BR2373">
        <f t="shared" si="240"/>
        <v>40.05989399117675</v>
      </c>
      <c r="BS2373">
        <f t="shared" si="241"/>
        <v>37.062392835698304</v>
      </c>
      <c r="BT2373">
        <v>10</v>
      </c>
    </row>
    <row r="2374" spans="67:72" x14ac:dyDescent="0.35">
      <c r="BO2374">
        <v>23.72</v>
      </c>
      <c r="BP2374">
        <f t="shared" si="238"/>
        <v>12.40692352670721</v>
      </c>
      <c r="BQ2374">
        <f t="shared" si="239"/>
        <v>12.362066553529992</v>
      </c>
      <c r="BR2374">
        <f t="shared" si="240"/>
        <v>40.058213592150004</v>
      </c>
      <c r="BS2374">
        <f t="shared" si="241"/>
        <v>37.060878559413553</v>
      </c>
      <c r="BT2374">
        <v>10</v>
      </c>
    </row>
    <row r="2375" spans="67:72" x14ac:dyDescent="0.35">
      <c r="BO2375">
        <v>23.73</v>
      </c>
      <c r="BP2375">
        <f t="shared" si="238"/>
        <v>12.406700549991081</v>
      </c>
      <c r="BQ2375">
        <f t="shared" si="239"/>
        <v>12.361830359674132</v>
      </c>
      <c r="BR2375">
        <f t="shared" si="240"/>
        <v>40.056534006457682</v>
      </c>
      <c r="BS2375">
        <f t="shared" si="241"/>
        <v>37.059365136054247</v>
      </c>
      <c r="BT2375">
        <v>10</v>
      </c>
    </row>
    <row r="2376" spans="67:72" x14ac:dyDescent="0.35">
      <c r="BO2376">
        <v>23.74</v>
      </c>
      <c r="BP2376">
        <f t="shared" si="238"/>
        <v>12.40647767900653</v>
      </c>
      <c r="BQ2376">
        <f t="shared" si="239"/>
        <v>12.361594278362823</v>
      </c>
      <c r="BR2376">
        <f t="shared" si="240"/>
        <v>40.054855232614713</v>
      </c>
      <c r="BS2376">
        <f t="shared" si="241"/>
        <v>37.057852564124339</v>
      </c>
      <c r="BT2376">
        <v>10</v>
      </c>
    </row>
    <row r="2377" spans="67:72" x14ac:dyDescent="0.35">
      <c r="BO2377">
        <v>23.75</v>
      </c>
      <c r="BP2377">
        <f t="shared" si="238"/>
        <v>12.406254913796657</v>
      </c>
      <c r="BQ2377">
        <f t="shared" si="239"/>
        <v>12.361358309646299</v>
      </c>
      <c r="BR2377">
        <f t="shared" si="240"/>
        <v>40.053177269138899</v>
      </c>
      <c r="BS2377">
        <f t="shared" si="241"/>
        <v>37.056340842130425</v>
      </c>
      <c r="BT2377">
        <v>10</v>
      </c>
    </row>
    <row r="2378" spans="67:72" x14ac:dyDescent="0.35">
      <c r="BO2378">
        <v>23.76</v>
      </c>
      <c r="BP2378">
        <f t="shared" si="238"/>
        <v>12.406032254404582</v>
      </c>
      <c r="BQ2378">
        <f t="shared" si="239"/>
        <v>12.36112245357482</v>
      </c>
      <c r="BR2378">
        <f t="shared" si="240"/>
        <v>40.051500114550848</v>
      </c>
      <c r="BS2378">
        <f t="shared" si="241"/>
        <v>37.054829968581878</v>
      </c>
      <c r="BT2378">
        <v>10</v>
      </c>
    </row>
    <row r="2379" spans="67:72" x14ac:dyDescent="0.35">
      <c r="BO2379">
        <v>23.77</v>
      </c>
      <c r="BP2379">
        <f t="shared" si="238"/>
        <v>12.40580970087345</v>
      </c>
      <c r="BQ2379">
        <f t="shared" si="239"/>
        <v>12.360886710198685</v>
      </c>
      <c r="BR2379">
        <f t="shared" si="240"/>
        <v>40.049823767374036</v>
      </c>
      <c r="BS2379">
        <f t="shared" si="241"/>
        <v>37.053319941990765</v>
      </c>
      <c r="BT2379">
        <v>10</v>
      </c>
    </row>
    <row r="2380" spans="67:72" x14ac:dyDescent="0.35">
      <c r="BO2380">
        <v>23.78</v>
      </c>
      <c r="BP2380">
        <f t="shared" si="238"/>
        <v>12.40558725324642</v>
      </c>
      <c r="BQ2380">
        <f t="shared" si="239"/>
        <v>12.360651079568202</v>
      </c>
      <c r="BR2380">
        <f t="shared" si="240"/>
        <v>40.048148226134764</v>
      </c>
      <c r="BS2380">
        <f t="shared" si="241"/>
        <v>37.051810760871817</v>
      </c>
      <c r="BT2380">
        <v>10</v>
      </c>
    </row>
    <row r="2381" spans="67:72" x14ac:dyDescent="0.35">
      <c r="BO2381">
        <v>23.79</v>
      </c>
      <c r="BP2381">
        <f t="shared" si="238"/>
        <v>12.405364911566675</v>
      </c>
      <c r="BQ2381">
        <f t="shared" si="239"/>
        <v>12.360415561733717</v>
      </c>
      <c r="BR2381">
        <f t="shared" si="240"/>
        <v>40.04647348936215</v>
      </c>
      <c r="BS2381">
        <f t="shared" si="241"/>
        <v>37.050302423742529</v>
      </c>
      <c r="BT2381">
        <v>10</v>
      </c>
    </row>
    <row r="2382" spans="67:72" x14ac:dyDescent="0.35">
      <c r="BO2382">
        <v>23.8</v>
      </c>
      <c r="BP2382">
        <f t="shared" si="238"/>
        <v>12.405142675877425</v>
      </c>
      <c r="BQ2382">
        <f t="shared" si="239"/>
        <v>12.360180156745601</v>
      </c>
      <c r="BR2382">
        <f t="shared" si="240"/>
        <v>40.04479955558817</v>
      </c>
      <c r="BS2382">
        <f t="shared" si="241"/>
        <v>37.048794929123041</v>
      </c>
      <c r="BT2382">
        <v>10</v>
      </c>
    </row>
    <row r="2383" spans="67:72" x14ac:dyDescent="0.35">
      <c r="BO2383">
        <v>23.81</v>
      </c>
      <c r="BP2383">
        <f t="shared" si="238"/>
        <v>12.404920546221888</v>
      </c>
      <c r="BQ2383">
        <f t="shared" si="239"/>
        <v>12.359944864654247</v>
      </c>
      <c r="BR2383">
        <f t="shared" si="240"/>
        <v>40.043126423347573</v>
      </c>
      <c r="BS2383">
        <f t="shared" si="241"/>
        <v>37.047288275536204</v>
      </c>
      <c r="BT2383">
        <v>10</v>
      </c>
    </row>
    <row r="2384" spans="67:72" x14ac:dyDescent="0.35">
      <c r="BO2384">
        <v>23.82</v>
      </c>
      <c r="BP2384">
        <f t="shared" si="238"/>
        <v>12.404698522643313</v>
      </c>
      <c r="BQ2384">
        <f t="shared" si="239"/>
        <v>12.359709685510079</v>
      </c>
      <c r="BR2384">
        <f t="shared" si="240"/>
        <v>40.041454091177954</v>
      </c>
      <c r="BS2384">
        <f t="shared" si="241"/>
        <v>37.045782461507549</v>
      </c>
      <c r="BT2384">
        <v>10</v>
      </c>
    </row>
    <row r="2385" spans="67:72" x14ac:dyDescent="0.35">
      <c r="BO2385">
        <v>23.83</v>
      </c>
      <c r="BP2385">
        <f t="shared" si="238"/>
        <v>12.404476605184966</v>
      </c>
      <c r="BQ2385">
        <f t="shared" si="239"/>
        <v>12.359474619363546</v>
      </c>
      <c r="BR2385">
        <f t="shared" si="240"/>
        <v>40.039782557619702</v>
      </c>
      <c r="BS2385">
        <f t="shared" si="241"/>
        <v>37.044277485565274</v>
      </c>
      <c r="BT2385">
        <v>10</v>
      </c>
    </row>
    <row r="2386" spans="67:72" x14ac:dyDescent="0.35">
      <c r="BO2386">
        <v>23.84</v>
      </c>
      <c r="BP2386">
        <f t="shared" si="238"/>
        <v>12.404254793890134</v>
      </c>
      <c r="BQ2386">
        <f t="shared" si="239"/>
        <v>12.359239666265124</v>
      </c>
      <c r="BR2386">
        <f t="shared" si="240"/>
        <v>40.038111821216006</v>
      </c>
      <c r="BS2386">
        <f t="shared" si="241"/>
        <v>37.042773346240274</v>
      </c>
      <c r="BT2386">
        <v>10</v>
      </c>
    </row>
    <row r="2387" spans="67:72" x14ac:dyDescent="0.35">
      <c r="BO2387">
        <v>23.85</v>
      </c>
      <c r="BP2387">
        <f t="shared" si="238"/>
        <v>12.404033088802128</v>
      </c>
      <c r="BQ2387">
        <f t="shared" si="239"/>
        <v>12.359004826265313</v>
      </c>
      <c r="BR2387">
        <f t="shared" si="240"/>
        <v>40.036441880512861</v>
      </c>
      <c r="BS2387">
        <f t="shared" si="241"/>
        <v>37.04127004206611</v>
      </c>
      <c r="BT2387">
        <v>10</v>
      </c>
    </row>
    <row r="2388" spans="67:72" x14ac:dyDescent="0.35">
      <c r="BO2388">
        <v>23.86</v>
      </c>
      <c r="BP2388">
        <f t="shared" si="238"/>
        <v>12.403811489964275</v>
      </c>
      <c r="BQ2388">
        <f t="shared" si="239"/>
        <v>12.35877009941464</v>
      </c>
      <c r="BR2388">
        <f t="shared" si="240"/>
        <v>40.034772734059032</v>
      </c>
      <c r="BS2388">
        <f t="shared" si="241"/>
        <v>37.039767571578984</v>
      </c>
      <c r="BT2388">
        <v>10</v>
      </c>
    </row>
    <row r="2389" spans="67:72" x14ac:dyDescent="0.35">
      <c r="BO2389">
        <v>23.87</v>
      </c>
      <c r="BP2389">
        <f t="shared" si="238"/>
        <v>12.403589997419928</v>
      </c>
      <c r="BQ2389">
        <f t="shared" si="239"/>
        <v>12.358535485763664</v>
      </c>
      <c r="BR2389">
        <f t="shared" si="240"/>
        <v>40.033104380406094</v>
      </c>
      <c r="BS2389">
        <f t="shared" si="241"/>
        <v>37.038265933317788</v>
      </c>
      <c r="BT2389">
        <v>10</v>
      </c>
    </row>
    <row r="2390" spans="67:72" x14ac:dyDescent="0.35">
      <c r="BO2390">
        <v>23.88</v>
      </c>
      <c r="BP2390">
        <f t="shared" si="238"/>
        <v>12.403368611212453</v>
      </c>
      <c r="BQ2390">
        <f t="shared" si="239"/>
        <v>12.358300985362966</v>
      </c>
      <c r="BR2390">
        <f t="shared" si="240"/>
        <v>40.031436818108396</v>
      </c>
      <c r="BS2390">
        <f t="shared" si="241"/>
        <v>37.036765125824054</v>
      </c>
      <c r="BT2390">
        <v>10</v>
      </c>
    </row>
    <row r="2391" spans="67:72" x14ac:dyDescent="0.35">
      <c r="BO2391">
        <v>23.89</v>
      </c>
      <c r="BP2391">
        <f t="shared" si="238"/>
        <v>12.403147331385249</v>
      </c>
      <c r="BQ2391">
        <f t="shared" si="239"/>
        <v>12.358066598263154</v>
      </c>
      <c r="BR2391">
        <f t="shared" si="240"/>
        <v>40.029770045723055</v>
      </c>
      <c r="BS2391">
        <f t="shared" si="241"/>
        <v>37.035265147641958</v>
      </c>
      <c r="BT2391">
        <v>10</v>
      </c>
    </row>
    <row r="2392" spans="67:72" x14ac:dyDescent="0.35">
      <c r="BO2392">
        <v>23.9</v>
      </c>
      <c r="BP2392">
        <f t="shared" si="238"/>
        <v>12.402926157981724</v>
      </c>
      <c r="BQ2392">
        <f t="shared" si="239"/>
        <v>12.357832324514863</v>
      </c>
      <c r="BR2392">
        <f t="shared" si="240"/>
        <v>40.028104061809962</v>
      </c>
      <c r="BS2392">
        <f t="shared" si="241"/>
        <v>37.033765997318341</v>
      </c>
      <c r="BT2392">
        <v>10</v>
      </c>
    </row>
    <row r="2393" spans="67:72" x14ac:dyDescent="0.35">
      <c r="BO2393">
        <v>23.91</v>
      </c>
      <c r="BP2393">
        <f t="shared" si="238"/>
        <v>12.402705091045316</v>
      </c>
      <c r="BQ2393">
        <f t="shared" si="239"/>
        <v>12.357598164168751</v>
      </c>
      <c r="BR2393">
        <f t="shared" si="240"/>
        <v>40.026438864931755</v>
      </c>
      <c r="BS2393">
        <f t="shared" si="241"/>
        <v>37.032267673402664</v>
      </c>
      <c r="BT2393">
        <v>10</v>
      </c>
    </row>
    <row r="2394" spans="67:72" x14ac:dyDescent="0.35">
      <c r="BO2394">
        <v>23.92</v>
      </c>
      <c r="BP2394">
        <f t="shared" si="238"/>
        <v>12.402484130619474</v>
      </c>
      <c r="BQ2394">
        <f t="shared" si="239"/>
        <v>12.357364117275512</v>
      </c>
      <c r="BR2394">
        <f t="shared" si="240"/>
        <v>40.024774453653869</v>
      </c>
      <c r="BS2394">
        <f t="shared" si="241"/>
        <v>37.030770174447042</v>
      </c>
      <c r="BT2394">
        <v>10</v>
      </c>
    </row>
    <row r="2395" spans="67:72" x14ac:dyDescent="0.35">
      <c r="BO2395">
        <v>23.93</v>
      </c>
      <c r="BP2395">
        <f t="shared" si="238"/>
        <v>12.40226327674768</v>
      </c>
      <c r="BQ2395">
        <f t="shared" si="239"/>
        <v>12.357130183885857</v>
      </c>
      <c r="BR2395">
        <f t="shared" si="240"/>
        <v>40.023110826544453</v>
      </c>
      <c r="BS2395">
        <f t="shared" si="241"/>
        <v>37.029273499006209</v>
      </c>
      <c r="BT2395">
        <v>10</v>
      </c>
    </row>
    <row r="2396" spans="67:72" x14ac:dyDescent="0.35">
      <c r="BO2396">
        <v>23.94</v>
      </c>
      <c r="BP2396">
        <f t="shared" si="238"/>
        <v>12.40204252947343</v>
      </c>
      <c r="BQ2396">
        <f t="shared" si="239"/>
        <v>12.356896364050531</v>
      </c>
      <c r="BR2396">
        <f t="shared" si="240"/>
        <v>40.021447982174422</v>
      </c>
      <c r="BS2396">
        <f t="shared" si="241"/>
        <v>37.027777645637528</v>
      </c>
      <c r="BT2396">
        <v>10</v>
      </c>
    </row>
    <row r="2397" spans="67:72" x14ac:dyDescent="0.35">
      <c r="BO2397">
        <v>23.95</v>
      </c>
      <c r="BP2397">
        <f t="shared" si="238"/>
        <v>12.401821888840242</v>
      </c>
      <c r="BQ2397">
        <f t="shared" si="239"/>
        <v>12.3566626578203</v>
      </c>
      <c r="BR2397">
        <f t="shared" si="240"/>
        <v>40.019785919117446</v>
      </c>
      <c r="BS2397">
        <f t="shared" si="241"/>
        <v>37.026282612901007</v>
      </c>
      <c r="BT2397">
        <v>10</v>
      </c>
    </row>
    <row r="2398" spans="67:72" x14ac:dyDescent="0.35">
      <c r="BO2398">
        <v>23.96</v>
      </c>
      <c r="BP2398">
        <f t="shared" si="238"/>
        <v>12.401601354891651</v>
      </c>
      <c r="BQ2398">
        <f t="shared" si="239"/>
        <v>12.356429065245958</v>
      </c>
      <c r="BR2398">
        <f t="shared" si="240"/>
        <v>40.01812463594991</v>
      </c>
      <c r="BS2398">
        <f t="shared" si="241"/>
        <v>37.024788399359217</v>
      </c>
      <c r="BT2398">
        <v>10</v>
      </c>
    </row>
    <row r="2399" spans="67:72" x14ac:dyDescent="0.35">
      <c r="BO2399">
        <v>23.97</v>
      </c>
      <c r="BP2399">
        <f t="shared" si="238"/>
        <v>12.401380927671223</v>
      </c>
      <c r="BQ2399">
        <f t="shared" si="239"/>
        <v>12.356195586378327</v>
      </c>
      <c r="BR2399">
        <f t="shared" si="240"/>
        <v>40.016464131250942</v>
      </c>
      <c r="BS2399">
        <f t="shared" si="241"/>
        <v>37.023295003577381</v>
      </c>
      <c r="BT2399">
        <v>10</v>
      </c>
    </row>
    <row r="2400" spans="67:72" x14ac:dyDescent="0.35">
      <c r="BO2400">
        <v>23.98</v>
      </c>
      <c r="BP2400">
        <f t="shared" si="238"/>
        <v>12.401160607222534</v>
      </c>
      <c r="BQ2400">
        <f t="shared" si="239"/>
        <v>12.355962221268259</v>
      </c>
      <c r="BR2400">
        <f t="shared" si="240"/>
        <v>40.014804403602398</v>
      </c>
      <c r="BS2400">
        <f t="shared" si="241"/>
        <v>37.021802424123337</v>
      </c>
      <c r="BT2400">
        <v>10</v>
      </c>
    </row>
    <row r="2401" spans="67:72" x14ac:dyDescent="0.35">
      <c r="BO2401">
        <v>23.99</v>
      </c>
      <c r="BP2401">
        <f t="shared" si="238"/>
        <v>12.40094039358919</v>
      </c>
      <c r="BQ2401">
        <f t="shared" si="239"/>
        <v>12.355728969966624</v>
      </c>
      <c r="BR2401">
        <f t="shared" si="240"/>
        <v>40.013145451588862</v>
      </c>
      <c r="BS2401">
        <f t="shared" si="241"/>
        <v>37.0203106595675</v>
      </c>
      <c r="BT2401">
        <v>10</v>
      </c>
    </row>
    <row r="2402" spans="67:72" x14ac:dyDescent="0.35">
      <c r="BO2402">
        <v>24</v>
      </c>
      <c r="BP2402">
        <f t="shared" si="238"/>
        <v>12.400720286814813</v>
      </c>
      <c r="BQ2402">
        <f t="shared" si="239"/>
        <v>12.355495832524328</v>
      </c>
      <c r="BR2402">
        <f t="shared" si="240"/>
        <v>40.011487273797613</v>
      </c>
      <c r="BS2402">
        <f t="shared" si="241"/>
        <v>37.018819708482894</v>
      </c>
      <c r="BT2402">
        <v>10</v>
      </c>
    </row>
    <row r="2403" spans="67:72" x14ac:dyDescent="0.35">
      <c r="BO2403">
        <v>24.01</v>
      </c>
      <c r="BP2403">
        <f t="shared" si="238"/>
        <v>12.400500286943046</v>
      </c>
      <c r="BQ2403">
        <f t="shared" si="239"/>
        <v>12.355262808992297</v>
      </c>
      <c r="BR2403">
        <f t="shared" si="240"/>
        <v>40.00982986881867</v>
      </c>
      <c r="BS2403">
        <f t="shared" si="241"/>
        <v>37.017329569445131</v>
      </c>
      <c r="BT2403">
        <v>10</v>
      </c>
    </row>
    <row r="2404" spans="67:72" x14ac:dyDescent="0.35">
      <c r="BO2404">
        <v>24.02</v>
      </c>
      <c r="BP2404">
        <f t="shared" si="238"/>
        <v>12.400280394017555</v>
      </c>
      <c r="BQ2404">
        <f t="shared" si="239"/>
        <v>12.355029899421488</v>
      </c>
      <c r="BR2404">
        <f t="shared" si="240"/>
        <v>40.008173235244733</v>
      </c>
      <c r="BS2404">
        <f t="shared" si="241"/>
        <v>37.015840241032421</v>
      </c>
      <c r="BT2404">
        <v>10</v>
      </c>
    </row>
    <row r="2405" spans="67:72" x14ac:dyDescent="0.35">
      <c r="BO2405">
        <v>24.03</v>
      </c>
      <c r="BP2405">
        <f t="shared" si="238"/>
        <v>12.400060608082027</v>
      </c>
      <c r="BQ2405">
        <f t="shared" si="239"/>
        <v>12.354797103862884</v>
      </c>
      <c r="BR2405">
        <f t="shared" si="240"/>
        <v>40.006517371671222</v>
      </c>
      <c r="BS2405">
        <f t="shared" si="241"/>
        <v>37.014351721825555</v>
      </c>
      <c r="BT2405">
        <v>10</v>
      </c>
    </row>
    <row r="2406" spans="67:72" x14ac:dyDescent="0.35">
      <c r="BO2406">
        <v>24.04</v>
      </c>
      <c r="BP2406">
        <f t="shared" si="238"/>
        <v>12.399840929180169</v>
      </c>
      <c r="BQ2406">
        <f t="shared" si="239"/>
        <v>12.35456442236749</v>
      </c>
      <c r="BR2406">
        <f t="shared" si="240"/>
        <v>40.004862276696251</v>
      </c>
      <c r="BS2406">
        <f t="shared" si="241"/>
        <v>37.012864010407895</v>
      </c>
      <c r="BT2406">
        <v>10</v>
      </c>
    </row>
    <row r="2407" spans="67:72" x14ac:dyDescent="0.35">
      <c r="BO2407">
        <v>24.05</v>
      </c>
      <c r="BP2407">
        <f t="shared" si="238"/>
        <v>12.399621357355709</v>
      </c>
      <c r="BQ2407">
        <f t="shared" si="239"/>
        <v>12.354331854986349</v>
      </c>
      <c r="BR2407">
        <f t="shared" si="240"/>
        <v>40.00320794892059</v>
      </c>
      <c r="BS2407">
        <f t="shared" si="241"/>
        <v>37.011377105365383</v>
      </c>
      <c r="BT2407">
        <v>10</v>
      </c>
    </row>
    <row r="2408" spans="67:72" x14ac:dyDescent="0.35">
      <c r="BO2408">
        <v>24.06</v>
      </c>
      <c r="BP2408">
        <f t="shared" si="238"/>
        <v>12.399401892652399</v>
      </c>
      <c r="BQ2408">
        <f t="shared" si="239"/>
        <v>12.354099401770517</v>
      </c>
      <c r="BR2408">
        <f t="shared" si="240"/>
        <v>40.00155438694776</v>
      </c>
      <c r="BS2408">
        <f t="shared" si="241"/>
        <v>37.009891005286534</v>
      </c>
      <c r="BT2408">
        <v>10</v>
      </c>
    </row>
    <row r="2409" spans="67:72" x14ac:dyDescent="0.35">
      <c r="BO2409">
        <v>24.07</v>
      </c>
      <c r="BP2409">
        <f t="shared" si="238"/>
        <v>12.399182535114004</v>
      </c>
      <c r="BQ2409">
        <f t="shared" si="239"/>
        <v>12.353867062771085</v>
      </c>
      <c r="BR2409">
        <f t="shared" si="240"/>
        <v>39.999901589383903</v>
      </c>
      <c r="BS2409">
        <f t="shared" si="241"/>
        <v>37.008405708762425</v>
      </c>
      <c r="BT2409">
        <v>10</v>
      </c>
    </row>
    <row r="2410" spans="67:72" x14ac:dyDescent="0.35">
      <c r="BO2410">
        <v>24.08</v>
      </c>
      <c r="BP2410">
        <f t="shared" si="238"/>
        <v>12.398963284784323</v>
      </c>
      <c r="BQ2410">
        <f t="shared" si="239"/>
        <v>12.353634838039172</v>
      </c>
      <c r="BR2410">
        <f t="shared" si="240"/>
        <v>39.998249554837884</v>
      </c>
      <c r="BS2410">
        <f t="shared" si="241"/>
        <v>37.006921214386686</v>
      </c>
      <c r="BT2410">
        <v>10</v>
      </c>
    </row>
    <row r="2411" spans="67:72" x14ac:dyDescent="0.35">
      <c r="BO2411">
        <v>24.09</v>
      </c>
      <c r="BP2411">
        <f t="shared" si="238"/>
        <v>12.398744141707168</v>
      </c>
      <c r="BQ2411">
        <f t="shared" si="239"/>
        <v>12.353402727625921</v>
      </c>
      <c r="BR2411">
        <f t="shared" si="240"/>
        <v>39.99659828192118</v>
      </c>
      <c r="BS2411">
        <f t="shared" si="241"/>
        <v>37.005437520755514</v>
      </c>
      <c r="BT2411">
        <v>10</v>
      </c>
    </row>
    <row r="2412" spans="67:72" x14ac:dyDescent="0.35">
      <c r="BO2412">
        <v>24.1</v>
      </c>
      <c r="BP2412">
        <f t="shared" si="238"/>
        <v>12.398525105926367</v>
      </c>
      <c r="BQ2412">
        <f t="shared" si="239"/>
        <v>12.353170731582503</v>
      </c>
      <c r="BR2412">
        <f t="shared" si="240"/>
        <v>39.994947769247979</v>
      </c>
      <c r="BS2412">
        <f t="shared" si="241"/>
        <v>37.003954626467653</v>
      </c>
      <c r="BT2412">
        <v>10</v>
      </c>
    </row>
    <row r="2413" spans="67:72" x14ac:dyDescent="0.35">
      <c r="BO2413">
        <v>24.11</v>
      </c>
      <c r="BP2413">
        <f t="shared" si="238"/>
        <v>12.398306177485781</v>
      </c>
      <c r="BQ2413">
        <f t="shared" si="239"/>
        <v>12.352938849960113</v>
      </c>
      <c r="BR2413">
        <f t="shared" si="240"/>
        <v>39.993298015435137</v>
      </c>
      <c r="BS2413">
        <f t="shared" si="241"/>
        <v>37.002472530124379</v>
      </c>
      <c r="BT2413">
        <v>10</v>
      </c>
    </row>
    <row r="2414" spans="67:72" x14ac:dyDescent="0.35">
      <c r="BO2414">
        <v>24.12</v>
      </c>
      <c r="BP2414">
        <f t="shared" si="238"/>
        <v>12.398087356429283</v>
      </c>
      <c r="BQ2414">
        <f t="shared" si="239"/>
        <v>12.352707082809973</v>
      </c>
      <c r="BR2414">
        <f t="shared" si="240"/>
        <v>39.99164901910212</v>
      </c>
      <c r="BS2414">
        <f t="shared" si="241"/>
        <v>37.000991230329554</v>
      </c>
      <c r="BT2414">
        <v>10</v>
      </c>
    </row>
    <row r="2415" spans="67:72" x14ac:dyDescent="0.35">
      <c r="BO2415">
        <v>24.13</v>
      </c>
      <c r="BP2415">
        <f t="shared" si="238"/>
        <v>12.397868642800777</v>
      </c>
      <c r="BQ2415">
        <f t="shared" si="239"/>
        <v>12.35247543018334</v>
      </c>
      <c r="BR2415">
        <f t="shared" si="240"/>
        <v>39.990000778871071</v>
      </c>
      <c r="BS2415">
        <f t="shared" si="241"/>
        <v>36.999510725689525</v>
      </c>
      <c r="BT2415">
        <v>10</v>
      </c>
    </row>
    <row r="2416" spans="67:72" x14ac:dyDescent="0.35">
      <c r="BO2416">
        <v>24.14</v>
      </c>
      <c r="BP2416">
        <f t="shared" si="238"/>
        <v>12.397650036644174</v>
      </c>
      <c r="BQ2416">
        <f t="shared" si="239"/>
        <v>12.352243892131488</v>
      </c>
      <c r="BR2416">
        <f t="shared" si="240"/>
        <v>39.988353293366792</v>
      </c>
      <c r="BS2416">
        <f t="shared" si="241"/>
        <v>36.998031014813186</v>
      </c>
      <c r="BT2416">
        <v>10</v>
      </c>
    </row>
    <row r="2417" spans="67:72" x14ac:dyDescent="0.35">
      <c r="BO2417">
        <v>24.15</v>
      </c>
      <c r="BP2417">
        <f t="shared" si="238"/>
        <v>12.397431538003421</v>
      </c>
      <c r="BQ2417">
        <f t="shared" si="239"/>
        <v>12.352012468705723</v>
      </c>
      <c r="BR2417">
        <f t="shared" si="240"/>
        <v>39.986706561216693</v>
      </c>
      <c r="BS2417">
        <f t="shared" si="241"/>
        <v>36.996552096311994</v>
      </c>
      <c r="BT2417">
        <v>10</v>
      </c>
    </row>
    <row r="2418" spans="67:72" x14ac:dyDescent="0.35">
      <c r="BO2418">
        <v>24.16</v>
      </c>
      <c r="BP2418">
        <f t="shared" si="238"/>
        <v>12.397213146922473</v>
      </c>
      <c r="BQ2418">
        <f t="shared" si="239"/>
        <v>12.351781159957376</v>
      </c>
      <c r="BR2418">
        <f t="shared" si="240"/>
        <v>39.985060581050831</v>
      </c>
      <c r="BS2418">
        <f t="shared" si="241"/>
        <v>36.995073968799879</v>
      </c>
      <c r="BT2418">
        <v>10</v>
      </c>
    </row>
    <row r="2419" spans="67:72" x14ac:dyDescent="0.35">
      <c r="BO2419">
        <v>24.17</v>
      </c>
      <c r="BP2419">
        <f t="shared" si="238"/>
        <v>12.396994863445316</v>
      </c>
      <c r="BQ2419">
        <f t="shared" si="239"/>
        <v>12.35154996593781</v>
      </c>
      <c r="BR2419">
        <f t="shared" si="240"/>
        <v>39.983415351501897</v>
      </c>
      <c r="BS2419">
        <f t="shared" si="241"/>
        <v>36.993596630893315</v>
      </c>
      <c r="BT2419">
        <v>10</v>
      </c>
    </row>
    <row r="2420" spans="67:72" x14ac:dyDescent="0.35">
      <c r="BO2420">
        <v>24.18</v>
      </c>
      <c r="BP2420">
        <f t="shared" si="238"/>
        <v>12.396776687615954</v>
      </c>
      <c r="BQ2420">
        <f t="shared" si="239"/>
        <v>12.351318886698408</v>
      </c>
      <c r="BR2420">
        <f t="shared" si="240"/>
        <v>39.981770871205207</v>
      </c>
      <c r="BS2420">
        <f t="shared" si="241"/>
        <v>36.99212008121129</v>
      </c>
      <c r="BT2420">
        <v>10</v>
      </c>
    </row>
    <row r="2421" spans="67:72" x14ac:dyDescent="0.35">
      <c r="BO2421">
        <v>24.19</v>
      </c>
      <c r="BP2421">
        <f t="shared" si="238"/>
        <v>12.396558619478412</v>
      </c>
      <c r="BQ2421">
        <f t="shared" si="239"/>
        <v>12.35108792229058</v>
      </c>
      <c r="BR2421">
        <f t="shared" si="240"/>
        <v>39.980127138798686</v>
      </c>
      <c r="BS2421">
        <f t="shared" si="241"/>
        <v>36.99064431837531</v>
      </c>
      <c r="BT2421">
        <v>10</v>
      </c>
    </row>
    <row r="2422" spans="67:72" x14ac:dyDescent="0.35">
      <c r="BO2422">
        <v>24.2</v>
      </c>
      <c r="BP2422">
        <f t="shared" si="238"/>
        <v>12.396340659076735</v>
      </c>
      <c r="BQ2422">
        <f t="shared" si="239"/>
        <v>12.350857072765772</v>
      </c>
      <c r="BR2422">
        <f t="shared" si="240"/>
        <v>39.978484152922881</v>
      </c>
      <c r="BS2422">
        <f t="shared" si="241"/>
        <v>36.989169341009351</v>
      </c>
      <c r="BT2422">
        <v>10</v>
      </c>
    </row>
    <row r="2423" spans="67:72" x14ac:dyDescent="0.35">
      <c r="BO2423">
        <v>24.21</v>
      </c>
      <c r="BP2423">
        <f t="shared" si="238"/>
        <v>12.39612280645499</v>
      </c>
      <c r="BQ2423">
        <f t="shared" si="239"/>
        <v>12.350626338175447</v>
      </c>
      <c r="BR2423">
        <f t="shared" si="240"/>
        <v>39.976841912220955</v>
      </c>
      <c r="BS2423">
        <f t="shared" si="241"/>
        <v>36.987695147739934</v>
      </c>
      <c r="BT2423">
        <v>10</v>
      </c>
    </row>
    <row r="2424" spans="67:72" x14ac:dyDescent="0.35">
      <c r="BO2424">
        <v>24.22</v>
      </c>
      <c r="BP2424">
        <f t="shared" si="238"/>
        <v>12.395905061657267</v>
      </c>
      <c r="BQ2424">
        <f t="shared" si="239"/>
        <v>12.350395718571098</v>
      </c>
      <c r="BR2424">
        <f t="shared" si="240"/>
        <v>39.975200415338655</v>
      </c>
      <c r="BS2424">
        <f t="shared" si="241"/>
        <v>36.986221737196054</v>
      </c>
      <c r="BT2424">
        <v>10</v>
      </c>
    </row>
    <row r="2425" spans="67:72" x14ac:dyDescent="0.35">
      <c r="BO2425">
        <v>24.23</v>
      </c>
      <c r="BP2425">
        <f t="shared" si="238"/>
        <v>12.395687424727678</v>
      </c>
      <c r="BQ2425">
        <f t="shared" si="239"/>
        <v>12.350165214004253</v>
      </c>
      <c r="BR2425">
        <f t="shared" si="240"/>
        <v>39.973559660924359</v>
      </c>
      <c r="BS2425">
        <f t="shared" si="241"/>
        <v>36.984749108009183</v>
      </c>
      <c r="BT2425">
        <v>10</v>
      </c>
    </row>
    <row r="2426" spans="67:72" x14ac:dyDescent="0.35">
      <c r="BO2426">
        <v>24.24</v>
      </c>
      <c r="BP2426">
        <f t="shared" si="238"/>
        <v>12.395469895710351</v>
      </c>
      <c r="BQ2426">
        <f t="shared" si="239"/>
        <v>12.349934824526454</v>
      </c>
      <c r="BR2426">
        <f t="shared" si="240"/>
        <v>39.971919647628994</v>
      </c>
      <c r="BS2426">
        <f t="shared" si="241"/>
        <v>36.983277258813317</v>
      </c>
      <c r="BT2426">
        <v>10</v>
      </c>
    </row>
    <row r="2427" spans="67:72" x14ac:dyDescent="0.35">
      <c r="BO2427">
        <v>24.25</v>
      </c>
      <c r="BP2427">
        <f t="shared" si="238"/>
        <v>12.395252474649437</v>
      </c>
      <c r="BQ2427">
        <f t="shared" si="239"/>
        <v>12.349704550189278</v>
      </c>
      <c r="BR2427">
        <f t="shared" si="240"/>
        <v>39.970280374106117</v>
      </c>
      <c r="BS2427">
        <f t="shared" si="241"/>
        <v>36.981806188244889</v>
      </c>
      <c r="BT2427">
        <v>10</v>
      </c>
    </row>
    <row r="2428" spans="67:72" x14ac:dyDescent="0.35">
      <c r="BO2428">
        <v>24.26</v>
      </c>
      <c r="BP2428">
        <f t="shared" si="238"/>
        <v>12.395035161589114</v>
      </c>
      <c r="BQ2428">
        <f t="shared" si="239"/>
        <v>12.34947439104433</v>
      </c>
      <c r="BR2428">
        <f t="shared" si="240"/>
        <v>39.968641839011852</v>
      </c>
      <c r="BS2428">
        <f t="shared" si="241"/>
        <v>36.980335894942847</v>
      </c>
      <c r="BT2428">
        <v>10</v>
      </c>
    </row>
    <row r="2429" spans="67:72" x14ac:dyDescent="0.35">
      <c r="BO2429">
        <v>24.27</v>
      </c>
      <c r="BP2429">
        <f t="shared" si="238"/>
        <v>12.394817956573577</v>
      </c>
      <c r="BQ2429">
        <f t="shared" si="239"/>
        <v>12.349244347143237</v>
      </c>
      <c r="BR2429">
        <f t="shared" si="240"/>
        <v>39.967004041004913</v>
      </c>
      <c r="BS2429">
        <f t="shared" si="241"/>
        <v>36.978866377548613</v>
      </c>
      <c r="BT2429">
        <v>10</v>
      </c>
    </row>
    <row r="2430" spans="67:72" x14ac:dyDescent="0.35">
      <c r="BO2430">
        <v>24.28</v>
      </c>
      <c r="BP2430">
        <f t="shared" si="238"/>
        <v>12.39460085964704</v>
      </c>
      <c r="BQ2430">
        <f t="shared" si="239"/>
        <v>12.349014418537656</v>
      </c>
      <c r="BR2430">
        <f t="shared" si="240"/>
        <v>39.965366978746559</v>
      </c>
      <c r="BS2430">
        <f t="shared" si="241"/>
        <v>36.977397634706037</v>
      </c>
      <c r="BT2430">
        <v>10</v>
      </c>
    </row>
    <row r="2431" spans="67:72" x14ac:dyDescent="0.35">
      <c r="BO2431">
        <v>24.29</v>
      </c>
      <c r="BP2431">
        <f t="shared" si="238"/>
        <v>12.394383870853744</v>
      </c>
      <c r="BQ2431">
        <f t="shared" si="239"/>
        <v>12.348784605279272</v>
      </c>
      <c r="BR2431">
        <f t="shared" si="240"/>
        <v>39.963730650900665</v>
      </c>
      <c r="BS2431">
        <f t="shared" si="241"/>
        <v>36.975929665061479</v>
      </c>
      <c r="BT2431">
        <v>10</v>
      </c>
    </row>
    <row r="2432" spans="67:72" x14ac:dyDescent="0.35">
      <c r="BO2432">
        <v>24.3</v>
      </c>
      <c r="BP2432">
        <f t="shared" si="238"/>
        <v>12.394166990237947</v>
      </c>
      <c r="BQ2432">
        <f t="shared" si="239"/>
        <v>12.348554907419798</v>
      </c>
      <c r="BR2432">
        <f t="shared" si="240"/>
        <v>39.962095056133613</v>
      </c>
      <c r="BS2432">
        <f t="shared" si="241"/>
        <v>36.974462467263727</v>
      </c>
      <c r="BT2432">
        <v>10</v>
      </c>
    </row>
    <row r="2433" spans="67:72" x14ac:dyDescent="0.35">
      <c r="BO2433">
        <v>24.31</v>
      </c>
      <c r="BP2433">
        <f t="shared" si="238"/>
        <v>12.393950217843928</v>
      </c>
      <c r="BQ2433">
        <f t="shared" si="239"/>
        <v>12.348325325010968</v>
      </c>
      <c r="BR2433">
        <f t="shared" si="240"/>
        <v>39.960460193114415</v>
      </c>
      <c r="BS2433">
        <f t="shared" si="241"/>
        <v>36.972996039964052</v>
      </c>
      <c r="BT2433">
        <v>10</v>
      </c>
    </row>
    <row r="2434" spans="67:72" x14ac:dyDescent="0.35">
      <c r="BO2434">
        <v>24.32</v>
      </c>
      <c r="BP2434">
        <f t="shared" si="238"/>
        <v>12.393733553715991</v>
      </c>
      <c r="BQ2434">
        <f t="shared" si="239"/>
        <v>12.348095858104553</v>
      </c>
      <c r="BR2434">
        <f t="shared" si="240"/>
        <v>39.958826060514568</v>
      </c>
      <c r="BS2434">
        <f t="shared" si="241"/>
        <v>36.971530381816152</v>
      </c>
      <c r="BT2434">
        <v>10</v>
      </c>
    </row>
    <row r="2435" spans="67:72" x14ac:dyDescent="0.35">
      <c r="BO2435">
        <v>24.33</v>
      </c>
      <c r="BP2435">
        <f t="shared" ref="BP2435:BP2498" si="242">13.03*EXP(-0.003454*BO2435)+0.1297*EXP(0.04768*BO2435)</f>
        <v>12.393516997898459</v>
      </c>
      <c r="BQ2435">
        <f t="shared" ref="BQ2435:BQ2498" si="243">13.05*EXP(-0.003531*BO2435)+0.105*EXP(0.05201*BO2435)</f>
        <v>12.347866506752339</v>
      </c>
      <c r="BR2435">
        <f t="shared" ref="BR2435:BR2498" si="244">19.99*EXP(-0.1923*BO2435)+43*EXP(-0.003208*BO2435)</f>
        <v>39.957192657008164</v>
      </c>
      <c r="BS2435">
        <f t="shared" ref="BS2435:BS2498" si="245">18.61*EXP(-0.182*BO2435)+39.42*EXP(-0.002885*BO2435)</f>
        <v>36.970065491476177</v>
      </c>
      <c r="BT2435">
        <v>10</v>
      </c>
    </row>
    <row r="2436" spans="67:72" x14ac:dyDescent="0.35">
      <c r="BO2436">
        <v>24.34</v>
      </c>
      <c r="BP2436">
        <f t="shared" si="242"/>
        <v>12.393300550435676</v>
      </c>
      <c r="BQ2436">
        <f t="shared" si="243"/>
        <v>12.347637271006155</v>
      </c>
      <c r="BR2436">
        <f t="shared" si="244"/>
        <v>39.955559981271819</v>
      </c>
      <c r="BS2436">
        <f t="shared" si="245"/>
        <v>36.96860136760273</v>
      </c>
      <c r="BT2436">
        <v>10</v>
      </c>
    </row>
    <row r="2437" spans="67:72" x14ac:dyDescent="0.35">
      <c r="BO2437">
        <v>24.35</v>
      </c>
      <c r="BP2437">
        <f t="shared" si="242"/>
        <v>12.393084211372008</v>
      </c>
      <c r="BQ2437">
        <f t="shared" si="243"/>
        <v>12.347408150917841</v>
      </c>
      <c r="BR2437">
        <f t="shared" si="244"/>
        <v>39.953928031984702</v>
      </c>
      <c r="BS2437">
        <f t="shared" si="245"/>
        <v>36.967138008856836</v>
      </c>
      <c r="BT2437">
        <v>10</v>
      </c>
    </row>
    <row r="2438" spans="67:72" x14ac:dyDescent="0.35">
      <c r="BO2438">
        <v>24.36</v>
      </c>
      <c r="BP2438">
        <f t="shared" si="242"/>
        <v>12.392867980751845</v>
      </c>
      <c r="BQ2438">
        <f t="shared" si="243"/>
        <v>12.347179146539274</v>
      </c>
      <c r="BR2438">
        <f t="shared" si="244"/>
        <v>39.952296807828503</v>
      </c>
      <c r="BS2438">
        <f t="shared" si="245"/>
        <v>36.965675413901977</v>
      </c>
      <c r="BT2438">
        <v>10</v>
      </c>
    </row>
    <row r="2439" spans="67:72" x14ac:dyDescent="0.35">
      <c r="BO2439">
        <v>24.37</v>
      </c>
      <c r="BP2439">
        <f t="shared" si="242"/>
        <v>12.392651858619592</v>
      </c>
      <c r="BQ2439">
        <f t="shared" si="243"/>
        <v>12.346950257922357</v>
      </c>
      <c r="BR2439">
        <f t="shared" si="244"/>
        <v>39.950666307487452</v>
      </c>
      <c r="BS2439">
        <f t="shared" si="245"/>
        <v>36.964213581404032</v>
      </c>
      <c r="BT2439">
        <v>10</v>
      </c>
    </row>
    <row r="2440" spans="67:72" x14ac:dyDescent="0.35">
      <c r="BO2440">
        <v>24.38</v>
      </c>
      <c r="BP2440">
        <f t="shared" si="242"/>
        <v>12.392435845019683</v>
      </c>
      <c r="BQ2440">
        <f t="shared" si="243"/>
        <v>12.346721485119017</v>
      </c>
      <c r="BR2440">
        <f t="shared" si="244"/>
        <v>39.949036529648311</v>
      </c>
      <c r="BS2440">
        <f t="shared" si="245"/>
        <v>36.962752510031329</v>
      </c>
      <c r="BT2440">
        <v>10</v>
      </c>
    </row>
    <row r="2441" spans="67:72" x14ac:dyDescent="0.35">
      <c r="BO2441">
        <v>24.39</v>
      </c>
      <c r="BP2441">
        <f t="shared" si="242"/>
        <v>12.392219939996568</v>
      </c>
      <c r="BQ2441">
        <f t="shared" si="243"/>
        <v>12.346492828181214</v>
      </c>
      <c r="BR2441">
        <f t="shared" si="244"/>
        <v>39.947407473000339</v>
      </c>
      <c r="BS2441">
        <f t="shared" si="245"/>
        <v>36.961292198454608</v>
      </c>
      <c r="BT2441">
        <v>10</v>
      </c>
    </row>
    <row r="2442" spans="67:72" x14ac:dyDescent="0.35">
      <c r="BO2442">
        <v>24.4</v>
      </c>
      <c r="BP2442">
        <f t="shared" si="242"/>
        <v>12.392004143594722</v>
      </c>
      <c r="BQ2442">
        <f t="shared" si="243"/>
        <v>12.346264287160928</v>
      </c>
      <c r="BR2442">
        <f t="shared" si="244"/>
        <v>39.94577913623533</v>
      </c>
      <c r="BS2442">
        <f t="shared" si="245"/>
        <v>36.959832645347021</v>
      </c>
      <c r="BT2442">
        <v>10</v>
      </c>
    </row>
    <row r="2443" spans="67:72" x14ac:dyDescent="0.35">
      <c r="BO2443">
        <v>24.41</v>
      </c>
      <c r="BP2443">
        <f t="shared" si="242"/>
        <v>12.39178845585864</v>
      </c>
      <c r="BQ2443">
        <f t="shared" si="243"/>
        <v>12.346035862110172</v>
      </c>
      <c r="BR2443">
        <f t="shared" si="244"/>
        <v>39.944151518047597</v>
      </c>
      <c r="BS2443">
        <f t="shared" si="245"/>
        <v>36.958373849384124</v>
      </c>
      <c r="BT2443">
        <v>10</v>
      </c>
    </row>
    <row r="2444" spans="67:72" x14ac:dyDescent="0.35">
      <c r="BO2444">
        <v>24.42</v>
      </c>
      <c r="BP2444">
        <f t="shared" si="242"/>
        <v>12.391572876832834</v>
      </c>
      <c r="BQ2444">
        <f t="shared" si="243"/>
        <v>12.345807553080984</v>
      </c>
      <c r="BR2444">
        <f t="shared" si="244"/>
        <v>39.942524617133927</v>
      </c>
      <c r="BS2444">
        <f t="shared" si="245"/>
        <v>36.956915809243903</v>
      </c>
      <c r="BT2444">
        <v>10</v>
      </c>
    </row>
    <row r="2445" spans="67:72" x14ac:dyDescent="0.35">
      <c r="BO2445">
        <v>24.43</v>
      </c>
      <c r="BP2445">
        <f t="shared" si="242"/>
        <v>12.391357406561847</v>
      </c>
      <c r="BQ2445">
        <f t="shared" si="243"/>
        <v>12.345579360125431</v>
      </c>
      <c r="BR2445">
        <f t="shared" si="244"/>
        <v>39.940898432193627</v>
      </c>
      <c r="BS2445">
        <f t="shared" si="245"/>
        <v>36.955458523606737</v>
      </c>
      <c r="BT2445">
        <v>10</v>
      </c>
    </row>
    <row r="2446" spans="67:72" x14ac:dyDescent="0.35">
      <c r="BO2446">
        <v>24.44</v>
      </c>
      <c r="BP2446">
        <f t="shared" si="242"/>
        <v>12.391142045090234</v>
      </c>
      <c r="BQ2446">
        <f t="shared" si="243"/>
        <v>12.345351283295605</v>
      </c>
      <c r="BR2446">
        <f t="shared" si="244"/>
        <v>39.939272961928523</v>
      </c>
      <c r="BS2446">
        <f t="shared" si="245"/>
        <v>36.95400199115538</v>
      </c>
      <c r="BT2446">
        <v>10</v>
      </c>
    </row>
    <row r="2447" spans="67:72" x14ac:dyDescent="0.35">
      <c r="BO2447">
        <v>24.45</v>
      </c>
      <c r="BP2447">
        <f t="shared" si="242"/>
        <v>12.390926792462579</v>
      </c>
      <c r="BQ2447">
        <f t="shared" si="243"/>
        <v>12.345123322643627</v>
      </c>
      <c r="BR2447">
        <f t="shared" si="244"/>
        <v>39.93764820504289</v>
      </c>
      <c r="BS2447">
        <f t="shared" si="245"/>
        <v>36.952546210575015</v>
      </c>
      <c r="BT2447">
        <v>10</v>
      </c>
    </row>
    <row r="2448" spans="67:72" x14ac:dyDescent="0.35">
      <c r="BO2448">
        <v>24.46</v>
      </c>
      <c r="BP2448">
        <f t="shared" si="242"/>
        <v>12.390711648723483</v>
      </c>
      <c r="BQ2448">
        <f t="shared" si="243"/>
        <v>12.344895478221645</v>
      </c>
      <c r="BR2448">
        <f t="shared" si="244"/>
        <v>39.936024160243512</v>
      </c>
      <c r="BS2448">
        <f t="shared" si="245"/>
        <v>36.951091180553192</v>
      </c>
      <c r="BT2448">
        <v>10</v>
      </c>
    </row>
    <row r="2449" spans="67:72" x14ac:dyDescent="0.35">
      <c r="BO2449">
        <v>24.47</v>
      </c>
      <c r="BP2449">
        <f t="shared" si="242"/>
        <v>12.39049661391757</v>
      </c>
      <c r="BQ2449">
        <f t="shared" si="243"/>
        <v>12.344667750081834</v>
      </c>
      <c r="BR2449">
        <f t="shared" si="244"/>
        <v>39.934400826239653</v>
      </c>
      <c r="BS2449">
        <f t="shared" si="245"/>
        <v>36.949636899779847</v>
      </c>
      <c r="BT2449">
        <v>10</v>
      </c>
    </row>
    <row r="2450" spans="67:72" x14ac:dyDescent="0.35">
      <c r="BO2450">
        <v>24.48</v>
      </c>
      <c r="BP2450">
        <f t="shared" si="242"/>
        <v>12.390281688089486</v>
      </c>
      <c r="BQ2450">
        <f t="shared" si="243"/>
        <v>12.344440138276399</v>
      </c>
      <c r="BR2450">
        <f t="shared" si="244"/>
        <v>39.932778201743055</v>
      </c>
      <c r="BS2450">
        <f t="shared" si="245"/>
        <v>36.948183366947312</v>
      </c>
      <c r="BT2450">
        <v>10</v>
      </c>
    </row>
    <row r="2451" spans="67:72" x14ac:dyDescent="0.35">
      <c r="BO2451">
        <v>24.49</v>
      </c>
      <c r="BP2451">
        <f t="shared" si="242"/>
        <v>12.390066871283896</v>
      </c>
      <c r="BQ2451">
        <f t="shared" si="243"/>
        <v>12.344212642857567</v>
      </c>
      <c r="BR2451">
        <f t="shared" si="244"/>
        <v>39.931156285467928</v>
      </c>
      <c r="BS2451">
        <f t="shared" si="245"/>
        <v>36.946730580750277</v>
      </c>
      <c r="BT2451">
        <v>10</v>
      </c>
    </row>
    <row r="2452" spans="67:72" x14ac:dyDescent="0.35">
      <c r="BO2452">
        <v>24.5</v>
      </c>
      <c r="BP2452">
        <f t="shared" si="242"/>
        <v>12.389852163545488</v>
      </c>
      <c r="BQ2452">
        <f t="shared" si="243"/>
        <v>12.343985263877601</v>
      </c>
      <c r="BR2452">
        <f t="shared" si="244"/>
        <v>39.929535076130968</v>
      </c>
      <c r="BS2452">
        <f t="shared" si="245"/>
        <v>36.945278539885805</v>
      </c>
      <c r="BT2452">
        <v>10</v>
      </c>
    </row>
    <row r="2453" spans="67:72" x14ac:dyDescent="0.35">
      <c r="BO2453">
        <v>24.51</v>
      </c>
      <c r="BP2453">
        <f t="shared" si="242"/>
        <v>12.389637564918974</v>
      </c>
      <c r="BQ2453">
        <f t="shared" si="243"/>
        <v>12.343758001388782</v>
      </c>
      <c r="BR2453">
        <f t="shared" si="244"/>
        <v>39.9279145724513</v>
      </c>
      <c r="BS2453">
        <f t="shared" si="245"/>
        <v>36.943827243053349</v>
      </c>
      <c r="BT2453">
        <v>10</v>
      </c>
    </row>
    <row r="2454" spans="67:72" x14ac:dyDescent="0.35">
      <c r="BO2454">
        <v>24.52</v>
      </c>
      <c r="BP2454">
        <f t="shared" si="242"/>
        <v>12.389423075449088</v>
      </c>
      <c r="BQ2454">
        <f t="shared" si="243"/>
        <v>12.343530855443422</v>
      </c>
      <c r="BR2454">
        <f t="shared" si="244"/>
        <v>39.926294773150545</v>
      </c>
      <c r="BS2454">
        <f t="shared" si="245"/>
        <v>36.942376688954688</v>
      </c>
      <c r="BT2454">
        <v>10</v>
      </c>
    </row>
    <row r="2455" spans="67:72" x14ac:dyDescent="0.35">
      <c r="BO2455">
        <v>24.53</v>
      </c>
      <c r="BP2455">
        <f t="shared" si="242"/>
        <v>12.389208695180578</v>
      </c>
      <c r="BQ2455">
        <f t="shared" si="243"/>
        <v>12.343303826093864</v>
      </c>
      <c r="BR2455">
        <f t="shared" si="244"/>
        <v>39.924675676952738</v>
      </c>
      <c r="BS2455">
        <f t="shared" si="245"/>
        <v>36.940926876294</v>
      </c>
      <c r="BT2455">
        <v>10</v>
      </c>
    </row>
    <row r="2456" spans="67:72" x14ac:dyDescent="0.35">
      <c r="BO2456">
        <v>24.54</v>
      </c>
      <c r="BP2456">
        <f t="shared" si="242"/>
        <v>12.38899442415822</v>
      </c>
      <c r="BQ2456">
        <f t="shared" si="243"/>
        <v>12.343076913392476</v>
      </c>
      <c r="BR2456">
        <f t="shared" si="244"/>
        <v>39.923057282584388</v>
      </c>
      <c r="BS2456">
        <f t="shared" si="245"/>
        <v>36.939477803777798</v>
      </c>
      <c r="BT2456">
        <v>10</v>
      </c>
    </row>
    <row r="2457" spans="67:72" x14ac:dyDescent="0.35">
      <c r="BO2457">
        <v>24.55</v>
      </c>
      <c r="BP2457">
        <f t="shared" si="242"/>
        <v>12.388780262426813</v>
      </c>
      <c r="BQ2457">
        <f t="shared" si="243"/>
        <v>12.34285011739165</v>
      </c>
      <c r="BR2457">
        <f t="shared" si="244"/>
        <v>39.921439588774462</v>
      </c>
      <c r="BS2457">
        <f t="shared" si="245"/>
        <v>36.938029470114927</v>
      </c>
      <c r="BT2457">
        <v>10</v>
      </c>
    </row>
    <row r="2458" spans="67:72" x14ac:dyDescent="0.35">
      <c r="BO2458">
        <v>24.56</v>
      </c>
      <c r="BP2458">
        <f t="shared" si="242"/>
        <v>12.38856621003117</v>
      </c>
      <c r="BQ2458">
        <f t="shared" si="243"/>
        <v>12.342623438143814</v>
      </c>
      <c r="BR2458">
        <f t="shared" si="244"/>
        <v>39.919822594254335</v>
      </c>
      <c r="BS2458">
        <f t="shared" si="245"/>
        <v>36.936581874016618</v>
      </c>
      <c r="BT2458">
        <v>10</v>
      </c>
    </row>
    <row r="2459" spans="67:72" x14ac:dyDescent="0.35">
      <c r="BO2459">
        <v>24.57</v>
      </c>
      <c r="BP2459">
        <f t="shared" si="242"/>
        <v>12.388352267016138</v>
      </c>
      <c r="BQ2459">
        <f t="shared" si="243"/>
        <v>12.342396875701414</v>
      </c>
      <c r="BR2459">
        <f t="shared" si="244"/>
        <v>39.918206297757827</v>
      </c>
      <c r="BS2459">
        <f t="shared" si="245"/>
        <v>36.935135014196419</v>
      </c>
      <c r="BT2459">
        <v>10</v>
      </c>
    </row>
    <row r="2460" spans="67:72" x14ac:dyDescent="0.35">
      <c r="BO2460">
        <v>24.58</v>
      </c>
      <c r="BP2460">
        <f t="shared" si="242"/>
        <v>12.388138433426573</v>
      </c>
      <c r="BQ2460">
        <f t="shared" si="243"/>
        <v>12.342170430116932</v>
      </c>
      <c r="BR2460">
        <f t="shared" si="244"/>
        <v>39.916590698021189</v>
      </c>
      <c r="BS2460">
        <f t="shared" si="245"/>
        <v>36.933688889370217</v>
      </c>
      <c r="BT2460">
        <v>10</v>
      </c>
    </row>
    <row r="2461" spans="67:72" x14ac:dyDescent="0.35">
      <c r="BO2461">
        <v>24.59</v>
      </c>
      <c r="BP2461">
        <f t="shared" si="242"/>
        <v>12.387924709307356</v>
      </c>
      <c r="BQ2461">
        <f t="shared" si="243"/>
        <v>12.341944101442868</v>
      </c>
      <c r="BR2461">
        <f t="shared" si="244"/>
        <v>39.914975793783107</v>
      </c>
      <c r="BS2461">
        <f t="shared" si="245"/>
        <v>36.932243498256227</v>
      </c>
      <c r="BT2461">
        <v>10</v>
      </c>
    </row>
    <row r="2462" spans="67:72" x14ac:dyDescent="0.35">
      <c r="BO2462">
        <v>24.6</v>
      </c>
      <c r="BP2462">
        <f t="shared" si="242"/>
        <v>12.387711094703397</v>
      </c>
      <c r="BQ2462">
        <f t="shared" si="243"/>
        <v>12.341717889731761</v>
      </c>
      <c r="BR2462">
        <f t="shared" si="244"/>
        <v>39.913361583784678</v>
      </c>
      <c r="BS2462">
        <f t="shared" si="245"/>
        <v>36.930798839575012</v>
      </c>
      <c r="BT2462">
        <v>10</v>
      </c>
    </row>
    <row r="2463" spans="67:72" x14ac:dyDescent="0.35">
      <c r="BO2463">
        <v>24.61</v>
      </c>
      <c r="BP2463">
        <f t="shared" si="242"/>
        <v>12.387497589659619</v>
      </c>
      <c r="BQ2463">
        <f t="shared" si="243"/>
        <v>12.341491795036172</v>
      </c>
      <c r="BR2463">
        <f t="shared" si="244"/>
        <v>39.911748066769412</v>
      </c>
      <c r="BS2463">
        <f t="shared" si="245"/>
        <v>36.92935491204944</v>
      </c>
      <c r="BT2463">
        <v>10</v>
      </c>
    </row>
    <row r="2464" spans="67:72" x14ac:dyDescent="0.35">
      <c r="BO2464">
        <v>24.62</v>
      </c>
      <c r="BP2464">
        <f t="shared" si="242"/>
        <v>12.387284194220973</v>
      </c>
      <c r="BQ2464">
        <f t="shared" si="243"/>
        <v>12.341265817408685</v>
      </c>
      <c r="BR2464">
        <f t="shared" si="244"/>
        <v>39.910135241483239</v>
      </c>
      <c r="BS2464">
        <f t="shared" si="245"/>
        <v>36.927911714404729</v>
      </c>
      <c r="BT2464">
        <v>10</v>
      </c>
    </row>
    <row r="2465" spans="67:72" x14ac:dyDescent="0.35">
      <c r="BO2465">
        <v>24.63</v>
      </c>
      <c r="BP2465">
        <f t="shared" si="242"/>
        <v>12.387070908432424</v>
      </c>
      <c r="BQ2465">
        <f t="shared" si="243"/>
        <v>12.341039956901918</v>
      </c>
      <c r="BR2465">
        <f t="shared" si="244"/>
        <v>39.908523106674501</v>
      </c>
      <c r="BS2465">
        <f t="shared" si="245"/>
        <v>36.926469245368374</v>
      </c>
      <c r="BT2465">
        <v>10</v>
      </c>
    </row>
    <row r="2466" spans="67:72" x14ac:dyDescent="0.35">
      <c r="BO2466">
        <v>24.64</v>
      </c>
      <c r="BP2466">
        <f t="shared" si="242"/>
        <v>12.386857732338962</v>
      </c>
      <c r="BQ2466">
        <f t="shared" si="243"/>
        <v>12.340814213568516</v>
      </c>
      <c r="BR2466">
        <f t="shared" si="244"/>
        <v>39.906911661093922</v>
      </c>
      <c r="BS2466">
        <f t="shared" si="245"/>
        <v>36.925027503670208</v>
      </c>
      <c r="BT2466">
        <v>10</v>
      </c>
    </row>
    <row r="2467" spans="67:72" x14ac:dyDescent="0.35">
      <c r="BO2467">
        <v>24.65</v>
      </c>
      <c r="BP2467">
        <f t="shared" si="242"/>
        <v>12.386644665985608</v>
      </c>
      <c r="BQ2467">
        <f t="shared" si="243"/>
        <v>12.340588587461149</v>
      </c>
      <c r="BR2467">
        <f t="shared" si="244"/>
        <v>39.905300903494634</v>
      </c>
      <c r="BS2467">
        <f t="shared" si="245"/>
        <v>36.923586488042361</v>
      </c>
      <c r="BT2467">
        <v>10</v>
      </c>
    </row>
    <row r="2468" spans="67:72" x14ac:dyDescent="0.35">
      <c r="BO2468">
        <v>24.66</v>
      </c>
      <c r="BP2468">
        <f t="shared" si="242"/>
        <v>12.386431709417389</v>
      </c>
      <c r="BQ2468">
        <f t="shared" si="243"/>
        <v>12.340363078632517</v>
      </c>
      <c r="BR2468">
        <f t="shared" si="244"/>
        <v>39.903690832632172</v>
      </c>
      <c r="BS2468">
        <f t="shared" si="245"/>
        <v>36.922146197219291</v>
      </c>
      <c r="BT2468">
        <v>10</v>
      </c>
    </row>
    <row r="2469" spans="67:72" x14ac:dyDescent="0.35">
      <c r="BO2469">
        <v>24.67</v>
      </c>
      <c r="BP2469">
        <f t="shared" si="242"/>
        <v>12.386218862679367</v>
      </c>
      <c r="BQ2469">
        <f t="shared" si="243"/>
        <v>12.340137687135348</v>
      </c>
      <c r="BR2469">
        <f t="shared" si="244"/>
        <v>39.902081447264436</v>
      </c>
      <c r="BS2469">
        <f t="shared" si="245"/>
        <v>36.920706629937712</v>
      </c>
      <c r="BT2469">
        <v>10</v>
      </c>
    </row>
    <row r="2470" spans="67:72" x14ac:dyDescent="0.35">
      <c r="BO2470">
        <v>24.68</v>
      </c>
      <c r="BP2470">
        <f t="shared" si="242"/>
        <v>12.386006125816618</v>
      </c>
      <c r="BQ2470">
        <f t="shared" si="243"/>
        <v>12.339912413022395</v>
      </c>
      <c r="BR2470">
        <f t="shared" si="244"/>
        <v>39.900472746151742</v>
      </c>
      <c r="BS2470">
        <f t="shared" si="245"/>
        <v>36.919267784936665</v>
      </c>
      <c r="BT2470">
        <v>10</v>
      </c>
    </row>
    <row r="2471" spans="67:72" x14ac:dyDescent="0.35">
      <c r="BO2471">
        <v>24.69</v>
      </c>
      <c r="BP2471">
        <f t="shared" si="242"/>
        <v>12.385793498874239</v>
      </c>
      <c r="BQ2471">
        <f t="shared" si="243"/>
        <v>12.339687256346441</v>
      </c>
      <c r="BR2471">
        <f t="shared" si="244"/>
        <v>39.898864728056751</v>
      </c>
      <c r="BS2471">
        <f t="shared" si="245"/>
        <v>36.91782966095748</v>
      </c>
      <c r="BT2471">
        <v>10</v>
      </c>
    </row>
    <row r="2472" spans="67:72" x14ac:dyDescent="0.35">
      <c r="BO2472">
        <v>24.7</v>
      </c>
      <c r="BP2472">
        <f t="shared" si="242"/>
        <v>12.385580981897355</v>
      </c>
      <c r="BQ2472">
        <f t="shared" si="243"/>
        <v>12.339462217160298</v>
      </c>
      <c r="BR2472">
        <f t="shared" si="244"/>
        <v>39.897257391744525</v>
      </c>
      <c r="BS2472">
        <f t="shared" si="245"/>
        <v>36.916392256743762</v>
      </c>
      <c r="BT2472">
        <v>10</v>
      </c>
    </row>
    <row r="2473" spans="67:72" x14ac:dyDescent="0.35">
      <c r="BO2473">
        <v>24.71</v>
      </c>
      <c r="BP2473">
        <f t="shared" si="242"/>
        <v>12.385368574931109</v>
      </c>
      <c r="BQ2473">
        <f t="shared" si="243"/>
        <v>12.339237295516797</v>
      </c>
      <c r="BR2473">
        <f t="shared" si="244"/>
        <v>39.895650735982478</v>
      </c>
      <c r="BS2473">
        <f t="shared" si="245"/>
        <v>36.914955571041418</v>
      </c>
      <c r="BT2473">
        <v>10</v>
      </c>
    </row>
    <row r="2474" spans="67:72" x14ac:dyDescent="0.35">
      <c r="BO2474">
        <v>24.72</v>
      </c>
      <c r="BP2474">
        <f t="shared" si="242"/>
        <v>12.385156278020666</v>
      </c>
      <c r="BQ2474">
        <f t="shared" si="243"/>
        <v>12.339012491468816</v>
      </c>
      <c r="BR2474">
        <f t="shared" si="244"/>
        <v>39.894044759540407</v>
      </c>
      <c r="BS2474">
        <f t="shared" si="245"/>
        <v>36.913519602598605</v>
      </c>
      <c r="BT2474">
        <v>10</v>
      </c>
    </row>
    <row r="2475" spans="67:72" x14ac:dyDescent="0.35">
      <c r="BO2475">
        <v>24.73</v>
      </c>
      <c r="BP2475">
        <f t="shared" si="242"/>
        <v>12.384944091211214</v>
      </c>
      <c r="BQ2475">
        <f t="shared" si="243"/>
        <v>12.338787805069238</v>
      </c>
      <c r="BR2475">
        <f t="shared" si="244"/>
        <v>39.892439461190449</v>
      </c>
      <c r="BS2475">
        <f t="shared" si="245"/>
        <v>36.912084350165784</v>
      </c>
      <c r="BT2475">
        <v>10</v>
      </c>
    </row>
    <row r="2476" spans="67:72" x14ac:dyDescent="0.35">
      <c r="BO2476">
        <v>24.74</v>
      </c>
      <c r="BP2476">
        <f t="shared" si="242"/>
        <v>12.384732014547959</v>
      </c>
      <c r="BQ2476">
        <f t="shared" si="243"/>
        <v>12.338563236370986</v>
      </c>
      <c r="BR2476">
        <f t="shared" si="244"/>
        <v>39.890834839707118</v>
      </c>
      <c r="BS2476">
        <f t="shared" si="245"/>
        <v>36.91064981249567</v>
      </c>
      <c r="BT2476">
        <v>10</v>
      </c>
    </row>
    <row r="2477" spans="67:72" x14ac:dyDescent="0.35">
      <c r="BO2477">
        <v>24.75</v>
      </c>
      <c r="BP2477">
        <f t="shared" si="242"/>
        <v>12.384520048076133</v>
      </c>
      <c r="BQ2477">
        <f t="shared" si="243"/>
        <v>12.338338785427011</v>
      </c>
      <c r="BR2477">
        <f t="shared" si="244"/>
        <v>39.889230893867271</v>
      </c>
      <c r="BS2477">
        <f t="shared" si="245"/>
        <v>36.909215988343249</v>
      </c>
      <c r="BT2477">
        <v>10</v>
      </c>
    </row>
    <row r="2478" spans="67:72" x14ac:dyDescent="0.35">
      <c r="BO2478">
        <v>24.76</v>
      </c>
      <c r="BP2478">
        <f t="shared" si="242"/>
        <v>12.38430819184099</v>
      </c>
      <c r="BQ2478">
        <f t="shared" si="243"/>
        <v>12.33811445229029</v>
      </c>
      <c r="BR2478">
        <f t="shared" si="244"/>
        <v>39.887627622450104</v>
      </c>
      <c r="BS2478">
        <f t="shared" si="245"/>
        <v>36.907782876465774</v>
      </c>
      <c r="BT2478">
        <v>10</v>
      </c>
    </row>
    <row r="2479" spans="67:72" x14ac:dyDescent="0.35">
      <c r="BO2479">
        <v>24.77</v>
      </c>
      <c r="BP2479">
        <f t="shared" si="242"/>
        <v>12.384096445887803</v>
      </c>
      <c r="BQ2479">
        <f t="shared" si="243"/>
        <v>12.337890237013827</v>
      </c>
      <c r="BR2479">
        <f t="shared" si="244"/>
        <v>39.886025024237163</v>
      </c>
      <c r="BS2479">
        <f t="shared" si="245"/>
        <v>36.906350475622745</v>
      </c>
      <c r="BT2479">
        <v>10</v>
      </c>
    </row>
    <row r="2480" spans="67:72" x14ac:dyDescent="0.35">
      <c r="BO2480">
        <v>24.78</v>
      </c>
      <c r="BP2480">
        <f t="shared" si="242"/>
        <v>12.383884810261868</v>
      </c>
      <c r="BQ2480">
        <f t="shared" si="243"/>
        <v>12.337666139650656</v>
      </c>
      <c r="BR2480">
        <f t="shared" si="244"/>
        <v>39.884423098012341</v>
      </c>
      <c r="BS2480">
        <f t="shared" si="245"/>
        <v>36.904918784575926</v>
      </c>
      <c r="BT2480">
        <v>10</v>
      </c>
    </row>
    <row r="2481" spans="67:72" x14ac:dyDescent="0.35">
      <c r="BO2481">
        <v>24.79</v>
      </c>
      <c r="BP2481">
        <f t="shared" si="242"/>
        <v>12.383673285008502</v>
      </c>
      <c r="BQ2481">
        <f t="shared" si="243"/>
        <v>12.337442160253834</v>
      </c>
      <c r="BR2481">
        <f t="shared" si="244"/>
        <v>39.882821842561853</v>
      </c>
      <c r="BS2481">
        <f t="shared" si="245"/>
        <v>36.903487802089309</v>
      </c>
      <c r="BT2481">
        <v>10</v>
      </c>
    </row>
    <row r="2482" spans="67:72" x14ac:dyDescent="0.35">
      <c r="BO2482">
        <v>24.8</v>
      </c>
      <c r="BP2482">
        <f t="shared" si="242"/>
        <v>12.383461870173049</v>
      </c>
      <c r="BQ2482">
        <f t="shared" si="243"/>
        <v>12.337218298876456</v>
      </c>
      <c r="BR2482">
        <f t="shared" si="244"/>
        <v>39.881221256674252</v>
      </c>
      <c r="BS2482">
        <f t="shared" si="245"/>
        <v>36.902057526929184</v>
      </c>
      <c r="BT2482">
        <v>10</v>
      </c>
    </row>
    <row r="2483" spans="67:72" x14ac:dyDescent="0.35">
      <c r="BO2483">
        <v>24.81</v>
      </c>
      <c r="BP2483">
        <f t="shared" si="242"/>
        <v>12.383250565800866</v>
      </c>
      <c r="BQ2483">
        <f t="shared" si="243"/>
        <v>12.336994555571632</v>
      </c>
      <c r="BR2483">
        <f t="shared" si="244"/>
        <v>39.8796213391404</v>
      </c>
      <c r="BS2483">
        <f t="shared" si="245"/>
        <v>36.900627957864018</v>
      </c>
      <c r="BT2483">
        <v>10</v>
      </c>
    </row>
    <row r="2484" spans="67:72" x14ac:dyDescent="0.35">
      <c r="BO2484">
        <v>24.82</v>
      </c>
      <c r="BP2484">
        <f t="shared" si="242"/>
        <v>12.383039371937338</v>
      </c>
      <c r="BQ2484">
        <f t="shared" si="243"/>
        <v>12.336770930392509</v>
      </c>
      <c r="BR2484">
        <f t="shared" si="244"/>
        <v>39.878022088753504</v>
      </c>
      <c r="BS2484">
        <f t="shared" si="245"/>
        <v>36.899199093664564</v>
      </c>
      <c r="BT2484">
        <v>10</v>
      </c>
    </row>
    <row r="2485" spans="67:72" x14ac:dyDescent="0.35">
      <c r="BO2485">
        <v>24.83</v>
      </c>
      <c r="BP2485">
        <f t="shared" si="242"/>
        <v>12.382828288627872</v>
      </c>
      <c r="BQ2485">
        <f t="shared" si="243"/>
        <v>12.336547423392259</v>
      </c>
      <c r="BR2485">
        <f t="shared" si="244"/>
        <v>39.876423504309059</v>
      </c>
      <c r="BS2485">
        <f t="shared" si="245"/>
        <v>36.897770933103786</v>
      </c>
      <c r="BT2485">
        <v>10</v>
      </c>
    </row>
    <row r="2486" spans="67:72" x14ac:dyDescent="0.35">
      <c r="BO2486">
        <v>24.84</v>
      </c>
      <c r="BP2486">
        <f t="shared" si="242"/>
        <v>12.382617315917896</v>
      </c>
      <c r="BQ2486">
        <f t="shared" si="243"/>
        <v>12.336324034624084</v>
      </c>
      <c r="BR2486">
        <f t="shared" si="244"/>
        <v>39.874825584604906</v>
      </c>
      <c r="BS2486">
        <f t="shared" si="245"/>
        <v>36.896343474956872</v>
      </c>
      <c r="BT2486">
        <v>10</v>
      </c>
    </row>
    <row r="2487" spans="67:72" x14ac:dyDescent="0.35">
      <c r="BO2487">
        <v>24.85</v>
      </c>
      <c r="BP2487">
        <f t="shared" si="242"/>
        <v>12.382406453852855</v>
      </c>
      <c r="BQ2487">
        <f t="shared" si="243"/>
        <v>12.336100764141209</v>
      </c>
      <c r="BR2487">
        <f t="shared" si="244"/>
        <v>39.873228328441151</v>
      </c>
      <c r="BS2487">
        <f t="shared" si="245"/>
        <v>36.894916718001262</v>
      </c>
      <c r="BT2487">
        <v>10</v>
      </c>
    </row>
    <row r="2488" spans="67:72" x14ac:dyDescent="0.35">
      <c r="BO2488">
        <v>24.86</v>
      </c>
      <c r="BP2488">
        <f t="shared" si="242"/>
        <v>12.382195702478224</v>
      </c>
      <c r="BQ2488">
        <f t="shared" si="243"/>
        <v>12.33587761199689</v>
      </c>
      <c r="BR2488">
        <f t="shared" si="244"/>
        <v>39.871631734620244</v>
      </c>
      <c r="BS2488">
        <f t="shared" si="245"/>
        <v>36.8934906610166</v>
      </c>
      <c r="BT2488">
        <v>10</v>
      </c>
    </row>
    <row r="2489" spans="67:72" x14ac:dyDescent="0.35">
      <c r="BO2489">
        <v>24.87</v>
      </c>
      <c r="BP2489">
        <f t="shared" si="242"/>
        <v>12.381985061839497</v>
      </c>
      <c r="BQ2489">
        <f t="shared" si="243"/>
        <v>12.335654578244414</v>
      </c>
      <c r="BR2489">
        <f t="shared" si="244"/>
        <v>39.870035801946905</v>
      </c>
      <c r="BS2489">
        <f t="shared" si="245"/>
        <v>36.892065302784744</v>
      </c>
      <c r="BT2489">
        <v>10</v>
      </c>
    </row>
    <row r="2490" spans="67:72" x14ac:dyDescent="0.35">
      <c r="BO2490">
        <v>24.88</v>
      </c>
      <c r="BP2490">
        <f t="shared" si="242"/>
        <v>12.381774531982185</v>
      </c>
      <c r="BQ2490">
        <f t="shared" si="243"/>
        <v>12.335431662937092</v>
      </c>
      <c r="BR2490">
        <f t="shared" si="244"/>
        <v>39.868440529228153</v>
      </c>
      <c r="BS2490">
        <f t="shared" si="245"/>
        <v>36.890640642089764</v>
      </c>
      <c r="BT2490">
        <v>10</v>
      </c>
    </row>
    <row r="2491" spans="67:72" x14ac:dyDescent="0.35">
      <c r="BO2491">
        <v>24.89</v>
      </c>
      <c r="BP2491">
        <f t="shared" si="242"/>
        <v>12.381564112951828</v>
      </c>
      <c r="BQ2491">
        <f t="shared" si="243"/>
        <v>12.335208866128262</v>
      </c>
      <c r="BR2491">
        <f t="shared" si="244"/>
        <v>39.866845915273302</v>
      </c>
      <c r="BS2491">
        <f t="shared" si="245"/>
        <v>36.889216677717961</v>
      </c>
      <c r="BT2491">
        <v>10</v>
      </c>
    </row>
    <row r="2492" spans="67:72" x14ac:dyDescent="0.35">
      <c r="BO2492">
        <v>24.9</v>
      </c>
      <c r="BP2492">
        <f t="shared" si="242"/>
        <v>12.381353804793985</v>
      </c>
      <c r="BQ2492">
        <f t="shared" si="243"/>
        <v>12.334986187871296</v>
      </c>
      <c r="BR2492">
        <f t="shared" si="244"/>
        <v>39.865251958893964</v>
      </c>
      <c r="BS2492">
        <f t="shared" si="245"/>
        <v>36.887793408457817</v>
      </c>
      <c r="BT2492">
        <v>10</v>
      </c>
    </row>
    <row r="2493" spans="67:72" x14ac:dyDescent="0.35">
      <c r="BO2493">
        <v>24.91</v>
      </c>
      <c r="BP2493">
        <f t="shared" si="242"/>
        <v>12.381143607554236</v>
      </c>
      <c r="BQ2493">
        <f t="shared" si="243"/>
        <v>12.334763628219589</v>
      </c>
      <c r="BR2493">
        <f t="shared" si="244"/>
        <v>39.863658658904001</v>
      </c>
      <c r="BS2493">
        <f t="shared" si="245"/>
        <v>36.886370833100024</v>
      </c>
      <c r="BT2493">
        <v>10</v>
      </c>
    </row>
    <row r="2494" spans="67:72" x14ac:dyDescent="0.35">
      <c r="BO2494">
        <v>24.92</v>
      </c>
      <c r="BP2494">
        <f t="shared" si="242"/>
        <v>12.380933521278184</v>
      </c>
      <c r="BQ2494">
        <f t="shared" si="243"/>
        <v>12.334541187226563</v>
      </c>
      <c r="BR2494">
        <f t="shared" si="244"/>
        <v>39.86206601411957</v>
      </c>
      <c r="BS2494">
        <f t="shared" si="245"/>
        <v>36.884948950437476</v>
      </c>
      <c r="BT2494">
        <v>10</v>
      </c>
    </row>
    <row r="2495" spans="67:72" x14ac:dyDescent="0.35">
      <c r="BO2495">
        <v>24.93</v>
      </c>
      <c r="BP2495">
        <f t="shared" si="242"/>
        <v>12.380723546011458</v>
      </c>
      <c r="BQ2495">
        <f t="shared" si="243"/>
        <v>12.334318864945674</v>
      </c>
      <c r="BR2495">
        <f t="shared" si="244"/>
        <v>39.860474023359103</v>
      </c>
      <c r="BS2495">
        <f t="shared" si="245"/>
        <v>36.883527759265249</v>
      </c>
      <c r="BT2495">
        <v>10</v>
      </c>
    </row>
    <row r="2496" spans="67:72" x14ac:dyDescent="0.35">
      <c r="BO2496">
        <v>24.94</v>
      </c>
      <c r="BP2496">
        <f t="shared" si="242"/>
        <v>12.380513681799698</v>
      </c>
      <c r="BQ2496">
        <f t="shared" si="243"/>
        <v>12.334096661430399</v>
      </c>
      <c r="BR2496">
        <f t="shared" si="244"/>
        <v>39.858882685443291</v>
      </c>
      <c r="BS2496">
        <f t="shared" si="245"/>
        <v>36.882107258380636</v>
      </c>
      <c r="BT2496">
        <v>10</v>
      </c>
    </row>
    <row r="2497" spans="67:72" x14ac:dyDescent="0.35">
      <c r="BO2497">
        <v>24.95</v>
      </c>
      <c r="BP2497">
        <f t="shared" si="242"/>
        <v>12.380303928688578</v>
      </c>
      <c r="BQ2497">
        <f t="shared" si="243"/>
        <v>12.333874576734248</v>
      </c>
      <c r="BR2497">
        <f t="shared" si="244"/>
        <v>39.857291999195084</v>
      </c>
      <c r="BS2497">
        <f t="shared" si="245"/>
        <v>36.88068744658306</v>
      </c>
      <c r="BT2497">
        <v>10</v>
      </c>
    </row>
    <row r="2498" spans="67:72" x14ac:dyDescent="0.35">
      <c r="BO2498">
        <v>24.96</v>
      </c>
      <c r="BP2498">
        <f t="shared" si="242"/>
        <v>12.380094286723789</v>
      </c>
      <c r="BQ2498">
        <f t="shared" si="243"/>
        <v>12.333652610910759</v>
      </c>
      <c r="BR2498">
        <f t="shared" si="244"/>
        <v>39.855701963439707</v>
      </c>
      <c r="BS2498">
        <f t="shared" si="245"/>
        <v>36.879268322674193</v>
      </c>
      <c r="BT2498">
        <v>10</v>
      </c>
    </row>
    <row r="2499" spans="67:72" x14ac:dyDescent="0.35">
      <c r="BO2499">
        <v>24.97</v>
      </c>
      <c r="BP2499">
        <f t="shared" ref="BP2499:BP2562" si="246">13.03*EXP(-0.003454*BO2499)+0.1297*EXP(0.04768*BO2499)</f>
        <v>12.379884755951041</v>
      </c>
      <c r="BQ2499">
        <f t="shared" ref="BQ2499:BQ2562" si="247">13.05*EXP(-0.003531*BO2499)+0.105*EXP(0.05201*BO2499)</f>
        <v>12.333430764013496</v>
      </c>
      <c r="BR2499">
        <f t="shared" ref="BR2499:BR2562" si="248">19.99*EXP(-0.1923*BO2499)+43*EXP(-0.003208*BO2499)</f>
        <v>39.854112577004628</v>
      </c>
      <c r="BS2499">
        <f t="shared" ref="BS2499:BS2562" si="249">18.61*EXP(-0.182*BO2499)+39.42*EXP(-0.002885*BO2499)</f>
        <v>36.877849885457842</v>
      </c>
      <c r="BT2499">
        <v>10</v>
      </c>
    </row>
    <row r="2500" spans="67:72" x14ac:dyDescent="0.35">
      <c r="BO2500">
        <v>24.98</v>
      </c>
      <c r="BP2500">
        <f t="shared" si="246"/>
        <v>12.379675336416074</v>
      </c>
      <c r="BQ2500">
        <f t="shared" si="247"/>
        <v>12.333209036096051</v>
      </c>
      <c r="BR2500">
        <f t="shared" si="248"/>
        <v>39.852523838719563</v>
      </c>
      <c r="BS2500">
        <f t="shared" si="249"/>
        <v>36.876432133739996</v>
      </c>
      <c r="BT2500">
        <v>10</v>
      </c>
    </row>
    <row r="2501" spans="67:72" x14ac:dyDescent="0.35">
      <c r="BO2501">
        <v>24.99</v>
      </c>
      <c r="BP2501">
        <f t="shared" si="246"/>
        <v>12.379466028164641</v>
      </c>
      <c r="BQ2501">
        <f t="shared" si="247"/>
        <v>12.332987427212048</v>
      </c>
      <c r="BR2501">
        <f t="shared" si="248"/>
        <v>39.850935747416486</v>
      </c>
      <c r="BS2501">
        <f t="shared" si="249"/>
        <v>36.875015066328814</v>
      </c>
      <c r="BT2501">
        <v>10</v>
      </c>
    </row>
    <row r="2502" spans="67:72" x14ac:dyDescent="0.35">
      <c r="BO2502">
        <v>25</v>
      </c>
      <c r="BP2502">
        <f t="shared" si="246"/>
        <v>12.379256831242524</v>
      </c>
      <c r="BQ2502">
        <f t="shared" si="247"/>
        <v>12.332765937415134</v>
      </c>
      <c r="BR2502">
        <f t="shared" si="248"/>
        <v>39.849348301929595</v>
      </c>
      <c r="BS2502">
        <f t="shared" si="249"/>
        <v>36.873598682034618</v>
      </c>
      <c r="BT2502">
        <v>10</v>
      </c>
    </row>
    <row r="2503" spans="67:72" x14ac:dyDescent="0.35">
      <c r="BO2503">
        <v>25.01</v>
      </c>
      <c r="BP2503">
        <f t="shared" si="246"/>
        <v>12.379047745695523</v>
      </c>
      <c r="BQ2503">
        <f t="shared" si="247"/>
        <v>12.332544566758989</v>
      </c>
      <c r="BR2503">
        <f t="shared" si="248"/>
        <v>39.847761501095341</v>
      </c>
      <c r="BS2503">
        <f t="shared" si="249"/>
        <v>36.872182979669901</v>
      </c>
      <c r="BT2503">
        <v>10</v>
      </c>
    </row>
    <row r="2504" spans="67:72" x14ac:dyDescent="0.35">
      <c r="BO2504">
        <v>25.02</v>
      </c>
      <c r="BP2504">
        <f t="shared" si="246"/>
        <v>12.378838771569463</v>
      </c>
      <c r="BQ2504">
        <f t="shared" si="247"/>
        <v>12.332323315297314</v>
      </c>
      <c r="BR2504">
        <f t="shared" si="248"/>
        <v>39.8461753437524</v>
      </c>
      <c r="BS2504">
        <f t="shared" si="249"/>
        <v>36.870767958049306</v>
      </c>
      <c r="BT2504">
        <v>10</v>
      </c>
    </row>
    <row r="2505" spans="67:72" x14ac:dyDescent="0.35">
      <c r="BO2505">
        <v>25.03</v>
      </c>
      <c r="BP2505">
        <f t="shared" si="246"/>
        <v>12.378629908910186</v>
      </c>
      <c r="BQ2505">
        <f t="shared" si="247"/>
        <v>12.332102183083848</v>
      </c>
      <c r="BR2505">
        <f t="shared" si="248"/>
        <v>39.844589828741668</v>
      </c>
      <c r="BS2505">
        <f t="shared" si="249"/>
        <v>36.869353615989631</v>
      </c>
      <c r="BT2505">
        <v>10</v>
      </c>
    </row>
    <row r="2506" spans="67:72" x14ac:dyDescent="0.35">
      <c r="BO2506">
        <v>25.04</v>
      </c>
      <c r="BP2506">
        <f t="shared" si="246"/>
        <v>12.378421157763563</v>
      </c>
      <c r="BQ2506">
        <f t="shared" si="247"/>
        <v>12.331881170172354</v>
      </c>
      <c r="BR2506">
        <f t="shared" si="248"/>
        <v>39.843004954906299</v>
      </c>
      <c r="BS2506">
        <f t="shared" si="249"/>
        <v>36.86793995230984</v>
      </c>
      <c r="BT2506">
        <v>10</v>
      </c>
    </row>
    <row r="2507" spans="67:72" x14ac:dyDescent="0.35">
      <c r="BO2507">
        <v>25.05</v>
      </c>
      <c r="BP2507">
        <f t="shared" si="246"/>
        <v>12.378212518175486</v>
      </c>
      <c r="BQ2507">
        <f t="shared" si="247"/>
        <v>12.331660276616617</v>
      </c>
      <c r="BR2507">
        <f t="shared" si="248"/>
        <v>39.841420721091623</v>
      </c>
      <c r="BS2507">
        <f t="shared" si="249"/>
        <v>36.866526965831007</v>
      </c>
      <c r="BT2507">
        <v>10</v>
      </c>
    </row>
    <row r="2508" spans="67:72" x14ac:dyDescent="0.35">
      <c r="BO2508">
        <v>25.06</v>
      </c>
      <c r="BP2508">
        <f t="shared" si="246"/>
        <v>12.378003990191862</v>
      </c>
      <c r="BQ2508">
        <f t="shared" si="247"/>
        <v>12.331439502470461</v>
      </c>
      <c r="BR2508">
        <f t="shared" si="248"/>
        <v>39.83983712614522</v>
      </c>
      <c r="BS2508">
        <f t="shared" si="249"/>
        <v>36.865114655376374</v>
      </c>
      <c r="BT2508">
        <v>10</v>
      </c>
    </row>
    <row r="2509" spans="67:72" x14ac:dyDescent="0.35">
      <c r="BO2509">
        <v>25.07</v>
      </c>
      <c r="BP2509">
        <f t="shared" si="246"/>
        <v>12.377795573858627</v>
      </c>
      <c r="BQ2509">
        <f t="shared" si="247"/>
        <v>12.33121884778773</v>
      </c>
      <c r="BR2509">
        <f t="shared" si="248"/>
        <v>39.838254168916855</v>
      </c>
      <c r="BS2509">
        <f t="shared" si="249"/>
        <v>36.863703019771314</v>
      </c>
      <c r="BT2509">
        <v>10</v>
      </c>
    </row>
    <row r="2510" spans="67:72" x14ac:dyDescent="0.35">
      <c r="BO2510">
        <v>25.08</v>
      </c>
      <c r="BP2510">
        <f t="shared" si="246"/>
        <v>12.377587269221738</v>
      </c>
      <c r="BQ2510">
        <f t="shared" si="247"/>
        <v>12.330998312622301</v>
      </c>
      <c r="BR2510">
        <f t="shared" si="248"/>
        <v>39.836671848258526</v>
      </c>
      <c r="BS2510">
        <f t="shared" si="249"/>
        <v>36.862292057843348</v>
      </c>
      <c r="BT2510">
        <v>10</v>
      </c>
    </row>
    <row r="2511" spans="67:72" x14ac:dyDescent="0.35">
      <c r="BO2511">
        <v>25.09</v>
      </c>
      <c r="BP2511">
        <f t="shared" si="246"/>
        <v>12.377379076327177</v>
      </c>
      <c r="BQ2511">
        <f t="shared" si="247"/>
        <v>12.330777897028078</v>
      </c>
      <c r="BR2511">
        <f t="shared" si="248"/>
        <v>39.835090163024411</v>
      </c>
      <c r="BS2511">
        <f t="shared" si="249"/>
        <v>36.860881768422104</v>
      </c>
      <c r="BT2511">
        <v>10</v>
      </c>
    </row>
    <row r="2512" spans="67:72" x14ac:dyDescent="0.35">
      <c r="BO2512">
        <v>25.1</v>
      </c>
      <c r="BP2512">
        <f t="shared" si="246"/>
        <v>12.377170995220935</v>
      </c>
      <c r="BQ2512">
        <f t="shared" si="247"/>
        <v>12.330557601058993</v>
      </c>
      <c r="BR2512">
        <f t="shared" si="248"/>
        <v>39.8335091120709</v>
      </c>
      <c r="BS2512">
        <f t="shared" si="249"/>
        <v>36.85947215033935</v>
      </c>
      <c r="BT2512">
        <v>10</v>
      </c>
    </row>
    <row r="2513" spans="67:72" x14ac:dyDescent="0.35">
      <c r="BO2513">
        <v>25.11</v>
      </c>
      <c r="BP2513">
        <f t="shared" si="246"/>
        <v>12.376963025949046</v>
      </c>
      <c r="BQ2513">
        <f t="shared" si="247"/>
        <v>12.330337424769006</v>
      </c>
      <c r="BR2513">
        <f t="shared" si="248"/>
        <v>39.831928694256582</v>
      </c>
      <c r="BS2513">
        <f t="shared" si="249"/>
        <v>36.858063202428987</v>
      </c>
      <c r="BT2513">
        <v>10</v>
      </c>
    </row>
    <row r="2514" spans="67:72" x14ac:dyDescent="0.35">
      <c r="BO2514">
        <v>25.12</v>
      </c>
      <c r="BP2514">
        <f t="shared" si="246"/>
        <v>12.376755168557544</v>
      </c>
      <c r="BQ2514">
        <f t="shared" si="247"/>
        <v>12.330117368212107</v>
      </c>
      <c r="BR2514">
        <f t="shared" si="248"/>
        <v>39.830348908442218</v>
      </c>
      <c r="BS2514">
        <f t="shared" si="249"/>
        <v>36.856654923527003</v>
      </c>
      <c r="BT2514">
        <v>10</v>
      </c>
    </row>
    <row r="2515" spans="67:72" x14ac:dyDescent="0.35">
      <c r="BO2515">
        <v>25.13</v>
      </c>
      <c r="BP2515">
        <f t="shared" si="246"/>
        <v>12.376547423092507</v>
      </c>
      <c r="BQ2515">
        <f t="shared" si="247"/>
        <v>12.329897431442312</v>
      </c>
      <c r="BR2515">
        <f t="shared" si="248"/>
        <v>39.828769753490761</v>
      </c>
      <c r="BS2515">
        <f t="shared" si="249"/>
        <v>36.855247312471541</v>
      </c>
      <c r="BT2515">
        <v>10</v>
      </c>
    </row>
    <row r="2516" spans="67:72" x14ac:dyDescent="0.35">
      <c r="BO2516">
        <v>25.14</v>
      </c>
      <c r="BP2516">
        <f t="shared" si="246"/>
        <v>12.376339789600017</v>
      </c>
      <c r="BQ2516">
        <f t="shared" si="247"/>
        <v>12.329677614513665</v>
      </c>
      <c r="BR2516">
        <f t="shared" si="248"/>
        <v>39.827191228267374</v>
      </c>
      <c r="BS2516">
        <f t="shared" si="249"/>
        <v>36.853840368102823</v>
      </c>
      <c r="BT2516">
        <v>10</v>
      </c>
    </row>
    <row r="2517" spans="67:72" x14ac:dyDescent="0.35">
      <c r="BO2517">
        <v>25.15</v>
      </c>
      <c r="BP2517">
        <f t="shared" si="246"/>
        <v>12.37613226812619</v>
      </c>
      <c r="BQ2517">
        <f t="shared" si="247"/>
        <v>12.329457917480243</v>
      </c>
      <c r="BR2517">
        <f t="shared" si="248"/>
        <v>39.82561333163936</v>
      </c>
      <c r="BS2517">
        <f t="shared" si="249"/>
        <v>36.852434089263184</v>
      </c>
      <c r="BT2517">
        <v>10</v>
      </c>
    </row>
    <row r="2518" spans="67:72" x14ac:dyDescent="0.35">
      <c r="BO2518">
        <v>25.16</v>
      </c>
      <c r="BP2518">
        <f t="shared" si="246"/>
        <v>12.375924858717156</v>
      </c>
      <c r="BQ2518">
        <f t="shared" si="247"/>
        <v>12.329238340396147</v>
      </c>
      <c r="BR2518">
        <f t="shared" si="248"/>
        <v>39.824036062476203</v>
      </c>
      <c r="BS2518">
        <f t="shared" si="249"/>
        <v>36.851028474797083</v>
      </c>
      <c r="BT2518">
        <v>10</v>
      </c>
    </row>
    <row r="2519" spans="67:72" x14ac:dyDescent="0.35">
      <c r="BO2519">
        <v>25.17</v>
      </c>
      <c r="BP2519">
        <f t="shared" si="246"/>
        <v>12.375717561419076</v>
      </c>
      <c r="BQ2519">
        <f t="shared" si="247"/>
        <v>12.329018883315509</v>
      </c>
      <c r="BR2519">
        <f t="shared" si="248"/>
        <v>39.822459419649583</v>
      </c>
      <c r="BS2519">
        <f t="shared" si="249"/>
        <v>36.84962352355106</v>
      </c>
      <c r="BT2519">
        <v>10</v>
      </c>
    </row>
    <row r="2520" spans="67:72" x14ac:dyDescent="0.35">
      <c r="BO2520">
        <v>25.18</v>
      </c>
      <c r="BP2520">
        <f t="shared" si="246"/>
        <v>12.375510376278125</v>
      </c>
      <c r="BQ2520">
        <f t="shared" si="247"/>
        <v>12.328799546292487</v>
      </c>
      <c r="BR2520">
        <f t="shared" si="248"/>
        <v>39.820883402033317</v>
      </c>
      <c r="BS2520">
        <f t="shared" si="249"/>
        <v>36.848219234373744</v>
      </c>
      <c r="BT2520">
        <v>10</v>
      </c>
    </row>
    <row r="2521" spans="67:72" x14ac:dyDescent="0.35">
      <c r="BO2521">
        <v>25.19</v>
      </c>
      <c r="BP2521">
        <f t="shared" si="246"/>
        <v>12.375303303340505</v>
      </c>
      <c r="BQ2521">
        <f t="shared" si="247"/>
        <v>12.328580329381269</v>
      </c>
      <c r="BR2521">
        <f t="shared" si="248"/>
        <v>39.819308008503384</v>
      </c>
      <c r="BS2521">
        <f t="shared" si="249"/>
        <v>36.846815606115882</v>
      </c>
      <c r="BT2521">
        <v>10</v>
      </c>
    </row>
    <row r="2522" spans="67:72" x14ac:dyDescent="0.35">
      <c r="BO2522">
        <v>25.2</v>
      </c>
      <c r="BP2522">
        <f t="shared" si="246"/>
        <v>12.375096342652439</v>
      </c>
      <c r="BQ2522">
        <f t="shared" si="247"/>
        <v>12.328361232636071</v>
      </c>
      <c r="BR2522">
        <f t="shared" si="248"/>
        <v>39.817733237937937</v>
      </c>
      <c r="BS2522">
        <f t="shared" si="249"/>
        <v>36.84541263763029</v>
      </c>
      <c r="BT2522">
        <v>10</v>
      </c>
    </row>
    <row r="2523" spans="67:72" x14ac:dyDescent="0.35">
      <c r="BO2523">
        <v>25.21</v>
      </c>
      <c r="BP2523">
        <f t="shared" si="246"/>
        <v>12.374889494260172</v>
      </c>
      <c r="BQ2523">
        <f t="shared" si="247"/>
        <v>12.328142256111141</v>
      </c>
      <c r="BR2523">
        <f t="shared" si="248"/>
        <v>39.816159089217265</v>
      </c>
      <c r="BS2523">
        <f t="shared" si="249"/>
        <v>36.844010327771862</v>
      </c>
      <c r="BT2523">
        <v>10</v>
      </c>
    </row>
    <row r="2524" spans="67:72" x14ac:dyDescent="0.35">
      <c r="BO2524">
        <v>25.22</v>
      </c>
      <c r="BP2524">
        <f t="shared" si="246"/>
        <v>12.374682758209971</v>
      </c>
      <c r="BQ2524">
        <f t="shared" si="247"/>
        <v>12.327923399860747</v>
      </c>
      <c r="BR2524">
        <f t="shared" si="248"/>
        <v>39.814585561223829</v>
      </c>
      <c r="BS2524">
        <f t="shared" si="249"/>
        <v>36.842608675397599</v>
      </c>
      <c r="BT2524">
        <v>10</v>
      </c>
    </row>
    <row r="2525" spans="67:72" x14ac:dyDescent="0.35">
      <c r="BO2525">
        <v>25.23</v>
      </c>
      <c r="BP2525">
        <f t="shared" si="246"/>
        <v>12.374476134548125</v>
      </c>
      <c r="BQ2525">
        <f t="shared" si="247"/>
        <v>12.327704663939194</v>
      </c>
      <c r="BR2525">
        <f t="shared" si="248"/>
        <v>39.813012652842204</v>
      </c>
      <c r="BS2525">
        <f t="shared" si="249"/>
        <v>36.841207679366562</v>
      </c>
      <c r="BT2525">
        <v>10</v>
      </c>
    </row>
    <row r="2526" spans="67:72" x14ac:dyDescent="0.35">
      <c r="BO2526">
        <v>25.24</v>
      </c>
      <c r="BP2526">
        <f t="shared" si="246"/>
        <v>12.374269623320952</v>
      </c>
      <c r="BQ2526">
        <f t="shared" si="247"/>
        <v>12.327486048400813</v>
      </c>
      <c r="BR2526">
        <f t="shared" si="248"/>
        <v>39.811440362959132</v>
      </c>
      <c r="BS2526">
        <f t="shared" si="249"/>
        <v>36.83980733853987</v>
      </c>
      <c r="BT2526">
        <v>10</v>
      </c>
    </row>
    <row r="2527" spans="67:72" x14ac:dyDescent="0.35">
      <c r="BO2527">
        <v>25.25</v>
      </c>
      <c r="BP2527">
        <f t="shared" si="246"/>
        <v>12.37406322457478</v>
      </c>
      <c r="BQ2527">
        <f t="shared" si="247"/>
        <v>12.327267553299961</v>
      </c>
      <c r="BR2527">
        <f t="shared" si="248"/>
        <v>39.80986869046346</v>
      </c>
      <c r="BS2527">
        <f t="shared" si="249"/>
        <v>36.838407651780734</v>
      </c>
      <c r="BT2527">
        <v>10</v>
      </c>
    </row>
    <row r="2528" spans="67:72" x14ac:dyDescent="0.35">
      <c r="BO2528">
        <v>25.26</v>
      </c>
      <c r="BP2528">
        <f t="shared" si="246"/>
        <v>12.373856938355969</v>
      </c>
      <c r="BQ2528">
        <f t="shared" si="247"/>
        <v>12.327049178691027</v>
      </c>
      <c r="BR2528">
        <f t="shared" si="248"/>
        <v>39.808297634246209</v>
      </c>
      <c r="BS2528">
        <f t="shared" si="249"/>
        <v>36.837008617954439</v>
      </c>
      <c r="BT2528">
        <v>10</v>
      </c>
    </row>
    <row r="2529" spans="67:72" x14ac:dyDescent="0.35">
      <c r="BO2529">
        <v>25.27</v>
      </c>
      <c r="BP2529">
        <f t="shared" si="246"/>
        <v>12.373650764710899</v>
      </c>
      <c r="BQ2529">
        <f t="shared" si="247"/>
        <v>12.326830924628425</v>
      </c>
      <c r="BR2529">
        <f t="shared" si="248"/>
        <v>39.806727193200501</v>
      </c>
      <c r="BS2529">
        <f t="shared" si="249"/>
        <v>36.8356102359283</v>
      </c>
      <c r="BT2529">
        <v>10</v>
      </c>
    </row>
    <row r="2530" spans="67:72" x14ac:dyDescent="0.35">
      <c r="BO2530">
        <v>25.28</v>
      </c>
      <c r="BP2530">
        <f t="shared" si="246"/>
        <v>12.373444703685973</v>
      </c>
      <c r="BQ2530">
        <f t="shared" si="247"/>
        <v>12.326612791166601</v>
      </c>
      <c r="BR2530">
        <f t="shared" si="248"/>
        <v>39.805157366221586</v>
      </c>
      <c r="BS2530">
        <f t="shared" si="249"/>
        <v>36.834212504571703</v>
      </c>
      <c r="BT2530">
        <v>10</v>
      </c>
    </row>
    <row r="2531" spans="67:72" x14ac:dyDescent="0.35">
      <c r="BO2531">
        <v>25.29</v>
      </c>
      <c r="BP2531">
        <f t="shared" si="246"/>
        <v>12.373238755327607</v>
      </c>
      <c r="BQ2531">
        <f t="shared" si="247"/>
        <v>12.326394778360031</v>
      </c>
      <c r="BR2531">
        <f t="shared" si="248"/>
        <v>39.803588152206821</v>
      </c>
      <c r="BS2531">
        <f t="shared" si="249"/>
        <v>36.832815422756113</v>
      </c>
      <c r="BT2531">
        <v>10</v>
      </c>
    </row>
    <row r="2532" spans="67:72" x14ac:dyDescent="0.35">
      <c r="BO2532">
        <v>25.3</v>
      </c>
      <c r="BP2532">
        <f t="shared" si="246"/>
        <v>12.373032919682258</v>
      </c>
      <c r="BQ2532">
        <f t="shared" si="247"/>
        <v>12.326176886263209</v>
      </c>
      <c r="BR2532">
        <f t="shared" si="248"/>
        <v>39.802019550055704</v>
      </c>
      <c r="BS2532">
        <f t="shared" si="249"/>
        <v>36.831418989355001</v>
      </c>
      <c r="BT2532">
        <v>10</v>
      </c>
    </row>
    <row r="2533" spans="67:72" x14ac:dyDescent="0.35">
      <c r="BO2533">
        <v>25.31</v>
      </c>
      <c r="BP2533">
        <f t="shared" si="246"/>
        <v>12.372827196796388</v>
      </c>
      <c r="BQ2533">
        <f t="shared" si="247"/>
        <v>12.325959114930676</v>
      </c>
      <c r="BR2533">
        <f t="shared" si="248"/>
        <v>39.800451558669842</v>
      </c>
      <c r="BS2533">
        <f t="shared" si="249"/>
        <v>36.830023203243925</v>
      </c>
      <c r="BT2533">
        <v>10</v>
      </c>
    </row>
    <row r="2534" spans="67:72" x14ac:dyDescent="0.35">
      <c r="BO2534">
        <v>25.32</v>
      </c>
      <c r="BP2534">
        <f t="shared" si="246"/>
        <v>12.372621586716493</v>
      </c>
      <c r="BQ2534">
        <f t="shared" si="247"/>
        <v>12.325741464416984</v>
      </c>
      <c r="BR2534">
        <f t="shared" si="248"/>
        <v>39.798884176952924</v>
      </c>
      <c r="BS2534">
        <f t="shared" si="249"/>
        <v>36.828628063300464</v>
      </c>
      <c r="BT2534">
        <v>10</v>
      </c>
    </row>
    <row r="2535" spans="67:72" x14ac:dyDescent="0.35">
      <c r="BO2535">
        <v>25.33</v>
      </c>
      <c r="BP2535">
        <f t="shared" si="246"/>
        <v>12.372416089489082</v>
      </c>
      <c r="BQ2535">
        <f t="shared" si="247"/>
        <v>12.325523934776722</v>
      </c>
      <c r="BR2535">
        <f t="shared" si="248"/>
        <v>39.79731740381078</v>
      </c>
      <c r="BS2535">
        <f t="shared" si="249"/>
        <v>36.827233568404239</v>
      </c>
      <c r="BT2535">
        <v>10</v>
      </c>
    </row>
    <row r="2536" spans="67:72" x14ac:dyDescent="0.35">
      <c r="BO2536">
        <v>25.34</v>
      </c>
      <c r="BP2536">
        <f t="shared" si="246"/>
        <v>12.372210705160695</v>
      </c>
      <c r="BQ2536">
        <f t="shared" si="247"/>
        <v>12.32530652606451</v>
      </c>
      <c r="BR2536">
        <f t="shared" si="248"/>
        <v>39.795751238151304</v>
      </c>
      <c r="BS2536">
        <f t="shared" si="249"/>
        <v>36.825839717436907</v>
      </c>
      <c r="BT2536">
        <v>10</v>
      </c>
    </row>
    <row r="2537" spans="67:72" x14ac:dyDescent="0.35">
      <c r="BO2537">
        <v>25.35</v>
      </c>
      <c r="BP2537">
        <f t="shared" si="246"/>
        <v>12.372005433777886</v>
      </c>
      <c r="BQ2537">
        <f t="shared" si="247"/>
        <v>12.325089238334989</v>
      </c>
      <c r="BR2537">
        <f t="shared" si="248"/>
        <v>39.794185678884503</v>
      </c>
      <c r="BS2537">
        <f t="shared" si="249"/>
        <v>36.824446509282168</v>
      </c>
      <c r="BT2537">
        <v>10</v>
      </c>
    </row>
    <row r="2538" spans="67:72" x14ac:dyDescent="0.35">
      <c r="BO2538">
        <v>25.36</v>
      </c>
      <c r="BP2538">
        <f t="shared" si="246"/>
        <v>12.371800275387242</v>
      </c>
      <c r="BQ2538">
        <f t="shared" si="247"/>
        <v>12.324872071642837</v>
      </c>
      <c r="BR2538">
        <f t="shared" si="248"/>
        <v>39.792620724922479</v>
      </c>
      <c r="BS2538">
        <f t="shared" si="249"/>
        <v>36.82305394282573</v>
      </c>
      <c r="BT2538">
        <v>10</v>
      </c>
    </row>
    <row r="2539" spans="67:72" x14ac:dyDescent="0.35">
      <c r="BO2539">
        <v>25.37</v>
      </c>
      <c r="BP2539">
        <f t="shared" si="246"/>
        <v>12.371595230035362</v>
      </c>
      <c r="BQ2539">
        <f t="shared" si="247"/>
        <v>12.32465502604275</v>
      </c>
      <c r="BR2539">
        <f t="shared" si="248"/>
        <v>39.791056375179409</v>
      </c>
      <c r="BS2539">
        <f t="shared" si="249"/>
        <v>36.821662016955351</v>
      </c>
      <c r="BT2539">
        <v>10</v>
      </c>
    </row>
    <row r="2540" spans="67:72" x14ac:dyDescent="0.35">
      <c r="BO2540">
        <v>25.38</v>
      </c>
      <c r="BP2540">
        <f t="shared" si="246"/>
        <v>12.371390297768874</v>
      </c>
      <c r="BQ2540">
        <f t="shared" si="247"/>
        <v>12.324438101589468</v>
      </c>
      <c r="BR2540">
        <f t="shared" si="248"/>
        <v>39.789492628571566</v>
      </c>
      <c r="BS2540">
        <f t="shared" si="249"/>
        <v>36.820270730560793</v>
      </c>
      <c r="BT2540">
        <v>10</v>
      </c>
    </row>
    <row r="2541" spans="67:72" x14ac:dyDescent="0.35">
      <c r="BO2541">
        <v>25.39</v>
      </c>
      <c r="BP2541">
        <f t="shared" si="246"/>
        <v>12.371185478634427</v>
      </c>
      <c r="BQ2541">
        <f t="shared" si="247"/>
        <v>12.324221298337745</v>
      </c>
      <c r="BR2541">
        <f t="shared" si="248"/>
        <v>39.787929484017297</v>
      </c>
      <c r="BS2541">
        <f t="shared" si="249"/>
        <v>36.818880082533823</v>
      </c>
      <c r="BT2541">
        <v>10</v>
      </c>
    </row>
    <row r="2542" spans="67:72" x14ac:dyDescent="0.35">
      <c r="BO2542">
        <v>25.4</v>
      </c>
      <c r="BP2542">
        <f t="shared" si="246"/>
        <v>12.370980772678692</v>
      </c>
      <c r="BQ2542">
        <f t="shared" si="247"/>
        <v>12.324004616342375</v>
      </c>
      <c r="BR2542">
        <f t="shared" si="248"/>
        <v>39.786366940437034</v>
      </c>
      <c r="BS2542">
        <f t="shared" si="249"/>
        <v>36.817490071768255</v>
      </c>
      <c r="BT2542">
        <v>10</v>
      </c>
    </row>
    <row r="2543" spans="67:72" x14ac:dyDescent="0.35">
      <c r="BO2543">
        <v>25.41</v>
      </c>
      <c r="BP2543">
        <f t="shared" si="246"/>
        <v>12.37077617994836</v>
      </c>
      <c r="BQ2543">
        <f t="shared" si="247"/>
        <v>12.323788055658174</v>
      </c>
      <c r="BR2543">
        <f t="shared" si="248"/>
        <v>39.784804996753245</v>
      </c>
      <c r="BS2543">
        <f t="shared" si="249"/>
        <v>36.816100697159882</v>
      </c>
      <c r="BT2543">
        <v>10</v>
      </c>
    </row>
    <row r="2544" spans="67:72" x14ac:dyDescent="0.35">
      <c r="BO2544">
        <v>25.42</v>
      </c>
      <c r="BP2544">
        <f t="shared" si="246"/>
        <v>12.370571700490149</v>
      </c>
      <c r="BQ2544">
        <f t="shared" si="247"/>
        <v>12.323571616339983</v>
      </c>
      <c r="BR2544">
        <f t="shared" si="248"/>
        <v>39.783243651890523</v>
      </c>
      <c r="BS2544">
        <f t="shared" si="249"/>
        <v>36.814711957606519</v>
      </c>
      <c r="BT2544">
        <v>10</v>
      </c>
    </row>
    <row r="2545" spans="67:72" x14ac:dyDescent="0.35">
      <c r="BO2545">
        <v>25.43</v>
      </c>
      <c r="BP2545">
        <f t="shared" si="246"/>
        <v>12.370367334350799</v>
      </c>
      <c r="BQ2545">
        <f t="shared" si="247"/>
        <v>12.323355298442687</v>
      </c>
      <c r="BR2545">
        <f t="shared" si="248"/>
        <v>39.781682904775472</v>
      </c>
      <c r="BS2545">
        <f t="shared" si="249"/>
        <v>36.81332385200799</v>
      </c>
      <c r="BT2545">
        <v>10</v>
      </c>
    </row>
    <row r="2546" spans="67:72" x14ac:dyDescent="0.35">
      <c r="BO2546">
        <v>25.44</v>
      </c>
      <c r="BP2546">
        <f t="shared" si="246"/>
        <v>12.370163081577067</v>
      </c>
      <c r="BQ2546">
        <f t="shared" si="247"/>
        <v>12.323139102021182</v>
      </c>
      <c r="BR2546">
        <f t="shared" si="248"/>
        <v>39.78012275433678</v>
      </c>
      <c r="BS2546">
        <f t="shared" si="249"/>
        <v>36.811936379266101</v>
      </c>
      <c r="BT2546">
        <v>10</v>
      </c>
    </row>
    <row r="2547" spans="67:72" x14ac:dyDescent="0.35">
      <c r="BO2547">
        <v>25.45</v>
      </c>
      <c r="BP2547">
        <f t="shared" si="246"/>
        <v>12.369958942215741</v>
      </c>
      <c r="BQ2547">
        <f t="shared" si="247"/>
        <v>12.322923027130409</v>
      </c>
      <c r="BR2547">
        <f t="shared" si="248"/>
        <v>39.778563199505207</v>
      </c>
      <c r="BS2547">
        <f t="shared" si="249"/>
        <v>36.810549538284661</v>
      </c>
      <c r="BT2547">
        <v>10</v>
      </c>
    </row>
    <row r="2548" spans="67:72" x14ac:dyDescent="0.35">
      <c r="BO2548">
        <v>25.46</v>
      </c>
      <c r="BP2548">
        <f t="shared" si="246"/>
        <v>12.369754916313623</v>
      </c>
      <c r="BQ2548">
        <f t="shared" si="247"/>
        <v>12.322707073825322</v>
      </c>
      <c r="BR2548">
        <f t="shared" si="248"/>
        <v>39.777004239213518</v>
      </c>
      <c r="BS2548">
        <f t="shared" si="249"/>
        <v>36.809163327969472</v>
      </c>
      <c r="BT2548">
        <v>10</v>
      </c>
    </row>
    <row r="2549" spans="67:72" x14ac:dyDescent="0.35">
      <c r="BO2549">
        <v>25.47</v>
      </c>
      <c r="BP2549">
        <f t="shared" si="246"/>
        <v>12.369551003917545</v>
      </c>
      <c r="BQ2549">
        <f t="shared" si="247"/>
        <v>12.32249124216092</v>
      </c>
      <c r="BR2549">
        <f t="shared" si="248"/>
        <v>39.775445872396574</v>
      </c>
      <c r="BS2549">
        <f t="shared" si="249"/>
        <v>36.807777747228307</v>
      </c>
      <c r="BT2549">
        <v>10</v>
      </c>
    </row>
    <row r="2550" spans="67:72" x14ac:dyDescent="0.35">
      <c r="BO2550">
        <v>25.48</v>
      </c>
      <c r="BP2550">
        <f t="shared" si="246"/>
        <v>12.369347205074357</v>
      </c>
      <c r="BQ2550">
        <f t="shared" si="247"/>
        <v>12.322275532192217</v>
      </c>
      <c r="BR2550">
        <f t="shared" si="248"/>
        <v>39.773888097991247</v>
      </c>
      <c r="BS2550">
        <f t="shared" si="249"/>
        <v>36.806392794970968</v>
      </c>
      <c r="BT2550">
        <v>10</v>
      </c>
    </row>
    <row r="2551" spans="67:72" x14ac:dyDescent="0.35">
      <c r="BO2551">
        <v>25.49</v>
      </c>
      <c r="BP2551">
        <f t="shared" si="246"/>
        <v>12.369143519830933</v>
      </c>
      <c r="BQ2551">
        <f t="shared" si="247"/>
        <v>12.322059943974262</v>
      </c>
      <c r="BR2551">
        <f t="shared" si="248"/>
        <v>39.772330914936475</v>
      </c>
      <c r="BS2551">
        <f t="shared" si="249"/>
        <v>36.805008470109179</v>
      </c>
      <c r="BT2551">
        <v>10</v>
      </c>
    </row>
    <row r="2552" spans="67:72" x14ac:dyDescent="0.35">
      <c r="BO2552">
        <v>25.5</v>
      </c>
      <c r="BP2552">
        <f t="shared" si="246"/>
        <v>12.36893994823417</v>
      </c>
      <c r="BQ2552">
        <f t="shared" si="247"/>
        <v>12.321844477562136</v>
      </c>
      <c r="BR2552">
        <f t="shared" si="248"/>
        <v>39.77077432217321</v>
      </c>
      <c r="BS2552">
        <f t="shared" si="249"/>
        <v>36.803624771556699</v>
      </c>
      <c r="BT2552">
        <v>10</v>
      </c>
    </row>
    <row r="2553" spans="67:72" x14ac:dyDescent="0.35">
      <c r="BO2553">
        <v>25.51</v>
      </c>
      <c r="BP2553">
        <f t="shared" si="246"/>
        <v>12.368736490330988</v>
      </c>
      <c r="BQ2553">
        <f t="shared" si="247"/>
        <v>12.321629133010942</v>
      </c>
      <c r="BR2553">
        <f t="shared" si="248"/>
        <v>39.769218318644441</v>
      </c>
      <c r="BS2553">
        <f t="shared" si="249"/>
        <v>36.80224169822921</v>
      </c>
      <c r="BT2553">
        <v>10</v>
      </c>
    </row>
    <row r="2554" spans="67:72" x14ac:dyDescent="0.35">
      <c r="BO2554">
        <v>25.52</v>
      </c>
      <c r="BP2554">
        <f t="shared" si="246"/>
        <v>12.368533146168327</v>
      </c>
      <c r="BQ2554">
        <f t="shared" si="247"/>
        <v>12.321413910375819</v>
      </c>
      <c r="BR2554">
        <f t="shared" si="248"/>
        <v>39.767662903295189</v>
      </c>
      <c r="BS2554">
        <f t="shared" si="249"/>
        <v>36.8008592490444</v>
      </c>
      <c r="BT2554">
        <v>10</v>
      </c>
    </row>
    <row r="2555" spans="67:72" x14ac:dyDescent="0.35">
      <c r="BO2555">
        <v>25.53</v>
      </c>
      <c r="BP2555">
        <f t="shared" si="246"/>
        <v>12.368329915793154</v>
      </c>
      <c r="BQ2555">
        <f t="shared" si="247"/>
        <v>12.321198809711927</v>
      </c>
      <c r="BR2555">
        <f t="shared" si="248"/>
        <v>39.766108075072509</v>
      </c>
      <c r="BS2555">
        <f t="shared" si="249"/>
        <v>36.799477422921903</v>
      </c>
      <c r="BT2555">
        <v>10</v>
      </c>
    </row>
    <row r="2556" spans="67:72" x14ac:dyDescent="0.35">
      <c r="BO2556">
        <v>25.54</v>
      </c>
      <c r="BP2556">
        <f t="shared" si="246"/>
        <v>12.368126799252453</v>
      </c>
      <c r="BQ2556">
        <f t="shared" si="247"/>
        <v>12.320983831074466</v>
      </c>
      <c r="BR2556">
        <f t="shared" si="248"/>
        <v>39.764553832925458</v>
      </c>
      <c r="BS2556">
        <f t="shared" si="249"/>
        <v>36.798096218783321</v>
      </c>
      <c r="BT2556">
        <v>10</v>
      </c>
    </row>
    <row r="2557" spans="67:72" x14ac:dyDescent="0.35">
      <c r="BO2557">
        <v>25.55</v>
      </c>
      <c r="BP2557">
        <f t="shared" si="246"/>
        <v>12.367923796593235</v>
      </c>
      <c r="BQ2557">
        <f t="shared" si="247"/>
        <v>12.320768974518653</v>
      </c>
      <c r="BR2557">
        <f t="shared" si="248"/>
        <v>39.763000175805118</v>
      </c>
      <c r="BS2557">
        <f t="shared" si="249"/>
        <v>36.796715635552225</v>
      </c>
      <c r="BT2557">
        <v>10</v>
      </c>
    </row>
    <row r="2558" spans="67:72" x14ac:dyDescent="0.35">
      <c r="BO2558">
        <v>25.56</v>
      </c>
      <c r="BP2558">
        <f t="shared" si="246"/>
        <v>12.367720907862534</v>
      </c>
      <c r="BQ2558">
        <f t="shared" si="247"/>
        <v>12.320554240099742</v>
      </c>
      <c r="BR2558">
        <f t="shared" si="248"/>
        <v>39.761447102664583</v>
      </c>
      <c r="BS2558">
        <f t="shared" si="249"/>
        <v>36.795335672154131</v>
      </c>
      <c r="BT2558">
        <v>10</v>
      </c>
    </row>
    <row r="2559" spans="67:72" x14ac:dyDescent="0.35">
      <c r="BO2559">
        <v>25.57</v>
      </c>
      <c r="BP2559">
        <f t="shared" si="246"/>
        <v>12.367518133107403</v>
      </c>
      <c r="BQ2559">
        <f t="shared" si="247"/>
        <v>12.320339627873013</v>
      </c>
      <c r="BR2559">
        <f t="shared" si="248"/>
        <v>39.759894612458957</v>
      </c>
      <c r="BS2559">
        <f t="shared" si="249"/>
        <v>36.793956327516511</v>
      </c>
      <c r="BT2559">
        <v>10</v>
      </c>
    </row>
    <row r="2560" spans="67:72" x14ac:dyDescent="0.35">
      <c r="BO2560">
        <v>25.58</v>
      </c>
      <c r="BP2560">
        <f t="shared" si="246"/>
        <v>12.367315472374919</v>
      </c>
      <c r="BQ2560">
        <f t="shared" si="247"/>
        <v>12.320125137893779</v>
      </c>
      <c r="BR2560">
        <f t="shared" si="248"/>
        <v>39.758342704145349</v>
      </c>
      <c r="BS2560">
        <f t="shared" si="249"/>
        <v>36.792577600568784</v>
      </c>
      <c r="BT2560">
        <v>10</v>
      </c>
    </row>
    <row r="2561" spans="67:72" x14ac:dyDescent="0.35">
      <c r="BO2561">
        <v>25.59</v>
      </c>
      <c r="BP2561">
        <f t="shared" si="246"/>
        <v>12.367112925712187</v>
      </c>
      <c r="BQ2561">
        <f t="shared" si="247"/>
        <v>12.319910770217371</v>
      </c>
      <c r="BR2561">
        <f t="shared" si="248"/>
        <v>39.756791376682877</v>
      </c>
      <c r="BS2561">
        <f t="shared" si="249"/>
        <v>36.791199490242313</v>
      </c>
      <c r="BT2561">
        <v>10</v>
      </c>
    </row>
    <row r="2562" spans="67:72" x14ac:dyDescent="0.35">
      <c r="BO2562">
        <v>25.6</v>
      </c>
      <c r="BP2562">
        <f t="shared" si="246"/>
        <v>12.366910493166326</v>
      </c>
      <c r="BQ2562">
        <f t="shared" si="247"/>
        <v>12.319696524899161</v>
      </c>
      <c r="BR2562">
        <f t="shared" si="248"/>
        <v>39.755240629032635</v>
      </c>
      <c r="BS2562">
        <f t="shared" si="249"/>
        <v>36.789821995470412</v>
      </c>
      <c r="BT2562">
        <v>10</v>
      </c>
    </row>
    <row r="2563" spans="67:72" x14ac:dyDescent="0.35">
      <c r="BO2563">
        <v>25.61</v>
      </c>
      <c r="BP2563">
        <f t="shared" ref="BP2563:BP2626" si="250">13.03*EXP(-0.003454*BO2563)+0.1297*EXP(0.04768*BO2563)</f>
        <v>12.366708174784485</v>
      </c>
      <c r="BQ2563">
        <f t="shared" ref="BQ2563:BQ2626" si="251">13.05*EXP(-0.003531*BO2563)+0.105*EXP(0.05201*BO2563)</f>
        <v>12.31948240199455</v>
      </c>
      <c r="BR2563">
        <f t="shared" ref="BR2563:BR2626" si="252">19.99*EXP(-0.1923*BO2563)+43*EXP(-0.003208*BO2563)</f>
        <v>39.753690460157735</v>
      </c>
      <c r="BS2563">
        <f t="shared" ref="BS2563:BS2626" si="253">18.61*EXP(-0.182*BO2563)+39.42*EXP(-0.002885*BO2563)</f>
        <v>36.788445115188317</v>
      </c>
      <c r="BT2563">
        <v>10</v>
      </c>
    </row>
    <row r="2564" spans="67:72" x14ac:dyDescent="0.35">
      <c r="BO2564">
        <v>25.62</v>
      </c>
      <c r="BP2564">
        <f t="shared" si="250"/>
        <v>12.366505970613829</v>
      </c>
      <c r="BQ2564">
        <f t="shared" si="251"/>
        <v>12.31926840155896</v>
      </c>
      <c r="BR2564">
        <f t="shared" si="252"/>
        <v>39.752140869023251</v>
      </c>
      <c r="BS2564">
        <f t="shared" si="253"/>
        <v>36.787068848333206</v>
      </c>
      <c r="BT2564">
        <v>10</v>
      </c>
    </row>
    <row r="2565" spans="67:72" x14ac:dyDescent="0.35">
      <c r="BO2565">
        <v>25.63</v>
      </c>
      <c r="BP2565">
        <f t="shared" si="250"/>
        <v>12.366303880701551</v>
      </c>
      <c r="BQ2565">
        <f t="shared" si="251"/>
        <v>12.319054523647843</v>
      </c>
      <c r="BR2565">
        <f t="shared" si="252"/>
        <v>39.750591854596266</v>
      </c>
      <c r="BS2565">
        <f t="shared" si="253"/>
        <v>36.785693193844203</v>
      </c>
      <c r="BT2565">
        <v>10</v>
      </c>
    </row>
    <row r="2566" spans="67:72" x14ac:dyDescent="0.35">
      <c r="BO2566">
        <v>25.64</v>
      </c>
      <c r="BP2566">
        <f t="shared" si="250"/>
        <v>12.366101905094867</v>
      </c>
      <c r="BQ2566">
        <f t="shared" si="251"/>
        <v>12.31884076831669</v>
      </c>
      <c r="BR2566">
        <f t="shared" si="252"/>
        <v>39.74904341584584</v>
      </c>
      <c r="BS2566">
        <f t="shared" si="253"/>
        <v>36.78431815066233</v>
      </c>
      <c r="BT2566">
        <v>10</v>
      </c>
    </row>
    <row r="2567" spans="67:72" x14ac:dyDescent="0.35">
      <c r="BO2567">
        <v>25.65</v>
      </c>
      <c r="BP2567">
        <f t="shared" si="250"/>
        <v>12.365900043841014</v>
      </c>
      <c r="BQ2567">
        <f t="shared" si="251"/>
        <v>12.318627135621011</v>
      </c>
      <c r="BR2567">
        <f t="shared" si="252"/>
        <v>39.747495551743008</v>
      </c>
      <c r="BS2567">
        <f t="shared" si="253"/>
        <v>36.782943717730546</v>
      </c>
      <c r="BT2567">
        <v>10</v>
      </c>
    </row>
    <row r="2568" spans="67:72" x14ac:dyDescent="0.35">
      <c r="BO2568">
        <v>25.66</v>
      </c>
      <c r="BP2568">
        <f t="shared" si="250"/>
        <v>12.365698296987249</v>
      </c>
      <c r="BQ2568">
        <f t="shared" si="251"/>
        <v>12.318413625616348</v>
      </c>
      <c r="BR2568">
        <f t="shared" si="252"/>
        <v>39.745948261260779</v>
      </c>
      <c r="BS2568">
        <f t="shared" si="253"/>
        <v>36.781569893993755</v>
      </c>
      <c r="BT2568">
        <v>10</v>
      </c>
    </row>
    <row r="2569" spans="67:72" x14ac:dyDescent="0.35">
      <c r="BO2569">
        <v>25.67</v>
      </c>
      <c r="BP2569">
        <f t="shared" si="250"/>
        <v>12.365496664580856</v>
      </c>
      <c r="BQ2569">
        <f t="shared" si="251"/>
        <v>12.318200238358271</v>
      </c>
      <c r="BR2569">
        <f t="shared" si="252"/>
        <v>39.744401543374131</v>
      </c>
      <c r="BS2569">
        <f t="shared" si="253"/>
        <v>36.780196678398731</v>
      </c>
      <c r="BT2569">
        <v>10</v>
      </c>
    </row>
    <row r="2570" spans="67:72" x14ac:dyDescent="0.35">
      <c r="BO2570">
        <v>25.68</v>
      </c>
      <c r="BP2570">
        <f t="shared" si="250"/>
        <v>12.365295146669139</v>
      </c>
      <c r="BQ2570">
        <f t="shared" si="251"/>
        <v>12.317986973902386</v>
      </c>
      <c r="BR2570">
        <f t="shared" si="252"/>
        <v>39.742855397060005</v>
      </c>
      <c r="BS2570">
        <f t="shared" si="253"/>
        <v>36.778824069894213</v>
      </c>
      <c r="BT2570">
        <v>10</v>
      </c>
    </row>
    <row r="2571" spans="67:72" x14ac:dyDescent="0.35">
      <c r="BO2571">
        <v>25.69</v>
      </c>
      <c r="BP2571">
        <f t="shared" si="250"/>
        <v>12.365093743299427</v>
      </c>
      <c r="BQ2571">
        <f t="shared" si="251"/>
        <v>12.31777383230432</v>
      </c>
      <c r="BR2571">
        <f t="shared" si="252"/>
        <v>39.741309821297321</v>
      </c>
      <c r="BS2571">
        <f t="shared" si="253"/>
        <v>36.777452067430808</v>
      </c>
      <c r="BT2571">
        <v>10</v>
      </c>
    </row>
    <row r="2572" spans="67:72" x14ac:dyDescent="0.35">
      <c r="BO2572">
        <v>25.7</v>
      </c>
      <c r="BP2572">
        <f t="shared" si="250"/>
        <v>12.364892454519072</v>
      </c>
      <c r="BQ2572">
        <f t="shared" si="251"/>
        <v>12.317560813619734</v>
      </c>
      <c r="BR2572">
        <f t="shared" si="252"/>
        <v>39.739764815066948</v>
      </c>
      <c r="BS2572">
        <f t="shared" si="253"/>
        <v>36.77608066996104</v>
      </c>
      <c r="BT2572">
        <v>10</v>
      </c>
    </row>
    <row r="2573" spans="67:72" x14ac:dyDescent="0.35">
      <c r="BO2573">
        <v>25.71</v>
      </c>
      <c r="BP2573">
        <f t="shared" si="250"/>
        <v>12.364691280375448</v>
      </c>
      <c r="BQ2573">
        <f t="shared" si="251"/>
        <v>12.317347917904316</v>
      </c>
      <c r="BR2573">
        <f t="shared" si="252"/>
        <v>39.738220377351709</v>
      </c>
      <c r="BS2573">
        <f t="shared" si="253"/>
        <v>36.774709876439353</v>
      </c>
      <c r="BT2573">
        <v>10</v>
      </c>
    </row>
    <row r="2574" spans="67:72" x14ac:dyDescent="0.35">
      <c r="BO2574">
        <v>25.72</v>
      </c>
      <c r="BP2574">
        <f t="shared" si="250"/>
        <v>12.364490220915952</v>
      </c>
      <c r="BQ2574">
        <f t="shared" si="251"/>
        <v>12.317135145213783</v>
      </c>
      <c r="BR2574">
        <f t="shared" si="252"/>
        <v>39.73667650713638</v>
      </c>
      <c r="BS2574">
        <f t="shared" si="253"/>
        <v>36.773339685822066</v>
      </c>
      <c r="BT2574">
        <v>10</v>
      </c>
    </row>
    <row r="2575" spans="67:72" x14ac:dyDescent="0.35">
      <c r="BO2575">
        <v>25.73</v>
      </c>
      <c r="BP2575">
        <f t="shared" si="250"/>
        <v>12.364289276188002</v>
      </c>
      <c r="BQ2575">
        <f t="shared" si="251"/>
        <v>12.316922495603883</v>
      </c>
      <c r="BR2575">
        <f t="shared" si="252"/>
        <v>39.735133203407685</v>
      </c>
      <c r="BS2575">
        <f t="shared" si="253"/>
        <v>36.771970097067417</v>
      </c>
      <c r="BT2575">
        <v>10</v>
      </c>
    </row>
    <row r="2576" spans="67:72" x14ac:dyDescent="0.35">
      <c r="BO2576">
        <v>25.74</v>
      </c>
      <c r="BP2576">
        <f t="shared" si="250"/>
        <v>12.364088446239041</v>
      </c>
      <c r="BQ2576">
        <f t="shared" si="251"/>
        <v>12.316709969130391</v>
      </c>
      <c r="BR2576">
        <f t="shared" si="252"/>
        <v>39.733590465154286</v>
      </c>
      <c r="BS2576">
        <f t="shared" si="253"/>
        <v>36.770601109135534</v>
      </c>
      <c r="BT2576">
        <v>10</v>
      </c>
    </row>
    <row r="2577" spans="67:72" x14ac:dyDescent="0.35">
      <c r="BO2577">
        <v>25.75</v>
      </c>
      <c r="BP2577">
        <f t="shared" si="250"/>
        <v>12.363887731116531</v>
      </c>
      <c r="BQ2577">
        <f t="shared" si="251"/>
        <v>12.316497565849117</v>
      </c>
      <c r="BR2577">
        <f t="shared" si="252"/>
        <v>39.732048291366802</v>
      </c>
      <c r="BS2577">
        <f t="shared" si="253"/>
        <v>36.769232720988406</v>
      </c>
      <c r="BT2577">
        <v>10</v>
      </c>
    </row>
    <row r="2578" spans="67:72" x14ac:dyDescent="0.35">
      <c r="BO2578">
        <v>25.76</v>
      </c>
      <c r="BP2578">
        <f t="shared" si="250"/>
        <v>12.363687130867964</v>
      </c>
      <c r="BQ2578">
        <f t="shared" si="251"/>
        <v>12.316285285815892</v>
      </c>
      <c r="BR2578">
        <f t="shared" si="252"/>
        <v>39.730506681037781</v>
      </c>
      <c r="BS2578">
        <f t="shared" si="253"/>
        <v>36.767864931589948</v>
      </c>
      <c r="BT2578">
        <v>10</v>
      </c>
    </row>
    <row r="2579" spans="67:72" x14ac:dyDescent="0.35">
      <c r="BO2579">
        <v>25.77</v>
      </c>
      <c r="BP2579">
        <f t="shared" si="250"/>
        <v>12.363486645540853</v>
      </c>
      <c r="BQ2579">
        <f t="shared" si="251"/>
        <v>12.316073129086586</v>
      </c>
      <c r="BR2579">
        <f t="shared" si="252"/>
        <v>39.728965633161692</v>
      </c>
      <c r="BS2579">
        <f t="shared" si="253"/>
        <v>36.76649773990593</v>
      </c>
      <c r="BT2579">
        <v>10</v>
      </c>
    </row>
    <row r="2580" spans="67:72" x14ac:dyDescent="0.35">
      <c r="BO2580">
        <v>25.78</v>
      </c>
      <c r="BP2580">
        <f t="shared" si="250"/>
        <v>12.363286275182727</v>
      </c>
      <c r="BQ2580">
        <f t="shared" si="251"/>
        <v>12.315861095717084</v>
      </c>
      <c r="BR2580">
        <f t="shared" si="252"/>
        <v>39.727425146734944</v>
      </c>
      <c r="BS2580">
        <f t="shared" si="253"/>
        <v>36.765131144904011</v>
      </c>
      <c r="BT2580">
        <v>10</v>
      </c>
    </row>
    <row r="2581" spans="67:72" x14ac:dyDescent="0.35">
      <c r="BO2581">
        <v>25.79</v>
      </c>
      <c r="BP2581">
        <f t="shared" si="250"/>
        <v>12.363086019841145</v>
      </c>
      <c r="BQ2581">
        <f t="shared" si="251"/>
        <v>12.315649185763316</v>
      </c>
      <c r="BR2581">
        <f t="shared" si="252"/>
        <v>39.725885220755863</v>
      </c>
      <c r="BS2581">
        <f t="shared" si="253"/>
        <v>36.763765145553727</v>
      </c>
      <c r="BT2581">
        <v>10</v>
      </c>
    </row>
    <row r="2582" spans="67:72" x14ac:dyDescent="0.35">
      <c r="BO2582">
        <v>25.8</v>
      </c>
      <c r="BP2582">
        <f t="shared" si="250"/>
        <v>12.362885879563686</v>
      </c>
      <c r="BQ2582">
        <f t="shared" si="251"/>
        <v>12.315437399281233</v>
      </c>
      <c r="BR2582">
        <f t="shared" si="252"/>
        <v>39.724345854224723</v>
      </c>
      <c r="BS2582">
        <f t="shared" si="253"/>
        <v>36.762399740826474</v>
      </c>
      <c r="BT2582">
        <v>10</v>
      </c>
    </row>
    <row r="2583" spans="67:72" x14ac:dyDescent="0.35">
      <c r="BO2583">
        <v>25.81</v>
      </c>
      <c r="BP2583">
        <f t="shared" si="250"/>
        <v>12.362685854397954</v>
      </c>
      <c r="BQ2583">
        <f t="shared" si="251"/>
        <v>12.315225736326816</v>
      </c>
      <c r="BR2583">
        <f t="shared" si="252"/>
        <v>39.722807046143686</v>
      </c>
      <c r="BS2583">
        <f t="shared" si="253"/>
        <v>36.761034929695533</v>
      </c>
      <c r="BT2583">
        <v>10</v>
      </c>
    </row>
    <row r="2584" spans="67:72" x14ac:dyDescent="0.35">
      <c r="BO2584">
        <v>25.82</v>
      </c>
      <c r="BP2584">
        <f t="shared" si="250"/>
        <v>12.362485944391574</v>
      </c>
      <c r="BQ2584">
        <f t="shared" si="251"/>
        <v>12.315014196956078</v>
      </c>
      <c r="BR2584">
        <f t="shared" si="252"/>
        <v>39.721268795516842</v>
      </c>
      <c r="BS2584">
        <f t="shared" si="253"/>
        <v>36.759670711136046</v>
      </c>
      <c r="BT2584">
        <v>10</v>
      </c>
    </row>
    <row r="2585" spans="67:72" x14ac:dyDescent="0.35">
      <c r="BO2585">
        <v>25.83</v>
      </c>
      <c r="BP2585">
        <f t="shared" si="250"/>
        <v>12.362286149592197</v>
      </c>
      <c r="BQ2585">
        <f t="shared" si="251"/>
        <v>12.314802781225058</v>
      </c>
      <c r="BR2585">
        <f t="shared" si="252"/>
        <v>39.719731101350192</v>
      </c>
      <c r="BS2585">
        <f t="shared" si="253"/>
        <v>36.758307084125008</v>
      </c>
      <c r="BT2585">
        <v>10</v>
      </c>
    </row>
    <row r="2586" spans="67:72" x14ac:dyDescent="0.35">
      <c r="BO2586">
        <v>25.84</v>
      </c>
      <c r="BP2586">
        <f t="shared" si="250"/>
        <v>12.36208647004749</v>
      </c>
      <c r="BQ2586">
        <f t="shared" si="251"/>
        <v>12.31459148918983</v>
      </c>
      <c r="BR2586">
        <f t="shared" si="252"/>
        <v>39.71819396265164</v>
      </c>
      <c r="BS2586">
        <f t="shared" si="253"/>
        <v>36.756944047641284</v>
      </c>
      <c r="BT2586">
        <v>10</v>
      </c>
    </row>
    <row r="2587" spans="67:72" x14ac:dyDescent="0.35">
      <c r="BO2587">
        <v>25.85</v>
      </c>
      <c r="BP2587">
        <f t="shared" si="250"/>
        <v>12.36188690580515</v>
      </c>
      <c r="BQ2587">
        <f t="shared" si="251"/>
        <v>12.314380320906487</v>
      </c>
      <c r="BR2587">
        <f t="shared" si="252"/>
        <v>39.716657378430995</v>
      </c>
      <c r="BS2587">
        <f t="shared" si="253"/>
        <v>36.755581600665579</v>
      </c>
      <c r="BT2587">
        <v>10</v>
      </c>
    </row>
    <row r="2588" spans="67:72" x14ac:dyDescent="0.35">
      <c r="BO2588">
        <v>25.86</v>
      </c>
      <c r="BP2588">
        <f t="shared" si="250"/>
        <v>12.361687456912897</v>
      </c>
      <c r="BQ2588">
        <f t="shared" si="251"/>
        <v>12.314169276431166</v>
      </c>
      <c r="BR2588">
        <f t="shared" si="252"/>
        <v>39.715121347699963</v>
      </c>
      <c r="BS2588">
        <f t="shared" si="253"/>
        <v>36.754219742180474</v>
      </c>
      <c r="BT2588">
        <v>10</v>
      </c>
    </row>
    <row r="2589" spans="67:72" x14ac:dyDescent="0.35">
      <c r="BO2589">
        <v>25.87</v>
      </c>
      <c r="BP2589">
        <f t="shared" si="250"/>
        <v>12.361488123418468</v>
      </c>
      <c r="BQ2589">
        <f t="shared" si="251"/>
        <v>12.31395835582002</v>
      </c>
      <c r="BR2589">
        <f t="shared" si="252"/>
        <v>39.713585869472162</v>
      </c>
      <c r="BS2589">
        <f t="shared" si="253"/>
        <v>36.752858471170377</v>
      </c>
      <c r="BT2589">
        <v>10</v>
      </c>
    </row>
    <row r="2590" spans="67:72" x14ac:dyDescent="0.35">
      <c r="BO2590">
        <v>25.88</v>
      </c>
      <c r="BP2590">
        <f t="shared" si="250"/>
        <v>12.361288905369626</v>
      </c>
      <c r="BQ2590">
        <f t="shared" si="251"/>
        <v>12.31374755912924</v>
      </c>
      <c r="BR2590">
        <f t="shared" si="252"/>
        <v>39.712050942763085</v>
      </c>
      <c r="BS2590">
        <f t="shared" si="253"/>
        <v>36.751497786621542</v>
      </c>
      <c r="BT2590">
        <v>10</v>
      </c>
    </row>
    <row r="2591" spans="67:72" x14ac:dyDescent="0.35">
      <c r="BO2591">
        <v>25.89</v>
      </c>
      <c r="BP2591">
        <f t="shared" si="250"/>
        <v>12.361089802814163</v>
      </c>
      <c r="BQ2591">
        <f t="shared" si="251"/>
        <v>12.313536886415044</v>
      </c>
      <c r="BR2591">
        <f t="shared" si="252"/>
        <v>39.710516566590101</v>
      </c>
      <c r="BS2591">
        <f t="shared" si="253"/>
        <v>36.750137687522091</v>
      </c>
      <c r="BT2591">
        <v>10</v>
      </c>
    </row>
    <row r="2592" spans="67:72" x14ac:dyDescent="0.35">
      <c r="BO2592">
        <v>25.9</v>
      </c>
      <c r="BP2592">
        <f t="shared" si="250"/>
        <v>12.360890815799884</v>
      </c>
      <c r="BQ2592">
        <f t="shared" si="251"/>
        <v>12.313326337733676</v>
      </c>
      <c r="BR2592">
        <f t="shared" si="252"/>
        <v>39.708982739972512</v>
      </c>
      <c r="BS2592">
        <f t="shared" si="253"/>
        <v>36.74877817286194</v>
      </c>
      <c r="BT2592">
        <v>10</v>
      </c>
    </row>
    <row r="2593" spans="67:72" x14ac:dyDescent="0.35">
      <c r="BO2593">
        <v>25.91</v>
      </c>
      <c r="BP2593">
        <f t="shared" si="250"/>
        <v>12.360691944374622</v>
      </c>
      <c r="BQ2593">
        <f t="shared" si="251"/>
        <v>12.313115913141417</v>
      </c>
      <c r="BR2593">
        <f t="shared" si="252"/>
        <v>39.707449461931446</v>
      </c>
      <c r="BS2593">
        <f t="shared" si="253"/>
        <v>36.747419241632883</v>
      </c>
      <c r="BT2593">
        <v>10</v>
      </c>
    </row>
    <row r="2594" spans="67:72" x14ac:dyDescent="0.35">
      <c r="BO2594">
        <v>25.92</v>
      </c>
      <c r="BP2594">
        <f t="shared" si="250"/>
        <v>12.360493188586235</v>
      </c>
      <c r="BQ2594">
        <f t="shared" si="251"/>
        <v>12.312905612694568</v>
      </c>
      <c r="BR2594">
        <f t="shared" si="252"/>
        <v>39.70591673148995</v>
      </c>
      <c r="BS2594">
        <f t="shared" si="253"/>
        <v>36.746060892828517</v>
      </c>
      <c r="BT2594">
        <v>10</v>
      </c>
    </row>
    <row r="2595" spans="67:72" x14ac:dyDescent="0.35">
      <c r="BO2595">
        <v>25.93</v>
      </c>
      <c r="BP2595">
        <f t="shared" si="250"/>
        <v>12.360294548482601</v>
      </c>
      <c r="BQ2595">
        <f t="shared" si="251"/>
        <v>12.312695436449474</v>
      </c>
      <c r="BR2595">
        <f t="shared" si="252"/>
        <v>39.70438454767293</v>
      </c>
      <c r="BS2595">
        <f t="shared" si="253"/>
        <v>36.744703125444289</v>
      </c>
      <c r="BT2595">
        <v>10</v>
      </c>
    </row>
    <row r="2596" spans="67:72" x14ac:dyDescent="0.35">
      <c r="BO2596">
        <v>25.94</v>
      </c>
      <c r="BP2596">
        <f t="shared" si="250"/>
        <v>12.360096024111622</v>
      </c>
      <c r="BQ2596">
        <f t="shared" si="251"/>
        <v>12.312485384462491</v>
      </c>
      <c r="BR2596">
        <f t="shared" si="252"/>
        <v>39.702852909507151</v>
      </c>
      <c r="BS2596">
        <f t="shared" si="253"/>
        <v>36.743345938477454</v>
      </c>
      <c r="BT2596">
        <v>10</v>
      </c>
    </row>
    <row r="2597" spans="67:72" x14ac:dyDescent="0.35">
      <c r="BO2597">
        <v>25.95</v>
      </c>
      <c r="BP2597">
        <f t="shared" si="250"/>
        <v>12.359897615521222</v>
      </c>
      <c r="BQ2597">
        <f t="shared" si="251"/>
        <v>12.312275456790021</v>
      </c>
      <c r="BR2597">
        <f t="shared" si="252"/>
        <v>39.70132181602127</v>
      </c>
      <c r="BS2597">
        <f t="shared" si="253"/>
        <v>36.741989330927083</v>
      </c>
      <c r="BT2597">
        <v>10</v>
      </c>
    </row>
    <row r="2598" spans="67:72" x14ac:dyDescent="0.35">
      <c r="BO2598">
        <v>25.96</v>
      </c>
      <c r="BP2598">
        <f t="shared" si="250"/>
        <v>12.359699322759351</v>
      </c>
      <c r="BQ2598">
        <f t="shared" si="251"/>
        <v>12.312065653488483</v>
      </c>
      <c r="BR2598">
        <f t="shared" si="252"/>
        <v>39.699791266245796</v>
      </c>
      <c r="BS2598">
        <f t="shared" si="253"/>
        <v>36.740633301794098</v>
      </c>
      <c r="BT2598">
        <v>10</v>
      </c>
    </row>
    <row r="2599" spans="67:72" x14ac:dyDescent="0.35">
      <c r="BO2599">
        <v>25.97</v>
      </c>
      <c r="BP2599">
        <f t="shared" si="250"/>
        <v>12.359501145873978</v>
      </c>
      <c r="BQ2599">
        <f t="shared" si="251"/>
        <v>12.311855974614337</v>
      </c>
      <c r="BR2599">
        <f t="shared" si="252"/>
        <v>39.698261259213091</v>
      </c>
      <c r="BS2599">
        <f t="shared" si="253"/>
        <v>36.739277850081201</v>
      </c>
      <c r="BT2599">
        <v>10</v>
      </c>
    </row>
    <row r="2600" spans="67:72" x14ac:dyDescent="0.35">
      <c r="BO2600">
        <v>25.98</v>
      </c>
      <c r="BP2600">
        <f t="shared" si="250"/>
        <v>12.359303084913101</v>
      </c>
      <c r="BQ2600">
        <f t="shared" si="251"/>
        <v>12.311646420224065</v>
      </c>
      <c r="BR2600">
        <f t="shared" si="252"/>
        <v>39.696731793957376</v>
      </c>
      <c r="BS2600">
        <f t="shared" si="253"/>
        <v>36.73792297479293</v>
      </c>
      <c r="BT2600">
        <v>10</v>
      </c>
    </row>
    <row r="2601" spans="67:72" x14ac:dyDescent="0.35">
      <c r="BO2601">
        <v>25.99</v>
      </c>
      <c r="BP2601">
        <f t="shared" si="250"/>
        <v>12.359105139924733</v>
      </c>
      <c r="BQ2601">
        <f t="shared" si="251"/>
        <v>12.311436990374181</v>
      </c>
      <c r="BR2601">
        <f t="shared" si="252"/>
        <v>39.695202869514745</v>
      </c>
      <c r="BS2601">
        <f t="shared" si="253"/>
        <v>36.736568674935604</v>
      </c>
      <c r="BT2601">
        <v>10</v>
      </c>
    </row>
    <row r="2602" spans="67:72" x14ac:dyDescent="0.35">
      <c r="BO2602">
        <v>26</v>
      </c>
      <c r="BP2602">
        <f t="shared" si="250"/>
        <v>12.358907310956919</v>
      </c>
      <c r="BQ2602">
        <f t="shared" si="251"/>
        <v>12.311227685121228</v>
      </c>
      <c r="BR2602">
        <f t="shared" si="252"/>
        <v>39.6936744849231</v>
      </c>
      <c r="BS2602">
        <f t="shared" si="253"/>
        <v>36.735214949517385</v>
      </c>
      <c r="BT2602">
        <v>10</v>
      </c>
    </row>
    <row r="2603" spans="67:72" x14ac:dyDescent="0.35">
      <c r="BO2603">
        <v>26.01</v>
      </c>
      <c r="BP2603">
        <f t="shared" si="250"/>
        <v>12.358709598057722</v>
      </c>
      <c r="BQ2603">
        <f t="shared" si="251"/>
        <v>12.311018504521778</v>
      </c>
      <c r="BR2603">
        <f t="shared" si="252"/>
        <v>39.692146639222244</v>
      </c>
      <c r="BS2603">
        <f t="shared" si="253"/>
        <v>36.733861797548208</v>
      </c>
      <c r="BT2603">
        <v>10</v>
      </c>
    </row>
    <row r="2604" spans="67:72" x14ac:dyDescent="0.35">
      <c r="BO2604">
        <v>26.02</v>
      </c>
      <c r="BP2604">
        <f t="shared" si="250"/>
        <v>12.358512001275226</v>
      </c>
      <c r="BQ2604">
        <f t="shared" si="251"/>
        <v>12.310809448632437</v>
      </c>
      <c r="BR2604">
        <f t="shared" si="252"/>
        <v>39.690619331453767</v>
      </c>
      <c r="BS2604">
        <f t="shared" si="253"/>
        <v>36.732509218039809</v>
      </c>
      <c r="BT2604">
        <v>10</v>
      </c>
    </row>
    <row r="2605" spans="67:72" x14ac:dyDescent="0.35">
      <c r="BO2605">
        <v>26.03</v>
      </c>
      <c r="BP2605">
        <f t="shared" si="250"/>
        <v>12.358314520657546</v>
      </c>
      <c r="BQ2605">
        <f t="shared" si="251"/>
        <v>12.310600517509837</v>
      </c>
      <c r="BR2605">
        <f t="shared" si="252"/>
        <v>39.68909256066113</v>
      </c>
      <c r="BS2605">
        <f t="shared" si="253"/>
        <v>36.731157210005748</v>
      </c>
      <c r="BT2605">
        <v>10</v>
      </c>
    </row>
    <row r="2606" spans="67:72" x14ac:dyDescent="0.35">
      <c r="BO2606">
        <v>26.04</v>
      </c>
      <c r="BP2606">
        <f t="shared" si="250"/>
        <v>12.358117156252812</v>
      </c>
      <c r="BQ2606">
        <f t="shared" si="251"/>
        <v>12.310391711210634</v>
      </c>
      <c r="BR2606">
        <f t="shared" si="252"/>
        <v>39.687566325889634</v>
      </c>
      <c r="BS2606">
        <f t="shared" si="253"/>
        <v>36.729805772461326</v>
      </c>
      <c r="BT2606">
        <v>10</v>
      </c>
    </row>
    <row r="2607" spans="67:72" x14ac:dyDescent="0.35">
      <c r="BO2607">
        <v>26.05</v>
      </c>
      <c r="BP2607">
        <f t="shared" si="250"/>
        <v>12.35791990810918</v>
      </c>
      <c r="BQ2607">
        <f t="shared" si="251"/>
        <v>12.310183029791531</v>
      </c>
      <c r="BR2607">
        <f t="shared" si="252"/>
        <v>39.686040626186376</v>
      </c>
      <c r="BS2607">
        <f t="shared" si="253"/>
        <v>36.728454904423685</v>
      </c>
      <c r="BT2607">
        <v>10</v>
      </c>
    </row>
    <row r="2608" spans="67:72" x14ac:dyDescent="0.35">
      <c r="BO2608">
        <v>26.06</v>
      </c>
      <c r="BP2608">
        <f t="shared" si="250"/>
        <v>12.357722776274832</v>
      </c>
      <c r="BQ2608">
        <f t="shared" si="251"/>
        <v>12.309974473309243</v>
      </c>
      <c r="BR2608">
        <f t="shared" si="252"/>
        <v>39.684515460600331</v>
      </c>
      <c r="BS2608">
        <f t="shared" si="253"/>
        <v>36.727104604911716</v>
      </c>
      <c r="BT2608">
        <v>10</v>
      </c>
    </row>
    <row r="2609" spans="67:72" x14ac:dyDescent="0.35">
      <c r="BO2609">
        <v>26.07</v>
      </c>
      <c r="BP2609">
        <f t="shared" si="250"/>
        <v>12.357525760797971</v>
      </c>
      <c r="BQ2609">
        <f t="shared" si="251"/>
        <v>12.309766041820525</v>
      </c>
      <c r="BR2609">
        <f t="shared" si="252"/>
        <v>39.682990828182255</v>
      </c>
      <c r="BS2609">
        <f t="shared" si="253"/>
        <v>36.725754872946112</v>
      </c>
      <c r="BT2609">
        <v>10</v>
      </c>
    </row>
    <row r="2610" spans="67:72" x14ac:dyDescent="0.35">
      <c r="BO2610">
        <v>26.08</v>
      </c>
      <c r="BP2610">
        <f t="shared" si="250"/>
        <v>12.357328861726822</v>
      </c>
      <c r="BQ2610">
        <f t="shared" si="251"/>
        <v>12.309557735382155</v>
      </c>
      <c r="BR2610">
        <f t="shared" si="252"/>
        <v>39.681466727984748</v>
      </c>
      <c r="BS2610">
        <f t="shared" si="253"/>
        <v>36.724405707549344</v>
      </c>
      <c r="BT2610">
        <v>10</v>
      </c>
    </row>
    <row r="2611" spans="67:72" x14ac:dyDescent="0.35">
      <c r="BO2611">
        <v>26.09</v>
      </c>
      <c r="BP2611">
        <f t="shared" si="250"/>
        <v>12.357132079109636</v>
      </c>
      <c r="BQ2611">
        <f t="shared" si="251"/>
        <v>12.309349554050948</v>
      </c>
      <c r="BR2611">
        <f t="shared" si="252"/>
        <v>39.679943159062226</v>
      </c>
      <c r="BS2611">
        <f t="shared" si="253"/>
        <v>36.723057107745639</v>
      </c>
      <c r="BT2611">
        <v>10</v>
      </c>
    </row>
    <row r="2612" spans="67:72" x14ac:dyDescent="0.35">
      <c r="BO2612">
        <v>26.1</v>
      </c>
      <c r="BP2612">
        <f t="shared" si="250"/>
        <v>12.356935412994687</v>
      </c>
      <c r="BQ2612">
        <f t="shared" si="251"/>
        <v>12.309141497883743</v>
      </c>
      <c r="BR2612">
        <f t="shared" si="252"/>
        <v>39.678420120470903</v>
      </c>
      <c r="BS2612">
        <f t="shared" si="253"/>
        <v>36.721709072561026</v>
      </c>
      <c r="BT2612">
        <v>10</v>
      </c>
    </row>
    <row r="2613" spans="67:72" x14ac:dyDescent="0.35">
      <c r="BO2613">
        <v>26.11</v>
      </c>
      <c r="BP2613">
        <f t="shared" si="250"/>
        <v>12.356738863430268</v>
      </c>
      <c r="BQ2613">
        <f t="shared" si="251"/>
        <v>12.308933566937414</v>
      </c>
      <c r="BR2613">
        <f t="shared" si="252"/>
        <v>39.676897611268835</v>
      </c>
      <c r="BS2613">
        <f t="shared" si="253"/>
        <v>36.720361601023285</v>
      </c>
      <c r="BT2613">
        <v>10</v>
      </c>
    </row>
    <row r="2614" spans="67:72" x14ac:dyDescent="0.35">
      <c r="BO2614">
        <v>26.12</v>
      </c>
      <c r="BP2614">
        <f t="shared" si="250"/>
        <v>12.356542430464701</v>
      </c>
      <c r="BQ2614">
        <f t="shared" si="251"/>
        <v>12.308725761268857</v>
      </c>
      <c r="BR2614">
        <f t="shared" si="252"/>
        <v>39.675375630515852</v>
      </c>
      <c r="BS2614">
        <f t="shared" si="253"/>
        <v>36.71901469216197</v>
      </c>
      <c r="BT2614">
        <v>10</v>
      </c>
    </row>
    <row r="2615" spans="67:72" x14ac:dyDescent="0.35">
      <c r="BO2615">
        <v>26.13</v>
      </c>
      <c r="BP2615">
        <f t="shared" si="250"/>
        <v>12.356346114146325</v>
      </c>
      <c r="BQ2615">
        <f t="shared" si="251"/>
        <v>12.308518080935007</v>
      </c>
      <c r="BR2615">
        <f t="shared" si="252"/>
        <v>39.673854177273611</v>
      </c>
      <c r="BS2615">
        <f t="shared" si="253"/>
        <v>36.717668345008377</v>
      </c>
      <c r="BT2615">
        <v>10</v>
      </c>
    </row>
    <row r="2616" spans="67:72" x14ac:dyDescent="0.35">
      <c r="BO2616">
        <v>26.14</v>
      </c>
      <c r="BP2616">
        <f t="shared" si="250"/>
        <v>12.35614991452351</v>
      </c>
      <c r="BQ2616">
        <f t="shared" si="251"/>
        <v>12.308310525992823</v>
      </c>
      <c r="BR2616">
        <f t="shared" si="252"/>
        <v>39.672333250605554</v>
      </c>
      <c r="BS2616">
        <f t="shared" si="253"/>
        <v>36.7163225585956</v>
      </c>
      <c r="BT2616">
        <v>10</v>
      </c>
    </row>
    <row r="2617" spans="67:72" x14ac:dyDescent="0.35">
      <c r="BO2617">
        <v>26.15</v>
      </c>
      <c r="BP2617">
        <f t="shared" si="250"/>
        <v>12.355953831644642</v>
      </c>
      <c r="BQ2617">
        <f t="shared" si="251"/>
        <v>12.308103096499298</v>
      </c>
      <c r="BR2617">
        <f t="shared" si="252"/>
        <v>39.670812849576926</v>
      </c>
      <c r="BS2617">
        <f t="shared" si="253"/>
        <v>36.714977331958458</v>
      </c>
      <c r="BT2617">
        <v>10</v>
      </c>
    </row>
    <row r="2618" spans="67:72" x14ac:dyDescent="0.35">
      <c r="BO2618">
        <v>26.16</v>
      </c>
      <c r="BP2618">
        <f t="shared" si="250"/>
        <v>12.355757865558139</v>
      </c>
      <c r="BQ2618">
        <f t="shared" si="251"/>
        <v>12.30789579251145</v>
      </c>
      <c r="BR2618">
        <f t="shared" si="252"/>
        <v>39.66929297325477</v>
      </c>
      <c r="BS2618">
        <f t="shared" si="253"/>
        <v>36.713632664133549</v>
      </c>
      <c r="BT2618">
        <v>10</v>
      </c>
    </row>
    <row r="2619" spans="67:72" x14ac:dyDescent="0.35">
      <c r="BO2619">
        <v>26.17</v>
      </c>
      <c r="BP2619">
        <f t="shared" si="250"/>
        <v>12.355562016312431</v>
      </c>
      <c r="BQ2619">
        <f t="shared" si="251"/>
        <v>12.307688614086333</v>
      </c>
      <c r="BR2619">
        <f t="shared" si="252"/>
        <v>39.667773620707905</v>
      </c>
      <c r="BS2619">
        <f t="shared" si="253"/>
        <v>36.712288554159187</v>
      </c>
      <c r="BT2619">
        <v>10</v>
      </c>
    </row>
    <row r="2620" spans="67:72" x14ac:dyDescent="0.35">
      <c r="BO2620">
        <v>26.18</v>
      </c>
      <c r="BP2620">
        <f t="shared" si="250"/>
        <v>12.355366283955982</v>
      </c>
      <c r="BQ2620">
        <f t="shared" si="251"/>
        <v>12.307481561281023</v>
      </c>
      <c r="BR2620">
        <f t="shared" si="252"/>
        <v>39.666254791006956</v>
      </c>
      <c r="BS2620">
        <f t="shared" si="253"/>
        <v>36.710945001075473</v>
      </c>
      <c r="BT2620">
        <v>10</v>
      </c>
    </row>
    <row r="2621" spans="67:72" x14ac:dyDescent="0.35">
      <c r="BO2621">
        <v>26.19</v>
      </c>
      <c r="BP2621">
        <f t="shared" si="250"/>
        <v>12.355170668537271</v>
      </c>
      <c r="BQ2621">
        <f t="shared" si="251"/>
        <v>12.307274634152632</v>
      </c>
      <c r="BR2621">
        <f t="shared" si="252"/>
        <v>39.664736483224324</v>
      </c>
      <c r="BS2621">
        <f t="shared" si="253"/>
        <v>36.709602003924211</v>
      </c>
      <c r="BT2621">
        <v>10</v>
      </c>
    </row>
    <row r="2622" spans="67:72" x14ac:dyDescent="0.35">
      <c r="BO2622">
        <v>26.2</v>
      </c>
      <c r="BP2622">
        <f t="shared" si="250"/>
        <v>12.354975170104806</v>
      </c>
      <c r="BQ2622">
        <f t="shared" si="251"/>
        <v>12.307067832758305</v>
      </c>
      <c r="BR2622">
        <f t="shared" si="252"/>
        <v>39.663218696434171</v>
      </c>
      <c r="BS2622">
        <f t="shared" si="253"/>
        <v>36.708259561748974</v>
      </c>
      <c r="BT2622">
        <v>10</v>
      </c>
    </row>
    <row r="2623" spans="67:72" x14ac:dyDescent="0.35">
      <c r="BO2623">
        <v>26.21</v>
      </c>
      <c r="BP2623">
        <f t="shared" si="250"/>
        <v>12.354779788707116</v>
      </c>
      <c r="BQ2623">
        <f t="shared" si="251"/>
        <v>12.306861157155208</v>
      </c>
      <c r="BR2623">
        <f t="shared" si="252"/>
        <v>39.661701429712473</v>
      </c>
      <c r="BS2623">
        <f t="shared" si="253"/>
        <v>36.706917673595079</v>
      </c>
      <c r="BT2623">
        <v>10</v>
      </c>
    </row>
    <row r="2624" spans="67:72" x14ac:dyDescent="0.35">
      <c r="BO2624">
        <v>26.22</v>
      </c>
      <c r="BP2624">
        <f t="shared" si="250"/>
        <v>12.354584524392756</v>
      </c>
      <c r="BQ2624">
        <f t="shared" si="251"/>
        <v>12.306654607400541</v>
      </c>
      <c r="BR2624">
        <f t="shared" si="252"/>
        <v>39.660184682136929</v>
      </c>
      <c r="BS2624">
        <f t="shared" si="253"/>
        <v>36.705576338509537</v>
      </c>
      <c r="BT2624">
        <v>10</v>
      </c>
    </row>
    <row r="2625" spans="67:72" x14ac:dyDescent="0.35">
      <c r="BO2625">
        <v>26.23</v>
      </c>
      <c r="BP2625">
        <f t="shared" si="250"/>
        <v>12.354389377210298</v>
      </c>
      <c r="BQ2625">
        <f t="shared" si="251"/>
        <v>12.30644818355154</v>
      </c>
      <c r="BR2625">
        <f t="shared" si="252"/>
        <v>39.658668452787055</v>
      </c>
      <c r="BS2625">
        <f t="shared" si="253"/>
        <v>36.704235555541139</v>
      </c>
      <c r="BT2625">
        <v>10</v>
      </c>
    </row>
    <row r="2626" spans="67:72" x14ac:dyDescent="0.35">
      <c r="BO2626">
        <v>26.24</v>
      </c>
      <c r="BP2626">
        <f t="shared" si="250"/>
        <v>12.354194347208344</v>
      </c>
      <c r="BQ2626">
        <f t="shared" si="251"/>
        <v>12.306241885665459</v>
      </c>
      <c r="BR2626">
        <f t="shared" si="252"/>
        <v>39.65715274074411</v>
      </c>
      <c r="BS2626">
        <f t="shared" si="253"/>
        <v>36.702895323740385</v>
      </c>
      <c r="BT2626">
        <v>10</v>
      </c>
    </row>
    <row r="2627" spans="67:72" x14ac:dyDescent="0.35">
      <c r="BO2627">
        <v>26.25</v>
      </c>
      <c r="BP2627">
        <f t="shared" ref="BP2627:BP2690" si="254">13.03*EXP(-0.003454*BO2627)+0.1297*EXP(0.04768*BO2627)</f>
        <v>12.353999434435519</v>
      </c>
      <c r="BQ2627">
        <f t="shared" ref="BQ2627:BQ2690" si="255">13.05*EXP(-0.003531*BO2627)+0.105*EXP(0.05201*BO2627)</f>
        <v>12.306035713799593</v>
      </c>
      <c r="BR2627">
        <f t="shared" ref="BR2627:BR2690" si="256">19.99*EXP(-0.1923*BO2627)+43*EXP(-0.003208*BO2627)</f>
        <v>39.65563754509111</v>
      </c>
      <c r="BS2627">
        <f t="shared" ref="BS2627:BS2690" si="257">18.61*EXP(-0.182*BO2627)+39.42*EXP(-0.002885*BO2627)</f>
        <v>36.70155564215947</v>
      </c>
      <c r="BT2627">
        <v>10</v>
      </c>
    </row>
    <row r="2628" spans="67:72" x14ac:dyDescent="0.35">
      <c r="BO2628">
        <v>26.26</v>
      </c>
      <c r="BP2628">
        <f t="shared" si="254"/>
        <v>12.353804638940465</v>
      </c>
      <c r="BQ2628">
        <f t="shared" si="255"/>
        <v>12.305829668011262</v>
      </c>
      <c r="BR2628">
        <f t="shared" si="256"/>
        <v>39.654122864912843</v>
      </c>
      <c r="BS2628">
        <f t="shared" si="257"/>
        <v>36.700216509852361</v>
      </c>
      <c r="BT2628">
        <v>10</v>
      </c>
    </row>
    <row r="2629" spans="67:72" x14ac:dyDescent="0.35">
      <c r="BO2629">
        <v>26.27</v>
      </c>
      <c r="BP2629">
        <f t="shared" si="254"/>
        <v>12.353609960771855</v>
      </c>
      <c r="BQ2629">
        <f t="shared" si="255"/>
        <v>12.305623748357817</v>
      </c>
      <c r="BR2629">
        <f t="shared" si="256"/>
        <v>39.652608699295847</v>
      </c>
      <c r="BS2629">
        <f t="shared" si="257"/>
        <v>36.698877925874712</v>
      </c>
      <c r="BT2629">
        <v>10</v>
      </c>
    </row>
    <row r="2630" spans="67:72" x14ac:dyDescent="0.35">
      <c r="BO2630">
        <v>26.28</v>
      </c>
      <c r="BP2630">
        <f t="shared" si="254"/>
        <v>12.353415399978386</v>
      </c>
      <c r="BQ2630">
        <f t="shared" si="255"/>
        <v>12.305417954896642</v>
      </c>
      <c r="BR2630">
        <f t="shared" si="256"/>
        <v>39.651095047328418</v>
      </c>
      <c r="BS2630">
        <f t="shared" si="257"/>
        <v>36.697539889283895</v>
      </c>
      <c r="BT2630">
        <v>10</v>
      </c>
    </row>
    <row r="2631" spans="67:72" x14ac:dyDescent="0.35">
      <c r="BO2631">
        <v>26.29</v>
      </c>
      <c r="BP2631">
        <f t="shared" si="254"/>
        <v>12.353220956608768</v>
      </c>
      <c r="BQ2631">
        <f t="shared" si="255"/>
        <v>12.305212287685144</v>
      </c>
      <c r="BR2631">
        <f t="shared" si="256"/>
        <v>39.649581908100593</v>
      </c>
      <c r="BS2631">
        <f t="shared" si="257"/>
        <v>36.696202399139018</v>
      </c>
      <c r="BT2631">
        <v>10</v>
      </c>
    </row>
    <row r="2632" spans="67:72" x14ac:dyDescent="0.35">
      <c r="BO2632">
        <v>26.3</v>
      </c>
      <c r="BP2632">
        <f t="shared" si="254"/>
        <v>12.353026630711744</v>
      </c>
      <c r="BQ2632">
        <f t="shared" si="255"/>
        <v>12.305006746780766</v>
      </c>
      <c r="BR2632">
        <f t="shared" si="256"/>
        <v>39.648069280704163</v>
      </c>
      <c r="BS2632">
        <f t="shared" si="257"/>
        <v>36.694865454500864</v>
      </c>
      <c r="BT2632">
        <v>10</v>
      </c>
    </row>
    <row r="2633" spans="67:72" x14ac:dyDescent="0.35">
      <c r="BO2633">
        <v>26.31</v>
      </c>
      <c r="BP2633">
        <f t="shared" si="254"/>
        <v>12.35283242233608</v>
      </c>
      <c r="BQ2633">
        <f t="shared" si="255"/>
        <v>12.304801332240981</v>
      </c>
      <c r="BR2633">
        <f t="shared" si="256"/>
        <v>39.646557164232647</v>
      </c>
      <c r="BS2633">
        <f t="shared" si="257"/>
        <v>36.693529054431941</v>
      </c>
      <c r="BT2633">
        <v>10</v>
      </c>
    </row>
    <row r="2634" spans="67:72" x14ac:dyDescent="0.35">
      <c r="BO2634">
        <v>26.32</v>
      </c>
      <c r="BP2634">
        <f t="shared" si="254"/>
        <v>12.352638331530562</v>
      </c>
      <c r="BQ2634">
        <f t="shared" si="255"/>
        <v>12.304596044123288</v>
      </c>
      <c r="BR2634">
        <f t="shared" si="256"/>
        <v>39.645045557781323</v>
      </c>
      <c r="BS2634">
        <f t="shared" si="257"/>
        <v>36.69219319799646</v>
      </c>
      <c r="BT2634">
        <v>10</v>
      </c>
    </row>
    <row r="2635" spans="67:72" x14ac:dyDescent="0.35">
      <c r="BO2635">
        <v>26.33</v>
      </c>
      <c r="BP2635">
        <f t="shared" si="254"/>
        <v>12.352444358343998</v>
      </c>
      <c r="BQ2635">
        <f t="shared" si="255"/>
        <v>12.304390882485222</v>
      </c>
      <c r="BR2635">
        <f t="shared" si="256"/>
        <v>39.643534460447192</v>
      </c>
      <c r="BS2635">
        <f t="shared" si="257"/>
        <v>36.690857884260332</v>
      </c>
      <c r="BT2635">
        <v>10</v>
      </c>
    </row>
    <row r="2636" spans="67:72" x14ac:dyDescent="0.35">
      <c r="BO2636">
        <v>26.34</v>
      </c>
      <c r="BP2636">
        <f t="shared" si="254"/>
        <v>12.352250502825228</v>
      </c>
      <c r="BQ2636">
        <f t="shared" si="255"/>
        <v>12.304185847384344</v>
      </c>
      <c r="BR2636">
        <f t="shared" si="256"/>
        <v>39.642023871328988</v>
      </c>
      <c r="BS2636">
        <f t="shared" si="257"/>
        <v>36.689523112291162</v>
      </c>
      <c r="BT2636">
        <v>10</v>
      </c>
    </row>
    <row r="2637" spans="67:72" x14ac:dyDescent="0.35">
      <c r="BO2637">
        <v>26.35</v>
      </c>
      <c r="BP2637">
        <f t="shared" si="254"/>
        <v>12.352056765023107</v>
      </c>
      <c r="BQ2637">
        <f t="shared" si="255"/>
        <v>12.303980938878246</v>
      </c>
      <c r="BR2637">
        <f t="shared" si="256"/>
        <v>39.640513789527169</v>
      </c>
      <c r="BS2637">
        <f t="shared" si="257"/>
        <v>36.68818888115824</v>
      </c>
      <c r="BT2637">
        <v>10</v>
      </c>
    </row>
    <row r="2638" spans="67:72" x14ac:dyDescent="0.35">
      <c r="BO2638">
        <v>26.36</v>
      </c>
      <c r="BP2638">
        <f t="shared" si="254"/>
        <v>12.351863144986517</v>
      </c>
      <c r="BQ2638">
        <f t="shared" si="255"/>
        <v>12.303776157024551</v>
      </c>
      <c r="BR2638">
        <f t="shared" si="256"/>
        <v>39.639004214143945</v>
      </c>
      <c r="BS2638">
        <f t="shared" si="257"/>
        <v>36.686855189932579</v>
      </c>
      <c r="BT2638">
        <v>10</v>
      </c>
    </row>
    <row r="2639" spans="67:72" x14ac:dyDescent="0.35">
      <c r="BO2639">
        <v>26.37</v>
      </c>
      <c r="BP2639">
        <f t="shared" si="254"/>
        <v>12.351669642764364</v>
      </c>
      <c r="BQ2639">
        <f t="shared" si="255"/>
        <v>12.303571501880912</v>
      </c>
      <c r="BR2639">
        <f t="shared" si="256"/>
        <v>39.6374951442832</v>
      </c>
      <c r="BS2639">
        <f t="shared" si="257"/>
        <v>36.685522037686837</v>
      </c>
      <c r="BT2639">
        <v>10</v>
      </c>
    </row>
    <row r="2640" spans="67:72" x14ac:dyDescent="0.35">
      <c r="BO2640">
        <v>26.38</v>
      </c>
      <c r="BP2640">
        <f t="shared" si="254"/>
        <v>12.351476258405572</v>
      </c>
      <c r="BQ2640">
        <f t="shared" si="255"/>
        <v>12.303366973505014</v>
      </c>
      <c r="BR2640">
        <f t="shared" si="256"/>
        <v>39.635986579050602</v>
      </c>
      <c r="BS2640">
        <f t="shared" si="257"/>
        <v>36.684189423495383</v>
      </c>
      <c r="BT2640">
        <v>10</v>
      </c>
    </row>
    <row r="2641" spans="67:72" x14ac:dyDescent="0.35">
      <c r="BO2641">
        <v>26.39</v>
      </c>
      <c r="BP2641">
        <f t="shared" si="254"/>
        <v>12.351282991959101</v>
      </c>
      <c r="BQ2641">
        <f t="shared" si="255"/>
        <v>12.303162571954569</v>
      </c>
      <c r="BR2641">
        <f t="shared" si="256"/>
        <v>39.634478517553468</v>
      </c>
      <c r="BS2641">
        <f t="shared" si="257"/>
        <v>36.682857346434268</v>
      </c>
      <c r="BT2641">
        <v>10</v>
      </c>
    </row>
    <row r="2642" spans="67:72" x14ac:dyDescent="0.35">
      <c r="BO2642">
        <v>26.4</v>
      </c>
      <c r="BP2642">
        <f t="shared" si="254"/>
        <v>12.35108984347392</v>
      </c>
      <c r="BQ2642">
        <f t="shared" si="255"/>
        <v>12.302958297287319</v>
      </c>
      <c r="BR2642">
        <f t="shared" si="256"/>
        <v>39.63297095890087</v>
      </c>
      <c r="BS2642">
        <f t="shared" si="257"/>
        <v>36.681525805581202</v>
      </c>
      <c r="BT2642">
        <v>10</v>
      </c>
    </row>
    <row r="2643" spans="67:72" x14ac:dyDescent="0.35">
      <c r="BO2643">
        <v>26.41</v>
      </c>
      <c r="BP2643">
        <f t="shared" si="254"/>
        <v>12.350896812999032</v>
      </c>
      <c r="BQ2643">
        <f t="shared" si="255"/>
        <v>12.302754149561043</v>
      </c>
      <c r="BR2643">
        <f t="shared" si="256"/>
        <v>39.631463902203571</v>
      </c>
      <c r="BS2643">
        <f t="shared" si="257"/>
        <v>36.680194800015592</v>
      </c>
      <c r="BT2643">
        <v>10</v>
      </c>
    </row>
    <row r="2644" spans="67:72" x14ac:dyDescent="0.35">
      <c r="BO2644">
        <v>26.42</v>
      </c>
      <c r="BP2644">
        <f t="shared" si="254"/>
        <v>12.35070390058346</v>
      </c>
      <c r="BQ2644">
        <f t="shared" si="255"/>
        <v>12.302550128833541</v>
      </c>
      <c r="BR2644">
        <f t="shared" si="256"/>
        <v>39.629957346574066</v>
      </c>
      <c r="BS2644">
        <f t="shared" si="257"/>
        <v>36.678864328818506</v>
      </c>
      <c r="BT2644">
        <v>10</v>
      </c>
    </row>
    <row r="2645" spans="67:72" x14ac:dyDescent="0.35">
      <c r="BO2645">
        <v>26.43</v>
      </c>
      <c r="BP2645">
        <f t="shared" si="254"/>
        <v>12.350511106276251</v>
      </c>
      <c r="BQ2645">
        <f t="shared" si="255"/>
        <v>12.302346235162652</v>
      </c>
      <c r="BR2645">
        <f t="shared" si="256"/>
        <v>39.62845129112651</v>
      </c>
      <c r="BS2645">
        <f t="shared" si="257"/>
        <v>36.677534391072683</v>
      </c>
      <c r="BT2645">
        <v>10</v>
      </c>
    </row>
    <row r="2646" spans="67:72" x14ac:dyDescent="0.35">
      <c r="BO2646">
        <v>26.44</v>
      </c>
      <c r="BP2646">
        <f t="shared" si="254"/>
        <v>12.350318430126475</v>
      </c>
      <c r="BQ2646">
        <f t="shared" si="255"/>
        <v>12.302142468606238</v>
      </c>
      <c r="BR2646">
        <f t="shared" si="256"/>
        <v>39.626945734976786</v>
      </c>
      <c r="BS2646">
        <f t="shared" si="257"/>
        <v>36.676204985862526</v>
      </c>
      <c r="BT2646">
        <v>10</v>
      </c>
    </row>
    <row r="2647" spans="67:72" x14ac:dyDescent="0.35">
      <c r="BO2647">
        <v>26.45</v>
      </c>
      <c r="BP2647">
        <f t="shared" si="254"/>
        <v>12.350125872183222</v>
      </c>
      <c r="BQ2647">
        <f t="shared" si="255"/>
        <v>12.301938829222197</v>
      </c>
      <c r="BR2647">
        <f t="shared" si="256"/>
        <v>39.62544067724248</v>
      </c>
      <c r="BS2647">
        <f t="shared" si="257"/>
        <v>36.674876112274113</v>
      </c>
      <c r="BT2647">
        <v>10</v>
      </c>
    </row>
    <row r="2648" spans="67:72" x14ac:dyDescent="0.35">
      <c r="BO2648">
        <v>26.46</v>
      </c>
      <c r="BP2648">
        <f t="shared" si="254"/>
        <v>12.349933432495616</v>
      </c>
      <c r="BQ2648">
        <f t="shared" si="255"/>
        <v>12.301735317068452</v>
      </c>
      <c r="BR2648">
        <f t="shared" si="256"/>
        <v>39.623936117042838</v>
      </c>
      <c r="BS2648">
        <f t="shared" si="257"/>
        <v>36.673547769395171</v>
      </c>
      <c r="BT2648">
        <v>10</v>
      </c>
    </row>
    <row r="2649" spans="67:72" x14ac:dyDescent="0.35">
      <c r="BO2649">
        <v>26.47</v>
      </c>
      <c r="BP2649">
        <f t="shared" si="254"/>
        <v>12.349741111112797</v>
      </c>
      <c r="BQ2649">
        <f t="shared" si="255"/>
        <v>12.301531932202963</v>
      </c>
      <c r="BR2649">
        <f t="shared" si="256"/>
        <v>39.622432053498834</v>
      </c>
      <c r="BS2649">
        <f t="shared" si="257"/>
        <v>36.672219956315089</v>
      </c>
      <c r="BT2649">
        <v>10</v>
      </c>
    </row>
    <row r="2650" spans="67:72" x14ac:dyDescent="0.35">
      <c r="BO2650">
        <v>26.48</v>
      </c>
      <c r="BP2650">
        <f t="shared" si="254"/>
        <v>12.349548908083928</v>
      </c>
      <c r="BQ2650">
        <f t="shared" si="255"/>
        <v>12.301328674683718</v>
      </c>
      <c r="BR2650">
        <f t="shared" si="256"/>
        <v>39.620928485733089</v>
      </c>
      <c r="BS2650">
        <f t="shared" si="257"/>
        <v>36.6708926721249</v>
      </c>
      <c r="BT2650">
        <v>10</v>
      </c>
    </row>
    <row r="2651" spans="67:72" x14ac:dyDescent="0.35">
      <c r="BO2651">
        <v>26.49</v>
      </c>
      <c r="BP2651">
        <f t="shared" si="254"/>
        <v>12.3493568234582</v>
      </c>
      <c r="BQ2651">
        <f t="shared" si="255"/>
        <v>12.30112554456873</v>
      </c>
      <c r="BR2651">
        <f t="shared" si="256"/>
        <v>39.619425412869951</v>
      </c>
      <c r="BS2651">
        <f t="shared" si="257"/>
        <v>36.66956591591731</v>
      </c>
      <c r="BT2651">
        <v>10</v>
      </c>
    </row>
    <row r="2652" spans="67:72" x14ac:dyDescent="0.35">
      <c r="BO2652">
        <v>26.5</v>
      </c>
      <c r="BP2652">
        <f t="shared" si="254"/>
        <v>12.349164857284821</v>
      </c>
      <c r="BQ2652">
        <f t="shared" si="255"/>
        <v>12.30092254191605</v>
      </c>
      <c r="BR2652">
        <f t="shared" si="256"/>
        <v>39.617922834035411</v>
      </c>
      <c r="BS2652">
        <f t="shared" si="257"/>
        <v>36.668239686786649</v>
      </c>
      <c r="BT2652">
        <v>10</v>
      </c>
    </row>
    <row r="2653" spans="67:72" x14ac:dyDescent="0.35">
      <c r="BO2653">
        <v>26.51</v>
      </c>
      <c r="BP2653">
        <f t="shared" si="254"/>
        <v>12.348973009613031</v>
      </c>
      <c r="BQ2653">
        <f t="shared" si="255"/>
        <v>12.300719666783754</v>
      </c>
      <c r="BR2653">
        <f t="shared" si="256"/>
        <v>39.61642074835715</v>
      </c>
      <c r="BS2653">
        <f t="shared" si="257"/>
        <v>36.666913983828891</v>
      </c>
      <c r="BT2653">
        <v>10</v>
      </c>
    </row>
    <row r="2654" spans="67:72" x14ac:dyDescent="0.35">
      <c r="BO2654">
        <v>26.52</v>
      </c>
      <c r="BP2654">
        <f t="shared" si="254"/>
        <v>12.348781280492091</v>
      </c>
      <c r="BQ2654">
        <f t="shared" si="255"/>
        <v>12.300516919229956</v>
      </c>
      <c r="BR2654">
        <f t="shared" si="256"/>
        <v>39.614919154964532</v>
      </c>
      <c r="BS2654">
        <f t="shared" si="257"/>
        <v>36.665588806141699</v>
      </c>
      <c r="BT2654">
        <v>10</v>
      </c>
    </row>
    <row r="2655" spans="67:72" x14ac:dyDescent="0.35">
      <c r="BO2655">
        <v>26.53</v>
      </c>
      <c r="BP2655">
        <f t="shared" si="254"/>
        <v>12.348589669971279</v>
      </c>
      <c r="BQ2655">
        <f t="shared" si="255"/>
        <v>12.30031429931279</v>
      </c>
      <c r="BR2655">
        <f t="shared" si="256"/>
        <v>39.613418052988578</v>
      </c>
      <c r="BS2655">
        <f t="shared" si="257"/>
        <v>36.664264152824316</v>
      </c>
      <c r="BT2655">
        <v>10</v>
      </c>
    </row>
    <row r="2656" spans="67:72" x14ac:dyDescent="0.35">
      <c r="BO2656">
        <v>26.54</v>
      </c>
      <c r="BP2656">
        <f t="shared" si="254"/>
        <v>12.348398178099911</v>
      </c>
      <c r="BQ2656">
        <f t="shared" si="255"/>
        <v>12.300111807090428</v>
      </c>
      <c r="BR2656">
        <f t="shared" si="256"/>
        <v>39.611917441561971</v>
      </c>
      <c r="BS2656">
        <f t="shared" si="257"/>
        <v>36.662940022977651</v>
      </c>
      <c r="BT2656">
        <v>10</v>
      </c>
    </row>
    <row r="2657" spans="67:72" x14ac:dyDescent="0.35">
      <c r="BO2657">
        <v>26.55</v>
      </c>
      <c r="BP2657">
        <f t="shared" si="254"/>
        <v>12.348206804927312</v>
      </c>
      <c r="BQ2657">
        <f t="shared" si="255"/>
        <v>12.29990944262107</v>
      </c>
      <c r="BR2657">
        <f t="shared" si="256"/>
        <v>39.610417319819078</v>
      </c>
      <c r="BS2657">
        <f t="shared" si="257"/>
        <v>36.661616415704238</v>
      </c>
      <c r="BT2657">
        <v>10</v>
      </c>
    </row>
    <row r="2658" spans="67:72" x14ac:dyDescent="0.35">
      <c r="BO2658">
        <v>26.56</v>
      </c>
      <c r="BP2658">
        <f t="shared" si="254"/>
        <v>12.348015550502836</v>
      </c>
      <c r="BQ2658">
        <f t="shared" si="255"/>
        <v>12.29970720596295</v>
      </c>
      <c r="BR2658">
        <f t="shared" si="256"/>
        <v>39.608917686895907</v>
      </c>
      <c r="BS2658">
        <f t="shared" si="257"/>
        <v>36.660293330108246</v>
      </c>
      <c r="BT2658">
        <v>10</v>
      </c>
    </row>
    <row r="2659" spans="67:72" x14ac:dyDescent="0.35">
      <c r="BO2659">
        <v>26.57</v>
      </c>
      <c r="BP2659">
        <f t="shared" si="254"/>
        <v>12.347824414875868</v>
      </c>
      <c r="BQ2659">
        <f t="shared" si="255"/>
        <v>12.299505097174325</v>
      </c>
      <c r="BR2659">
        <f t="shared" si="256"/>
        <v>39.607418541930137</v>
      </c>
      <c r="BS2659">
        <f t="shared" si="257"/>
        <v>36.658970765295471</v>
      </c>
      <c r="BT2659">
        <v>10</v>
      </c>
    </row>
    <row r="2660" spans="67:72" x14ac:dyDescent="0.35">
      <c r="BO2660">
        <v>26.58</v>
      </c>
      <c r="BP2660">
        <f t="shared" si="254"/>
        <v>12.347633398095804</v>
      </c>
      <c r="BQ2660">
        <f t="shared" si="255"/>
        <v>12.299303116313494</v>
      </c>
      <c r="BR2660">
        <f t="shared" si="256"/>
        <v>39.605919884061102</v>
      </c>
      <c r="BS2660">
        <f t="shared" si="257"/>
        <v>36.657648720373338</v>
      </c>
      <c r="BT2660">
        <v>10</v>
      </c>
    </row>
    <row r="2661" spans="67:72" x14ac:dyDescent="0.35">
      <c r="BO2661">
        <v>26.59</v>
      </c>
      <c r="BP2661">
        <f t="shared" si="254"/>
        <v>12.347442500212075</v>
      </c>
      <c r="BQ2661">
        <f t="shared" si="255"/>
        <v>12.29910126343877</v>
      </c>
      <c r="BR2661">
        <f t="shared" si="256"/>
        <v>39.604421712429769</v>
      </c>
      <c r="BS2661">
        <f t="shared" si="257"/>
        <v>36.656327194450881</v>
      </c>
      <c r="BT2661">
        <v>10</v>
      </c>
    </row>
    <row r="2662" spans="67:72" x14ac:dyDescent="0.35">
      <c r="BO2662">
        <v>26.6</v>
      </c>
      <c r="BP2662">
        <f t="shared" si="254"/>
        <v>12.347251721274127</v>
      </c>
      <c r="BQ2662">
        <f t="shared" si="255"/>
        <v>12.298899538608515</v>
      </c>
      <c r="BR2662">
        <f t="shared" si="256"/>
        <v>39.602924026178769</v>
      </c>
      <c r="BS2662">
        <f t="shared" si="257"/>
        <v>36.655006186638765</v>
      </c>
      <c r="BT2662">
        <v>10</v>
      </c>
    </row>
    <row r="2663" spans="67:72" x14ac:dyDescent="0.35">
      <c r="BO2663">
        <v>26.61</v>
      </c>
      <c r="BP2663">
        <f t="shared" si="254"/>
        <v>12.347061061331438</v>
      </c>
      <c r="BQ2663">
        <f t="shared" si="255"/>
        <v>12.298697941881112</v>
      </c>
      <c r="BR2663">
        <f t="shared" si="256"/>
        <v>39.601426824452382</v>
      </c>
      <c r="BS2663">
        <f t="shared" si="257"/>
        <v>36.653685696049244</v>
      </c>
      <c r="BT2663">
        <v>10</v>
      </c>
    </row>
    <row r="2664" spans="67:72" x14ac:dyDescent="0.35">
      <c r="BO2664">
        <v>26.62</v>
      </c>
      <c r="BP2664">
        <f t="shared" si="254"/>
        <v>12.346870520433503</v>
      </c>
      <c r="BQ2664">
        <f t="shared" si="255"/>
        <v>12.298496473314973</v>
      </c>
      <c r="BR2664">
        <f t="shared" si="256"/>
        <v>39.599930106396506</v>
      </c>
      <c r="BS2664">
        <f t="shared" si="257"/>
        <v>36.652365721796244</v>
      </c>
      <c r="BT2664">
        <v>10</v>
      </c>
    </row>
    <row r="2665" spans="67:72" x14ac:dyDescent="0.35">
      <c r="BO2665">
        <v>26.63</v>
      </c>
      <c r="BP2665">
        <f t="shared" si="254"/>
        <v>12.346680098629847</v>
      </c>
      <c r="BQ2665">
        <f t="shared" si="255"/>
        <v>12.298295132968544</v>
      </c>
      <c r="BR2665">
        <f t="shared" si="256"/>
        <v>39.598433871158697</v>
      </c>
      <c r="BS2665">
        <f t="shared" si="257"/>
        <v>36.651046262995223</v>
      </c>
      <c r="BT2665">
        <v>10</v>
      </c>
    </row>
    <row r="2666" spans="67:72" x14ac:dyDescent="0.35">
      <c r="BO2666">
        <v>26.64</v>
      </c>
      <c r="BP2666">
        <f t="shared" si="254"/>
        <v>12.346489795970012</v>
      </c>
      <c r="BQ2666">
        <f t="shared" si="255"/>
        <v>12.298093920900303</v>
      </c>
      <c r="BR2666">
        <f t="shared" si="256"/>
        <v>39.596938117888143</v>
      </c>
      <c r="BS2666">
        <f t="shared" si="257"/>
        <v>36.649727318763304</v>
      </c>
      <c r="BT2666">
        <v>10</v>
      </c>
    </row>
    <row r="2667" spans="67:72" x14ac:dyDescent="0.35">
      <c r="BO2667">
        <v>26.65</v>
      </c>
      <c r="BP2667">
        <f t="shared" si="254"/>
        <v>12.34629961250357</v>
      </c>
      <c r="BQ2667">
        <f t="shared" si="255"/>
        <v>12.297892837168757</v>
      </c>
      <c r="BR2667">
        <f t="shared" si="256"/>
        <v>39.595442845735661</v>
      </c>
      <c r="BS2667">
        <f t="shared" si="257"/>
        <v>36.648408888219194</v>
      </c>
      <c r="BT2667">
        <v>10</v>
      </c>
    </row>
    <row r="2668" spans="67:72" x14ac:dyDescent="0.35">
      <c r="BO2668">
        <v>26.66</v>
      </c>
      <c r="BP2668">
        <f t="shared" si="254"/>
        <v>12.346109548280111</v>
      </c>
      <c r="BQ2668">
        <f t="shared" si="255"/>
        <v>12.29769188183244</v>
      </c>
      <c r="BR2668">
        <f t="shared" si="256"/>
        <v>39.593948053853715</v>
      </c>
      <c r="BS2668">
        <f t="shared" si="257"/>
        <v>36.647090970483198</v>
      </c>
      <c r="BT2668">
        <v>10</v>
      </c>
    </row>
    <row r="2669" spans="67:72" x14ac:dyDescent="0.35">
      <c r="BO2669">
        <v>26.67</v>
      </c>
      <c r="BP2669">
        <f t="shared" si="254"/>
        <v>12.345919603349259</v>
      </c>
      <c r="BQ2669">
        <f t="shared" si="255"/>
        <v>12.297491054949926</v>
      </c>
      <c r="BR2669">
        <f t="shared" si="256"/>
        <v>39.592453741396355</v>
      </c>
      <c r="BS2669">
        <f t="shared" si="257"/>
        <v>36.645773564677228</v>
      </c>
      <c r="BT2669">
        <v>10</v>
      </c>
    </row>
    <row r="2670" spans="67:72" x14ac:dyDescent="0.35">
      <c r="BO2670">
        <v>26.68</v>
      </c>
      <c r="BP2670">
        <f t="shared" si="254"/>
        <v>12.345729777760647</v>
      </c>
      <c r="BQ2670">
        <f t="shared" si="255"/>
        <v>12.297290356579811</v>
      </c>
      <c r="BR2670">
        <f t="shared" si="256"/>
        <v>39.590959907519284</v>
      </c>
      <c r="BS2670">
        <f t="shared" si="257"/>
        <v>36.644456669924779</v>
      </c>
      <c r="BT2670">
        <v>10</v>
      </c>
    </row>
    <row r="2671" spans="67:72" x14ac:dyDescent="0.35">
      <c r="BO2671">
        <v>26.69</v>
      </c>
      <c r="BP2671">
        <f t="shared" si="254"/>
        <v>12.345540071563946</v>
      </c>
      <c r="BQ2671">
        <f t="shared" si="255"/>
        <v>12.297089786780726</v>
      </c>
      <c r="BR2671">
        <f t="shared" si="256"/>
        <v>39.589466551379822</v>
      </c>
      <c r="BS2671">
        <f t="shared" si="257"/>
        <v>36.643140285350945</v>
      </c>
      <c r="BT2671">
        <v>10</v>
      </c>
    </row>
    <row r="2672" spans="67:72" x14ac:dyDescent="0.35">
      <c r="BO2672">
        <v>26.7</v>
      </c>
      <c r="BP2672">
        <f t="shared" si="254"/>
        <v>12.345350484808844</v>
      </c>
      <c r="BQ2672">
        <f t="shared" si="255"/>
        <v>12.29688934561133</v>
      </c>
      <c r="BR2672">
        <f t="shared" si="256"/>
        <v>39.587973672136904</v>
      </c>
      <c r="BS2672">
        <f t="shared" si="257"/>
        <v>36.641824410082428</v>
      </c>
      <c r="BT2672">
        <v>10</v>
      </c>
    </row>
    <row r="2673" spans="67:72" x14ac:dyDescent="0.35">
      <c r="BO2673">
        <v>26.71</v>
      </c>
      <c r="BP2673">
        <f t="shared" si="254"/>
        <v>12.345161017545049</v>
      </c>
      <c r="BQ2673">
        <f t="shared" si="255"/>
        <v>12.296689033130315</v>
      </c>
      <c r="BR2673">
        <f t="shared" si="256"/>
        <v>39.586481268951061</v>
      </c>
      <c r="BS2673">
        <f t="shared" si="257"/>
        <v>36.640509043247462</v>
      </c>
      <c r="BT2673">
        <v>10</v>
      </c>
    </row>
    <row r="2674" spans="67:72" x14ac:dyDescent="0.35">
      <c r="BO2674">
        <v>26.72</v>
      </c>
      <c r="BP2674">
        <f t="shared" si="254"/>
        <v>12.344971669822305</v>
      </c>
      <c r="BQ2674">
        <f t="shared" si="255"/>
        <v>12.296488849396406</v>
      </c>
      <c r="BR2674">
        <f t="shared" si="256"/>
        <v>39.584989340984464</v>
      </c>
      <c r="BS2674">
        <f t="shared" si="257"/>
        <v>36.639194183975931</v>
      </c>
      <c r="BT2674">
        <v>10</v>
      </c>
    </row>
    <row r="2675" spans="67:72" x14ac:dyDescent="0.35">
      <c r="BO2675">
        <v>26.73</v>
      </c>
      <c r="BP2675">
        <f t="shared" si="254"/>
        <v>12.34478244169037</v>
      </c>
      <c r="BQ2675">
        <f t="shared" si="255"/>
        <v>12.296288794468353</v>
      </c>
      <c r="BR2675">
        <f t="shared" si="256"/>
        <v>39.583497887400874</v>
      </c>
      <c r="BS2675">
        <f t="shared" si="257"/>
        <v>36.63787983139926</v>
      </c>
      <c r="BT2675">
        <v>10</v>
      </c>
    </row>
    <row r="2676" spans="67:72" x14ac:dyDescent="0.35">
      <c r="BO2676">
        <v>26.74</v>
      </c>
      <c r="BP2676">
        <f t="shared" si="254"/>
        <v>12.344593333199027</v>
      </c>
      <c r="BQ2676">
        <f t="shared" si="255"/>
        <v>12.29608886840494</v>
      </c>
      <c r="BR2676">
        <f t="shared" si="256"/>
        <v>39.582006907365646</v>
      </c>
      <c r="BS2676">
        <f t="shared" si="257"/>
        <v>36.636565984650453</v>
      </c>
      <c r="BT2676">
        <v>10</v>
      </c>
    </row>
    <row r="2677" spans="67:72" x14ac:dyDescent="0.35">
      <c r="BO2677">
        <v>26.75</v>
      </c>
      <c r="BP2677">
        <f t="shared" si="254"/>
        <v>12.34440434439809</v>
      </c>
      <c r="BQ2677">
        <f t="shared" si="255"/>
        <v>12.295889071264986</v>
      </c>
      <c r="BR2677">
        <f t="shared" si="256"/>
        <v>39.580516400045759</v>
      </c>
      <c r="BS2677">
        <f t="shared" si="257"/>
        <v>36.635252642864096</v>
      </c>
      <c r="BT2677">
        <v>10</v>
      </c>
    </row>
    <row r="2678" spans="67:72" x14ac:dyDescent="0.35">
      <c r="BO2678">
        <v>26.76</v>
      </c>
      <c r="BP2678">
        <f t="shared" si="254"/>
        <v>12.344215475337384</v>
      </c>
      <c r="BQ2678">
        <f t="shared" si="255"/>
        <v>12.295689403107334</v>
      </c>
      <c r="BR2678">
        <f t="shared" si="256"/>
        <v>39.579026364609781</v>
      </c>
      <c r="BS2678">
        <f t="shared" si="257"/>
        <v>36.633939805176361</v>
      </c>
      <c r="BT2678">
        <v>10</v>
      </c>
    </row>
    <row r="2679" spans="67:72" x14ac:dyDescent="0.35">
      <c r="BO2679">
        <v>26.77</v>
      </c>
      <c r="BP2679">
        <f t="shared" si="254"/>
        <v>12.344026726066772</v>
      </c>
      <c r="BQ2679">
        <f t="shared" si="255"/>
        <v>12.295489863990859</v>
      </c>
      <c r="BR2679">
        <f t="shared" si="256"/>
        <v>39.577536800227861</v>
      </c>
      <c r="BS2679">
        <f t="shared" si="257"/>
        <v>36.632627470724969</v>
      </c>
      <c r="BT2679">
        <v>10</v>
      </c>
    </row>
    <row r="2680" spans="67:72" x14ac:dyDescent="0.35">
      <c r="BO2680">
        <v>26.78</v>
      </c>
      <c r="BP2680">
        <f t="shared" si="254"/>
        <v>12.343838096636134</v>
      </c>
      <c r="BQ2680">
        <f t="shared" si="255"/>
        <v>12.295290453974472</v>
      </c>
      <c r="BR2680">
        <f t="shared" si="256"/>
        <v>39.576047706071769</v>
      </c>
      <c r="BS2680">
        <f t="shared" si="257"/>
        <v>36.631315638649205</v>
      </c>
      <c r="BT2680">
        <v>10</v>
      </c>
    </row>
    <row r="2681" spans="67:72" x14ac:dyDescent="0.35">
      <c r="BO2681">
        <v>26.79</v>
      </c>
      <c r="BP2681">
        <f t="shared" si="254"/>
        <v>12.343649587095374</v>
      </c>
      <c r="BQ2681">
        <f t="shared" si="255"/>
        <v>12.295091173117109</v>
      </c>
      <c r="BR2681">
        <f t="shared" si="256"/>
        <v>39.574559081314824</v>
      </c>
      <c r="BS2681">
        <f t="shared" si="257"/>
        <v>36.630004308089944</v>
      </c>
      <c r="BT2681">
        <v>10</v>
      </c>
    </row>
    <row r="2682" spans="67:72" x14ac:dyDescent="0.35">
      <c r="BO2682">
        <v>26.8</v>
      </c>
      <c r="BP2682">
        <f t="shared" si="254"/>
        <v>12.343461197494424</v>
      </c>
      <c r="BQ2682">
        <f t="shared" si="255"/>
        <v>12.294892021477743</v>
      </c>
      <c r="BR2682">
        <f t="shared" si="256"/>
        <v>39.573070925131965</v>
      </c>
      <c r="BS2682">
        <f t="shared" si="257"/>
        <v>36.628693478189604</v>
      </c>
      <c r="BT2682">
        <v>10</v>
      </c>
    </row>
    <row r="2683" spans="67:72" x14ac:dyDescent="0.35">
      <c r="BO2683">
        <v>26.81</v>
      </c>
      <c r="BP2683">
        <f t="shared" si="254"/>
        <v>12.343272927883232</v>
      </c>
      <c r="BQ2683">
        <f t="shared" si="255"/>
        <v>12.29469299911537</v>
      </c>
      <c r="BR2683">
        <f t="shared" si="256"/>
        <v>39.571583236699702</v>
      </c>
      <c r="BS2683">
        <f t="shared" si="257"/>
        <v>36.627383148092136</v>
      </c>
      <c r="BT2683">
        <v>10</v>
      </c>
    </row>
    <row r="2684" spans="67:72" x14ac:dyDescent="0.35">
      <c r="BO2684">
        <v>26.82</v>
      </c>
      <c r="BP2684">
        <f t="shared" si="254"/>
        <v>12.343084778311779</v>
      </c>
      <c r="BQ2684">
        <f t="shared" si="255"/>
        <v>12.294494106089026</v>
      </c>
      <c r="BR2684">
        <f t="shared" si="256"/>
        <v>39.570096015196128</v>
      </c>
      <c r="BS2684">
        <f t="shared" si="257"/>
        <v>36.626073316943099</v>
      </c>
      <c r="BT2684">
        <v>10</v>
      </c>
    </row>
    <row r="2685" spans="67:72" x14ac:dyDescent="0.35">
      <c r="BO2685">
        <v>26.83</v>
      </c>
      <c r="BP2685">
        <f t="shared" si="254"/>
        <v>12.342896748830064</v>
      </c>
      <c r="BQ2685">
        <f t="shared" si="255"/>
        <v>12.294295342457771</v>
      </c>
      <c r="BR2685">
        <f t="shared" si="256"/>
        <v>39.568609259800901</v>
      </c>
      <c r="BS2685">
        <f t="shared" si="257"/>
        <v>36.624763983889551</v>
      </c>
      <c r="BT2685">
        <v>10</v>
      </c>
    </row>
    <row r="2686" spans="67:72" x14ac:dyDescent="0.35">
      <c r="BO2686">
        <v>26.84</v>
      </c>
      <c r="BP2686">
        <f t="shared" si="254"/>
        <v>12.342708839488113</v>
      </c>
      <c r="BQ2686">
        <f t="shared" si="255"/>
        <v>12.294096708280698</v>
      </c>
      <c r="BR2686">
        <f t="shared" si="256"/>
        <v>39.567122969695262</v>
      </c>
      <c r="BS2686">
        <f t="shared" si="257"/>
        <v>36.623455148080154</v>
      </c>
      <c r="BT2686">
        <v>10</v>
      </c>
    </row>
    <row r="2687" spans="67:72" x14ac:dyDescent="0.35">
      <c r="BO2687">
        <v>26.85</v>
      </c>
      <c r="BP2687">
        <f t="shared" si="254"/>
        <v>12.342521050335977</v>
      </c>
      <c r="BQ2687">
        <f t="shared" si="255"/>
        <v>12.293898203616934</v>
      </c>
      <c r="BR2687">
        <f t="shared" si="256"/>
        <v>39.565637144062023</v>
      </c>
      <c r="BS2687">
        <f t="shared" si="257"/>
        <v>36.622146808665065</v>
      </c>
      <c r="BT2687">
        <v>10</v>
      </c>
    </row>
    <row r="2688" spans="67:72" x14ac:dyDescent="0.35">
      <c r="BO2688">
        <v>26.86</v>
      </c>
      <c r="BP2688">
        <f t="shared" si="254"/>
        <v>12.342333381423726</v>
      </c>
      <c r="BQ2688">
        <f t="shared" si="255"/>
        <v>12.293699828525629</v>
      </c>
      <c r="BR2688">
        <f t="shared" si="256"/>
        <v>39.56415178208556</v>
      </c>
      <c r="BS2688">
        <f t="shared" si="257"/>
        <v>36.620838964796015</v>
      </c>
      <c r="BT2688">
        <v>10</v>
      </c>
    </row>
    <row r="2689" spans="67:72" x14ac:dyDescent="0.35">
      <c r="BO2689">
        <v>26.87</v>
      </c>
      <c r="BP2689">
        <f t="shared" si="254"/>
        <v>12.342145832801462</v>
      </c>
      <c r="BQ2689">
        <f t="shared" si="255"/>
        <v>12.293501583065979</v>
      </c>
      <c r="BR2689">
        <f t="shared" si="256"/>
        <v>39.56266688295181</v>
      </c>
      <c r="BS2689">
        <f t="shared" si="257"/>
        <v>36.619531615626258</v>
      </c>
      <c r="BT2689">
        <v>10</v>
      </c>
    </row>
    <row r="2690" spans="67:72" x14ac:dyDescent="0.35">
      <c r="BO2690">
        <v>26.88</v>
      </c>
      <c r="BP2690">
        <f t="shared" si="254"/>
        <v>12.341958404519305</v>
      </c>
      <c r="BQ2690">
        <f t="shared" si="255"/>
        <v>12.293303467297193</v>
      </c>
      <c r="BR2690">
        <f t="shared" si="256"/>
        <v>39.561182445848281</v>
      </c>
      <c r="BS2690">
        <f t="shared" si="257"/>
        <v>36.618224760310611</v>
      </c>
      <c r="BT2690">
        <v>10</v>
      </c>
    </row>
    <row r="2691" spans="67:72" x14ac:dyDescent="0.35">
      <c r="BO2691">
        <v>26.89</v>
      </c>
      <c r="BP2691">
        <f t="shared" ref="BP2691:BP2754" si="258">13.03*EXP(-0.003454*BO2691)+0.1297*EXP(0.04768*BO2691)</f>
        <v>12.341771096627403</v>
      </c>
      <c r="BQ2691">
        <f t="shared" ref="BQ2691:BQ2754" si="259">13.05*EXP(-0.003531*BO2691)+0.105*EXP(0.05201*BO2691)</f>
        <v>12.293105481278522</v>
      </c>
      <c r="BR2691">
        <f t="shared" ref="BR2691:BR2754" si="260">19.99*EXP(-0.1923*BO2691)+43*EXP(-0.003208*BO2691)</f>
        <v>39.559698469964047</v>
      </c>
      <c r="BS2691">
        <f t="shared" ref="BS2691:BS2754" si="261">18.61*EXP(-0.182*BO2691)+39.42*EXP(-0.002885*BO2691)</f>
        <v>36.616918398005403</v>
      </c>
      <c r="BT2691">
        <v>10</v>
      </c>
    </row>
    <row r="2692" spans="67:72" x14ac:dyDescent="0.35">
      <c r="BO2692">
        <v>26.9</v>
      </c>
      <c r="BP2692">
        <f t="shared" si="258"/>
        <v>12.34158390917592</v>
      </c>
      <c r="BQ2692">
        <f t="shared" si="259"/>
        <v>12.292907625069249</v>
      </c>
      <c r="BR2692">
        <f t="shared" si="260"/>
        <v>39.558214954489699</v>
      </c>
      <c r="BS2692">
        <f t="shared" si="261"/>
        <v>36.615612527868507</v>
      </c>
      <c r="BT2692">
        <v>10</v>
      </c>
    </row>
    <row r="2693" spans="67:72" x14ac:dyDescent="0.35">
      <c r="BO2693">
        <v>26.91</v>
      </c>
      <c r="BP2693">
        <f t="shared" si="258"/>
        <v>12.341396842215058</v>
      </c>
      <c r="BQ2693">
        <f t="shared" si="259"/>
        <v>12.292709898728685</v>
      </c>
      <c r="BR2693">
        <f t="shared" si="260"/>
        <v>39.556731898617421</v>
      </c>
      <c r="BS2693">
        <f t="shared" si="261"/>
        <v>36.614307149059307</v>
      </c>
      <c r="BT2693">
        <v>10</v>
      </c>
    </row>
    <row r="2694" spans="67:72" x14ac:dyDescent="0.35">
      <c r="BO2694">
        <v>26.92</v>
      </c>
      <c r="BP2694">
        <f t="shared" si="258"/>
        <v>12.341209895795028</v>
      </c>
      <c r="BQ2694">
        <f t="shared" si="259"/>
        <v>12.292512302316169</v>
      </c>
      <c r="BR2694">
        <f t="shared" si="260"/>
        <v>39.555249301540933</v>
      </c>
      <c r="BS2694">
        <f t="shared" si="261"/>
        <v>36.613002260738753</v>
      </c>
      <c r="BT2694">
        <v>10</v>
      </c>
    </row>
    <row r="2695" spans="67:72" x14ac:dyDescent="0.35">
      <c r="BO2695">
        <v>26.93</v>
      </c>
      <c r="BP2695">
        <f t="shared" si="258"/>
        <v>12.341023069966081</v>
      </c>
      <c r="BQ2695">
        <f t="shared" si="259"/>
        <v>12.292314835891077</v>
      </c>
      <c r="BR2695">
        <f t="shared" si="260"/>
        <v>39.553767162455507</v>
      </c>
      <c r="BS2695">
        <f t="shared" si="261"/>
        <v>36.611697862069278</v>
      </c>
      <c r="BT2695">
        <v>10</v>
      </c>
    </row>
    <row r="2696" spans="67:72" x14ac:dyDescent="0.35">
      <c r="BO2696">
        <v>26.94</v>
      </c>
      <c r="BP2696">
        <f t="shared" si="258"/>
        <v>12.340836364778475</v>
      </c>
      <c r="BQ2696">
        <f t="shared" si="259"/>
        <v>12.292117499512813</v>
      </c>
      <c r="BR2696">
        <f t="shared" si="260"/>
        <v>39.552285480557941</v>
      </c>
      <c r="BS2696">
        <f t="shared" si="261"/>
        <v>36.610393952214864</v>
      </c>
      <c r="BT2696">
        <v>10</v>
      </c>
    </row>
    <row r="2697" spans="67:72" x14ac:dyDescent="0.35">
      <c r="BO2697">
        <v>26.95</v>
      </c>
      <c r="BP2697">
        <f t="shared" si="258"/>
        <v>12.34064978028251</v>
      </c>
      <c r="BQ2697">
        <f t="shared" si="259"/>
        <v>12.291920293240809</v>
      </c>
      <c r="BR2697">
        <f t="shared" si="260"/>
        <v>39.550804255046579</v>
      </c>
      <c r="BS2697">
        <f t="shared" si="261"/>
        <v>36.609090530341007</v>
      </c>
      <c r="BT2697">
        <v>10</v>
      </c>
    </row>
    <row r="2698" spans="67:72" x14ac:dyDescent="0.35">
      <c r="BO2698">
        <v>26.96</v>
      </c>
      <c r="BP2698">
        <f t="shared" si="258"/>
        <v>12.340463316528496</v>
      </c>
      <c r="BQ2698">
        <f t="shared" si="259"/>
        <v>12.291723217134539</v>
      </c>
      <c r="BR2698">
        <f t="shared" si="260"/>
        <v>39.549323485121327</v>
      </c>
      <c r="BS2698">
        <f t="shared" si="261"/>
        <v>36.607787595614681</v>
      </c>
      <c r="BT2698">
        <v>10</v>
      </c>
    </row>
    <row r="2699" spans="67:72" x14ac:dyDescent="0.35">
      <c r="BO2699">
        <v>26.97</v>
      </c>
      <c r="BP2699">
        <f t="shared" si="258"/>
        <v>12.340276973566773</v>
      </c>
      <c r="BQ2699">
        <f t="shared" si="259"/>
        <v>12.291526271253494</v>
      </c>
      <c r="BR2699">
        <f t="shared" si="260"/>
        <v>39.547843169983587</v>
      </c>
      <c r="BS2699">
        <f t="shared" si="261"/>
        <v>36.606485147204438</v>
      </c>
      <c r="BT2699">
        <v>10</v>
      </c>
    </row>
    <row r="2700" spans="67:72" x14ac:dyDescent="0.35">
      <c r="BO2700">
        <v>26.98</v>
      </c>
      <c r="BP2700">
        <f t="shared" si="258"/>
        <v>12.340090751447708</v>
      </c>
      <c r="BQ2700">
        <f t="shared" si="259"/>
        <v>12.291329455657211</v>
      </c>
      <c r="BR2700">
        <f t="shared" si="260"/>
        <v>39.546363308836334</v>
      </c>
      <c r="BS2700">
        <f t="shared" si="261"/>
        <v>36.605183184280307</v>
      </c>
      <c r="BT2700">
        <v>10</v>
      </c>
    </row>
    <row r="2701" spans="67:72" x14ac:dyDescent="0.35">
      <c r="BO2701">
        <v>26.99</v>
      </c>
      <c r="BP2701">
        <f t="shared" si="258"/>
        <v>12.339904650221687</v>
      </c>
      <c r="BQ2701">
        <f t="shared" si="259"/>
        <v>12.291132770405245</v>
      </c>
      <c r="BR2701">
        <f t="shared" si="260"/>
        <v>39.544883900884031</v>
      </c>
      <c r="BS2701">
        <f t="shared" si="261"/>
        <v>36.603881706013802</v>
      </c>
      <c r="BT2701">
        <v>10</v>
      </c>
    </row>
    <row r="2702" spans="67:72" x14ac:dyDescent="0.35">
      <c r="BO2702">
        <v>27</v>
      </c>
      <c r="BP2702">
        <f t="shared" si="258"/>
        <v>12.339718669939119</v>
      </c>
      <c r="BQ2702">
        <f t="shared" si="259"/>
        <v>12.29093621555719</v>
      </c>
      <c r="BR2702">
        <f t="shared" si="260"/>
        <v>39.543404945332703</v>
      </c>
      <c r="BS2702">
        <f t="shared" si="261"/>
        <v>36.602580711577986</v>
      </c>
      <c r="BT2702">
        <v>10</v>
      </c>
    </row>
    <row r="2703" spans="67:72" x14ac:dyDescent="0.35">
      <c r="BO2703">
        <v>27.01</v>
      </c>
      <c r="BP2703">
        <f t="shared" si="258"/>
        <v>12.339532810650446</v>
      </c>
      <c r="BQ2703">
        <f t="shared" si="259"/>
        <v>12.290739791172669</v>
      </c>
      <c r="BR2703">
        <f t="shared" si="260"/>
        <v>39.541926441389869</v>
      </c>
      <c r="BS2703">
        <f t="shared" si="261"/>
        <v>36.601280200147386</v>
      </c>
      <c r="BT2703">
        <v>10</v>
      </c>
    </row>
    <row r="2704" spans="67:72" x14ac:dyDescent="0.35">
      <c r="BO2704">
        <v>27.02</v>
      </c>
      <c r="BP2704">
        <f t="shared" si="258"/>
        <v>12.339347072406127</v>
      </c>
      <c r="BQ2704">
        <f t="shared" si="259"/>
        <v>12.290543497311337</v>
      </c>
      <c r="BR2704">
        <f t="shared" si="260"/>
        <v>39.540448388264579</v>
      </c>
      <c r="BS2704">
        <f t="shared" si="261"/>
        <v>36.599980170898071</v>
      </c>
      <c r="BT2704">
        <v>10</v>
      </c>
    </row>
    <row r="2705" spans="67:72" x14ac:dyDescent="0.35">
      <c r="BO2705">
        <v>27.03</v>
      </c>
      <c r="BP2705">
        <f t="shared" si="258"/>
        <v>12.339161455256651</v>
      </c>
      <c r="BQ2705">
        <f t="shared" si="259"/>
        <v>12.290347334032877</v>
      </c>
      <c r="BR2705">
        <f t="shared" si="260"/>
        <v>39.538970785167422</v>
      </c>
      <c r="BS2705">
        <f t="shared" si="261"/>
        <v>36.598680623007553</v>
      </c>
      <c r="BT2705">
        <v>10</v>
      </c>
    </row>
    <row r="2706" spans="67:72" x14ac:dyDescent="0.35">
      <c r="BO2706">
        <v>27.04</v>
      </c>
      <c r="BP2706">
        <f t="shared" si="258"/>
        <v>12.338975959252522</v>
      </c>
      <c r="BQ2706">
        <f t="shared" si="259"/>
        <v>12.290151301397012</v>
      </c>
      <c r="BR2706">
        <f t="shared" si="260"/>
        <v>39.537493631310454</v>
      </c>
      <c r="BS2706">
        <f t="shared" si="261"/>
        <v>36.597381555654891</v>
      </c>
      <c r="BT2706">
        <v>10</v>
      </c>
    </row>
    <row r="2707" spans="67:72" x14ac:dyDescent="0.35">
      <c r="BO2707">
        <v>27.05</v>
      </c>
      <c r="BP2707">
        <f t="shared" si="258"/>
        <v>12.338790584444276</v>
      </c>
      <c r="BQ2707">
        <f t="shared" si="259"/>
        <v>12.289955399463485</v>
      </c>
      <c r="BR2707">
        <f t="shared" si="260"/>
        <v>39.536016925907283</v>
      </c>
      <c r="BS2707">
        <f t="shared" si="261"/>
        <v>36.596082968020589</v>
      </c>
      <c r="BT2707">
        <v>10</v>
      </c>
    </row>
    <row r="2708" spans="67:72" x14ac:dyDescent="0.35">
      <c r="BO2708">
        <v>27.06</v>
      </c>
      <c r="BP2708">
        <f t="shared" si="258"/>
        <v>12.338605330882473</v>
      </c>
      <c r="BQ2708">
        <f t="shared" si="259"/>
        <v>12.28975962829208</v>
      </c>
      <c r="BR2708">
        <f t="shared" si="260"/>
        <v>39.534540668173008</v>
      </c>
      <c r="BS2708">
        <f t="shared" si="261"/>
        <v>36.594784859286676</v>
      </c>
      <c r="BT2708">
        <v>10</v>
      </c>
    </row>
    <row r="2709" spans="67:72" x14ac:dyDescent="0.35">
      <c r="BO2709">
        <v>27.07</v>
      </c>
      <c r="BP2709">
        <f t="shared" si="258"/>
        <v>12.338420198617692</v>
      </c>
      <c r="BQ2709">
        <f t="shared" si="259"/>
        <v>12.289563987942609</v>
      </c>
      <c r="BR2709">
        <f t="shared" si="260"/>
        <v>39.533064857324241</v>
      </c>
      <c r="BS2709">
        <f t="shared" si="261"/>
        <v>36.59348722863664</v>
      </c>
      <c r="BT2709">
        <v>10</v>
      </c>
    </row>
    <row r="2710" spans="67:72" x14ac:dyDescent="0.35">
      <c r="BO2710">
        <v>27.08</v>
      </c>
      <c r="BP2710">
        <f t="shared" si="258"/>
        <v>12.338235187700546</v>
      </c>
      <c r="BQ2710">
        <f t="shared" si="259"/>
        <v>12.289368478474911</v>
      </c>
      <c r="BR2710">
        <f t="shared" si="260"/>
        <v>39.531589492579087</v>
      </c>
      <c r="BS2710">
        <f t="shared" si="261"/>
        <v>36.592190075255473</v>
      </c>
      <c r="BT2710">
        <v>10</v>
      </c>
    </row>
    <row r="2711" spans="67:72" x14ac:dyDescent="0.35">
      <c r="BO2711">
        <v>27.09</v>
      </c>
      <c r="BP2711">
        <f t="shared" si="258"/>
        <v>12.338050298181662</v>
      </c>
      <c r="BQ2711">
        <f t="shared" si="259"/>
        <v>12.28917309994886</v>
      </c>
      <c r="BR2711">
        <f t="shared" si="260"/>
        <v>39.530114573157157</v>
      </c>
      <c r="BS2711">
        <f t="shared" si="261"/>
        <v>36.590893398329641</v>
      </c>
      <c r="BT2711">
        <v>10</v>
      </c>
    </row>
    <row r="2712" spans="67:72" x14ac:dyDescent="0.35">
      <c r="BO2712">
        <v>27.1</v>
      </c>
      <c r="BP2712">
        <f t="shared" si="258"/>
        <v>12.337865530111698</v>
      </c>
      <c r="BQ2712">
        <f t="shared" si="259"/>
        <v>12.288977852424363</v>
      </c>
      <c r="BR2712">
        <f t="shared" si="260"/>
        <v>39.52864009827956</v>
      </c>
      <c r="BS2712">
        <f t="shared" si="261"/>
        <v>36.589597197047077</v>
      </c>
      <c r="BT2712">
        <v>10</v>
      </c>
    </row>
    <row r="2713" spans="67:72" x14ac:dyDescent="0.35">
      <c r="BO2713">
        <v>27.11</v>
      </c>
      <c r="BP2713">
        <f t="shared" si="258"/>
        <v>12.337680883541331</v>
      </c>
      <c r="BQ2713">
        <f t="shared" si="259"/>
        <v>12.288782735961361</v>
      </c>
      <c r="BR2713">
        <f t="shared" si="260"/>
        <v>39.527166067168892</v>
      </c>
      <c r="BS2713">
        <f t="shared" si="261"/>
        <v>36.588301470597195</v>
      </c>
      <c r="BT2713">
        <v>10</v>
      </c>
    </row>
    <row r="2714" spans="67:72" x14ac:dyDescent="0.35">
      <c r="BO2714">
        <v>27.12</v>
      </c>
      <c r="BP2714">
        <f t="shared" si="258"/>
        <v>12.337496358521271</v>
      </c>
      <c r="BQ2714">
        <f t="shared" si="259"/>
        <v>12.288587750619815</v>
      </c>
      <c r="BR2714">
        <f t="shared" si="260"/>
        <v>39.525692479049255</v>
      </c>
      <c r="BS2714">
        <f t="shared" si="261"/>
        <v>36.587006218170899</v>
      </c>
      <c r="BT2714">
        <v>10</v>
      </c>
    </row>
    <row r="2715" spans="67:72" x14ac:dyDescent="0.35">
      <c r="BO2715">
        <v>27.13</v>
      </c>
      <c r="BP2715">
        <f t="shared" si="258"/>
        <v>12.337311955102242</v>
      </c>
      <c r="BQ2715">
        <f t="shared" si="259"/>
        <v>12.288392896459731</v>
      </c>
      <c r="BR2715">
        <f t="shared" si="260"/>
        <v>39.524219333146213</v>
      </c>
      <c r="BS2715">
        <f t="shared" si="261"/>
        <v>36.58571143896053</v>
      </c>
      <c r="BT2715">
        <v>10</v>
      </c>
    </row>
    <row r="2716" spans="67:72" x14ac:dyDescent="0.35">
      <c r="BO2716">
        <v>27.14</v>
      </c>
      <c r="BP2716">
        <f t="shared" si="258"/>
        <v>12.337127673335001</v>
      </c>
      <c r="BQ2716">
        <f t="shared" si="259"/>
        <v>12.288198173541138</v>
      </c>
      <c r="BR2716">
        <f t="shared" si="260"/>
        <v>39.522746628686846</v>
      </c>
      <c r="BS2716">
        <f t="shared" si="261"/>
        <v>36.584417132159921</v>
      </c>
      <c r="BT2716">
        <v>10</v>
      </c>
    </row>
    <row r="2717" spans="67:72" x14ac:dyDescent="0.35">
      <c r="BO2717">
        <v>27.15</v>
      </c>
      <c r="BP2717">
        <f t="shared" si="258"/>
        <v>12.336943513270324</v>
      </c>
      <c r="BQ2717">
        <f t="shared" si="259"/>
        <v>12.288003581924103</v>
      </c>
      <c r="BR2717">
        <f t="shared" si="260"/>
        <v>39.521274364899689</v>
      </c>
      <c r="BS2717">
        <f t="shared" si="261"/>
        <v>36.583123296964359</v>
      </c>
      <c r="BT2717">
        <v>10</v>
      </c>
    </row>
    <row r="2718" spans="67:72" x14ac:dyDescent="0.35">
      <c r="BO2718">
        <v>27.16</v>
      </c>
      <c r="BP2718">
        <f t="shared" si="258"/>
        <v>12.336759474959017</v>
      </c>
      <c r="BQ2718">
        <f t="shared" si="259"/>
        <v>12.287809121668715</v>
      </c>
      <c r="BR2718">
        <f t="shared" si="260"/>
        <v>39.519802541014769</v>
      </c>
      <c r="BS2718">
        <f t="shared" si="261"/>
        <v>36.581829932570606</v>
      </c>
      <c r="BT2718">
        <v>10</v>
      </c>
    </row>
    <row r="2719" spans="67:72" x14ac:dyDescent="0.35">
      <c r="BO2719">
        <v>27.17</v>
      </c>
      <c r="BP2719">
        <f t="shared" si="258"/>
        <v>12.336575558451905</v>
      </c>
      <c r="BQ2719">
        <f t="shared" si="259"/>
        <v>12.287614792835104</v>
      </c>
      <c r="BR2719">
        <f t="shared" si="260"/>
        <v>39.518331156263613</v>
      </c>
      <c r="BS2719">
        <f t="shared" si="261"/>
        <v>36.58053703817685</v>
      </c>
      <c r="BT2719">
        <v>10</v>
      </c>
    </row>
    <row r="2720" spans="67:72" x14ac:dyDescent="0.35">
      <c r="BO2720">
        <v>27.18</v>
      </c>
      <c r="BP2720">
        <f t="shared" si="258"/>
        <v>12.336391763799837</v>
      </c>
      <c r="BQ2720">
        <f t="shared" si="259"/>
        <v>12.287420595483423</v>
      </c>
      <c r="BR2720">
        <f t="shared" si="260"/>
        <v>39.516860209879169</v>
      </c>
      <c r="BS2720">
        <f t="shared" si="261"/>
        <v>36.579244612982784</v>
      </c>
      <c r="BT2720">
        <v>10</v>
      </c>
    </row>
    <row r="2721" spans="67:72" x14ac:dyDescent="0.35">
      <c r="BO2721">
        <v>27.19</v>
      </c>
      <c r="BP2721">
        <f t="shared" si="258"/>
        <v>12.33620809105369</v>
      </c>
      <c r="BQ2721">
        <f t="shared" si="259"/>
        <v>12.28722652967387</v>
      </c>
      <c r="BR2721">
        <f t="shared" si="260"/>
        <v>39.515389701095906</v>
      </c>
      <c r="BS2721">
        <f t="shared" si="261"/>
        <v>36.577952656189495</v>
      </c>
      <c r="BT2721">
        <v>10</v>
      </c>
    </row>
    <row r="2722" spans="67:72" x14ac:dyDescent="0.35">
      <c r="BO2722">
        <v>27.2</v>
      </c>
      <c r="BP2722">
        <f t="shared" si="258"/>
        <v>12.336024540264368</v>
      </c>
      <c r="BQ2722">
        <f t="shared" si="259"/>
        <v>12.287032595466655</v>
      </c>
      <c r="BR2722">
        <f t="shared" si="260"/>
        <v>39.513919629149733</v>
      </c>
      <c r="BS2722">
        <f t="shared" si="261"/>
        <v>36.576661166999592</v>
      </c>
      <c r="BT2722">
        <v>10</v>
      </c>
    </row>
    <row r="2723" spans="67:72" x14ac:dyDescent="0.35">
      <c r="BO2723">
        <v>27.21</v>
      </c>
      <c r="BP2723">
        <f t="shared" si="258"/>
        <v>12.335841111482795</v>
      </c>
      <c r="BQ2723">
        <f t="shared" si="259"/>
        <v>12.286838792922042</v>
      </c>
      <c r="BR2723">
        <f t="shared" si="260"/>
        <v>39.512449993278032</v>
      </c>
      <c r="BS2723">
        <f t="shared" si="261"/>
        <v>36.575370144617075</v>
      </c>
      <c r="BT2723">
        <v>10</v>
      </c>
    </row>
    <row r="2724" spans="67:72" x14ac:dyDescent="0.35">
      <c r="BO2724">
        <v>27.22</v>
      </c>
      <c r="BP2724">
        <f t="shared" si="258"/>
        <v>12.335657804759915</v>
      </c>
      <c r="BQ2724">
        <f t="shared" si="259"/>
        <v>12.286645122100307</v>
      </c>
      <c r="BR2724">
        <f t="shared" si="260"/>
        <v>39.510980792719657</v>
      </c>
      <c r="BS2724">
        <f t="shared" si="261"/>
        <v>36.5740795882474</v>
      </c>
      <c r="BT2724">
        <v>10</v>
      </c>
    </row>
    <row r="2725" spans="67:72" x14ac:dyDescent="0.35">
      <c r="BO2725">
        <v>27.23</v>
      </c>
      <c r="BP2725">
        <f t="shared" si="258"/>
        <v>12.33547462014671</v>
      </c>
      <c r="BQ2725">
        <f t="shared" si="259"/>
        <v>12.286451583061766</v>
      </c>
      <c r="BR2725">
        <f t="shared" si="260"/>
        <v>39.509512026714901</v>
      </c>
      <c r="BS2725">
        <f t="shared" si="261"/>
        <v>36.572789497097503</v>
      </c>
      <c r="BT2725">
        <v>10</v>
      </c>
    </row>
    <row r="2726" spans="67:72" x14ac:dyDescent="0.35">
      <c r="BO2726">
        <v>27.24</v>
      </c>
      <c r="BP2726">
        <f t="shared" si="258"/>
        <v>12.335291557694173</v>
      </c>
      <c r="BQ2726">
        <f t="shared" si="259"/>
        <v>12.28625817586677</v>
      </c>
      <c r="BR2726">
        <f t="shared" si="260"/>
        <v>39.508043694505531</v>
      </c>
      <c r="BS2726">
        <f t="shared" si="261"/>
        <v>36.571499870375703</v>
      </c>
      <c r="BT2726">
        <v>10</v>
      </c>
    </row>
    <row r="2727" spans="67:72" x14ac:dyDescent="0.35">
      <c r="BO2727">
        <v>27.25</v>
      </c>
      <c r="BP2727">
        <f t="shared" si="258"/>
        <v>12.335108617453331</v>
      </c>
      <c r="BQ2727">
        <f t="shared" si="259"/>
        <v>12.286064900575697</v>
      </c>
      <c r="BR2727">
        <f t="shared" si="260"/>
        <v>39.506575795334768</v>
      </c>
      <c r="BS2727">
        <f t="shared" si="261"/>
        <v>36.570210707291807</v>
      </c>
      <c r="BT2727">
        <v>10</v>
      </c>
    </row>
    <row r="2728" spans="67:72" x14ac:dyDescent="0.35">
      <c r="BO2728">
        <v>27.26</v>
      </c>
      <c r="BP2728">
        <f t="shared" si="258"/>
        <v>12.334925799475229</v>
      </c>
      <c r="BQ2728">
        <f t="shared" si="259"/>
        <v>12.285871757248959</v>
      </c>
      <c r="BR2728">
        <f t="shared" si="260"/>
        <v>39.505108328447278</v>
      </c>
      <c r="BS2728">
        <f t="shared" si="261"/>
        <v>36.56892200705704</v>
      </c>
      <c r="BT2728">
        <v>10</v>
      </c>
    </row>
    <row r="2729" spans="67:72" x14ac:dyDescent="0.35">
      <c r="BO2729">
        <v>27.27</v>
      </c>
      <c r="BP2729">
        <f t="shared" si="258"/>
        <v>12.334743103810942</v>
      </c>
      <c r="BQ2729">
        <f t="shared" si="259"/>
        <v>12.285678745946997</v>
      </c>
      <c r="BR2729">
        <f t="shared" si="260"/>
        <v>39.503641293089174</v>
      </c>
      <c r="BS2729">
        <f t="shared" si="261"/>
        <v>36.567633768884036</v>
      </c>
      <c r="BT2729">
        <v>10</v>
      </c>
    </row>
    <row r="2730" spans="67:72" x14ac:dyDescent="0.35">
      <c r="BO2730">
        <v>27.28</v>
      </c>
      <c r="BP2730">
        <f t="shared" si="258"/>
        <v>12.334560530511563</v>
      </c>
      <c r="BQ2730">
        <f t="shared" si="259"/>
        <v>12.285485866730284</v>
      </c>
      <c r="BR2730">
        <f t="shared" si="260"/>
        <v>39.502174688508013</v>
      </c>
      <c r="BS2730">
        <f t="shared" si="261"/>
        <v>36.566345991986907</v>
      </c>
      <c r="BT2730">
        <v>10</v>
      </c>
    </row>
    <row r="2731" spans="67:72" x14ac:dyDescent="0.35">
      <c r="BO2731">
        <v>27.29</v>
      </c>
      <c r="BP2731">
        <f t="shared" si="258"/>
        <v>12.334378079628221</v>
      </c>
      <c r="BQ2731">
        <f t="shared" si="259"/>
        <v>12.285293119659331</v>
      </c>
      <c r="BR2731">
        <f t="shared" si="260"/>
        <v>39.500708513952823</v>
      </c>
      <c r="BS2731">
        <f t="shared" si="261"/>
        <v>36.565058675581142</v>
      </c>
      <c r="BT2731">
        <v>10</v>
      </c>
    </row>
    <row r="2732" spans="67:72" x14ac:dyDescent="0.35">
      <c r="BO2732">
        <v>27.3</v>
      </c>
      <c r="BP2732">
        <f t="shared" si="258"/>
        <v>12.334195751212054</v>
      </c>
      <c r="BQ2732">
        <f t="shared" si="259"/>
        <v>12.28510050479467</v>
      </c>
      <c r="BR2732">
        <f t="shared" si="260"/>
        <v>39.49924276867403</v>
      </c>
      <c r="BS2732">
        <f t="shared" si="261"/>
        <v>36.563771818883694</v>
      </c>
      <c r="BT2732">
        <v>10</v>
      </c>
    </row>
    <row r="2733" spans="67:72" x14ac:dyDescent="0.35">
      <c r="BO2733">
        <v>27.31</v>
      </c>
      <c r="BP2733">
        <f t="shared" si="258"/>
        <v>12.334013545314239</v>
      </c>
      <c r="BQ2733">
        <f t="shared" si="259"/>
        <v>12.284908022196875</v>
      </c>
      <c r="BR2733">
        <f t="shared" si="260"/>
        <v>39.497777451923518</v>
      </c>
      <c r="BS2733">
        <f t="shared" si="261"/>
        <v>36.562485421112925</v>
      </c>
      <c r="BT2733">
        <v>10</v>
      </c>
    </row>
    <row r="2734" spans="67:72" x14ac:dyDescent="0.35">
      <c r="BO2734">
        <v>27.32</v>
      </c>
      <c r="BP2734">
        <f t="shared" si="258"/>
        <v>12.333831461985966</v>
      </c>
      <c r="BQ2734">
        <f t="shared" si="259"/>
        <v>12.284715671926545</v>
      </c>
      <c r="BR2734">
        <f t="shared" si="260"/>
        <v>39.496312562954614</v>
      </c>
      <c r="BS2734">
        <f t="shared" si="261"/>
        <v>36.5611994814886</v>
      </c>
      <c r="BT2734">
        <v>10</v>
      </c>
    </row>
    <row r="2735" spans="67:72" x14ac:dyDescent="0.35">
      <c r="BO2735">
        <v>27.33</v>
      </c>
      <c r="BP2735">
        <f t="shared" si="258"/>
        <v>12.333649501278462</v>
      </c>
      <c r="BQ2735">
        <f t="shared" si="259"/>
        <v>12.284523454044313</v>
      </c>
      <c r="BR2735">
        <f t="shared" si="260"/>
        <v>39.494848101022058</v>
      </c>
      <c r="BS2735">
        <f t="shared" si="261"/>
        <v>36.559913999231924</v>
      </c>
      <c r="BT2735">
        <v>10</v>
      </c>
    </row>
    <row r="2736" spans="67:72" x14ac:dyDescent="0.35">
      <c r="BO2736">
        <v>27.34</v>
      </c>
      <c r="BP2736">
        <f t="shared" si="258"/>
        <v>12.333467663242967</v>
      </c>
      <c r="BQ2736">
        <f t="shared" si="259"/>
        <v>12.284331368610848</v>
      </c>
      <c r="BR2736">
        <f t="shared" si="260"/>
        <v>39.493384065382038</v>
      </c>
      <c r="BS2736">
        <f t="shared" si="261"/>
        <v>36.558628973565511</v>
      </c>
      <c r="BT2736">
        <v>10</v>
      </c>
    </row>
    <row r="2737" spans="67:72" x14ac:dyDescent="0.35">
      <c r="BO2737">
        <v>27.35</v>
      </c>
      <c r="BP2737">
        <f t="shared" si="258"/>
        <v>12.333285947930751</v>
      </c>
      <c r="BQ2737">
        <f t="shared" si="259"/>
        <v>12.284139415686843</v>
      </c>
      <c r="BR2737">
        <f t="shared" si="260"/>
        <v>39.491920455292167</v>
      </c>
      <c r="BS2737">
        <f t="shared" si="261"/>
        <v>36.55734440371338</v>
      </c>
      <c r="BT2737">
        <v>10</v>
      </c>
    </row>
    <row r="2738" spans="67:72" x14ac:dyDescent="0.35">
      <c r="BO2738">
        <v>27.36</v>
      </c>
      <c r="BP2738">
        <f t="shared" si="258"/>
        <v>12.333104355393111</v>
      </c>
      <c r="BQ2738">
        <f t="shared" si="259"/>
        <v>12.283947595333029</v>
      </c>
      <c r="BR2738">
        <f t="shared" si="260"/>
        <v>39.490457270011454</v>
      </c>
      <c r="BS2738">
        <f t="shared" si="261"/>
        <v>36.556060288900973</v>
      </c>
      <c r="BT2738">
        <v>10</v>
      </c>
    </row>
    <row r="2739" spans="67:72" x14ac:dyDescent="0.35">
      <c r="BO2739">
        <v>27.37</v>
      </c>
      <c r="BP2739">
        <f t="shared" si="258"/>
        <v>12.332922885681365</v>
      </c>
      <c r="BQ2739">
        <f t="shared" si="259"/>
        <v>12.283755907610164</v>
      </c>
      <c r="BR2739">
        <f t="shared" si="260"/>
        <v>39.488994508800367</v>
      </c>
      <c r="BS2739">
        <f t="shared" si="261"/>
        <v>36.554776628355114</v>
      </c>
      <c r="BT2739">
        <v>10</v>
      </c>
    </row>
    <row r="2740" spans="67:72" x14ac:dyDescent="0.35">
      <c r="BO2740">
        <v>27.38</v>
      </c>
      <c r="BP2740">
        <f t="shared" si="258"/>
        <v>12.332741538846854</v>
      </c>
      <c r="BQ2740">
        <f t="shared" si="259"/>
        <v>12.283564352579043</v>
      </c>
      <c r="BR2740">
        <f t="shared" si="260"/>
        <v>39.487532170920765</v>
      </c>
      <c r="BS2740">
        <f t="shared" si="261"/>
        <v>36.553493421304061</v>
      </c>
      <c r="BT2740">
        <v>10</v>
      </c>
    </row>
    <row r="2741" spans="67:72" x14ac:dyDescent="0.35">
      <c r="BO2741">
        <v>27.39</v>
      </c>
      <c r="BP2741">
        <f t="shared" si="258"/>
        <v>12.332560314940951</v>
      </c>
      <c r="BQ2741">
        <f t="shared" si="259"/>
        <v>12.283372930300491</v>
      </c>
      <c r="BR2741">
        <f t="shared" si="260"/>
        <v>39.486070255635944</v>
      </c>
      <c r="BS2741">
        <f t="shared" si="261"/>
        <v>36.552210666977452</v>
      </c>
      <c r="BT2741">
        <v>10</v>
      </c>
    </row>
    <row r="2742" spans="67:72" x14ac:dyDescent="0.35">
      <c r="BO2742">
        <v>27.4</v>
      </c>
      <c r="BP2742">
        <f t="shared" si="258"/>
        <v>12.332379214015045</v>
      </c>
      <c r="BQ2742">
        <f t="shared" si="259"/>
        <v>12.283181640835362</v>
      </c>
      <c r="BR2742">
        <f t="shared" si="260"/>
        <v>39.484608762210591</v>
      </c>
      <c r="BS2742">
        <f t="shared" si="261"/>
        <v>36.550928364606335</v>
      </c>
      <c r="BT2742">
        <v>10</v>
      </c>
    </row>
    <row r="2743" spans="67:72" x14ac:dyDescent="0.35">
      <c r="BO2743">
        <v>27.41</v>
      </c>
      <c r="BP2743">
        <f t="shared" si="258"/>
        <v>12.332198236120554</v>
      </c>
      <c r="BQ2743">
        <f t="shared" si="259"/>
        <v>12.282990484244545</v>
      </c>
      <c r="BR2743">
        <f t="shared" si="260"/>
        <v>39.483147689910822</v>
      </c>
      <c r="BS2743">
        <f t="shared" si="261"/>
        <v>36.549646513423156</v>
      </c>
      <c r="BT2743">
        <v>10</v>
      </c>
    </row>
    <row r="2744" spans="67:72" x14ac:dyDescent="0.35">
      <c r="BO2744">
        <v>27.42</v>
      </c>
      <c r="BP2744">
        <f t="shared" si="258"/>
        <v>12.332017381308928</v>
      </c>
      <c r="BQ2744">
        <f t="shared" si="259"/>
        <v>12.282799460588963</v>
      </c>
      <c r="BR2744">
        <f t="shared" si="260"/>
        <v>39.481687038004146</v>
      </c>
      <c r="BS2744">
        <f t="shared" si="261"/>
        <v>36.548365112661749</v>
      </c>
      <c r="BT2744">
        <v>10</v>
      </c>
    </row>
    <row r="2745" spans="67:72" x14ac:dyDescent="0.35">
      <c r="BO2745">
        <v>27.43</v>
      </c>
      <c r="BP2745">
        <f t="shared" si="258"/>
        <v>12.331836649631626</v>
      </c>
      <c r="BQ2745">
        <f t="shared" si="259"/>
        <v>12.282608569929563</v>
      </c>
      <c r="BR2745">
        <f t="shared" si="260"/>
        <v>39.480226805759486</v>
      </c>
      <c r="BS2745">
        <f t="shared" si="261"/>
        <v>36.547084161557329</v>
      </c>
      <c r="BT2745">
        <v>10</v>
      </c>
    </row>
    <row r="2746" spans="67:72" x14ac:dyDescent="0.35">
      <c r="BO2746">
        <v>27.44</v>
      </c>
      <c r="BP2746">
        <f t="shared" si="258"/>
        <v>12.331656041140144</v>
      </c>
      <c r="BQ2746">
        <f t="shared" si="259"/>
        <v>12.282417812327335</v>
      </c>
      <c r="BR2746">
        <f t="shared" si="260"/>
        <v>39.478766992447163</v>
      </c>
      <c r="BS2746">
        <f t="shared" si="261"/>
        <v>36.545803659346532</v>
      </c>
      <c r="BT2746">
        <v>10</v>
      </c>
    </row>
    <row r="2747" spans="67:72" x14ac:dyDescent="0.35">
      <c r="BO2747">
        <v>27.45</v>
      </c>
      <c r="BP2747">
        <f t="shared" si="258"/>
        <v>12.331475555885998</v>
      </c>
      <c r="BQ2747">
        <f t="shared" si="259"/>
        <v>12.282227187843294</v>
      </c>
      <c r="BR2747">
        <f t="shared" si="260"/>
        <v>39.477307597338907</v>
      </c>
      <c r="BS2747">
        <f t="shared" si="261"/>
        <v>36.544523605267344</v>
      </c>
      <c r="BT2747">
        <v>10</v>
      </c>
    </row>
    <row r="2748" spans="67:72" x14ac:dyDescent="0.35">
      <c r="BO2748">
        <v>27.46</v>
      </c>
      <c r="BP2748">
        <f t="shared" si="258"/>
        <v>12.331295193920734</v>
      </c>
      <c r="BQ2748">
        <f t="shared" si="259"/>
        <v>12.282036696538487</v>
      </c>
      <c r="BR2748">
        <f t="shared" si="260"/>
        <v>39.475848619707826</v>
      </c>
      <c r="BS2748">
        <f t="shared" si="261"/>
        <v>36.54324399855917</v>
      </c>
      <c r="BT2748">
        <v>10</v>
      </c>
    </row>
    <row r="2749" spans="67:72" x14ac:dyDescent="0.35">
      <c r="BO2749">
        <v>27.47</v>
      </c>
      <c r="BP2749">
        <f t="shared" si="258"/>
        <v>12.331114955295913</v>
      </c>
      <c r="BQ2749">
        <f t="shared" si="259"/>
        <v>12.281846338473995</v>
      </c>
      <c r="BR2749">
        <f t="shared" si="260"/>
        <v>39.474390058828426</v>
      </c>
      <c r="BS2749">
        <f t="shared" si="261"/>
        <v>36.541964838462754</v>
      </c>
      <c r="BT2749">
        <v>10</v>
      </c>
    </row>
    <row r="2750" spans="67:72" x14ac:dyDescent="0.35">
      <c r="BO2750">
        <v>27.48</v>
      </c>
      <c r="BP2750">
        <f t="shared" si="258"/>
        <v>12.330934840063131</v>
      </c>
      <c r="BQ2750">
        <f t="shared" si="259"/>
        <v>12.281656113710929</v>
      </c>
      <c r="BR2750">
        <f t="shared" si="260"/>
        <v>39.47293191397663</v>
      </c>
      <c r="BS2750">
        <f t="shared" si="261"/>
        <v>36.540686124220265</v>
      </c>
      <c r="BT2750">
        <v>10</v>
      </c>
    </row>
    <row r="2751" spans="67:72" x14ac:dyDescent="0.35">
      <c r="BO2751">
        <v>27.49</v>
      </c>
      <c r="BP2751">
        <f t="shared" si="258"/>
        <v>12.330754848274001</v>
      </c>
      <c r="BQ2751">
        <f t="shared" si="259"/>
        <v>12.281466022310436</v>
      </c>
      <c r="BR2751">
        <f t="shared" si="260"/>
        <v>39.471474184429717</v>
      </c>
      <c r="BS2751">
        <f t="shared" si="261"/>
        <v>36.539407855075225</v>
      </c>
      <c r="BT2751">
        <v>10</v>
      </c>
    </row>
    <row r="2752" spans="67:72" x14ac:dyDescent="0.35">
      <c r="BO2752">
        <v>27.5</v>
      </c>
      <c r="BP2752">
        <f t="shared" si="258"/>
        <v>12.330574979980168</v>
      </c>
      <c r="BQ2752">
        <f t="shared" si="259"/>
        <v>12.28127606433369</v>
      </c>
      <c r="BR2752">
        <f t="shared" si="260"/>
        <v>39.47001686946637</v>
      </c>
      <c r="BS2752">
        <f t="shared" si="261"/>
        <v>36.538130030272512</v>
      </c>
      <c r="BT2752">
        <v>10</v>
      </c>
    </row>
    <row r="2753" spans="67:72" x14ac:dyDescent="0.35">
      <c r="BO2753">
        <v>27.51</v>
      </c>
      <c r="BP2753">
        <f t="shared" si="258"/>
        <v>12.330395235233295</v>
      </c>
      <c r="BQ2753">
        <f t="shared" si="259"/>
        <v>12.281086239841907</v>
      </c>
      <c r="BR2753">
        <f t="shared" si="260"/>
        <v>39.468559968366648</v>
      </c>
      <c r="BS2753">
        <f t="shared" si="261"/>
        <v>36.536852649058417</v>
      </c>
      <c r="BT2753">
        <v>10</v>
      </c>
    </row>
    <row r="2754" spans="67:72" x14ac:dyDescent="0.35">
      <c r="BO2754">
        <v>27.52</v>
      </c>
      <c r="BP2754">
        <f t="shared" si="258"/>
        <v>12.330215614085075</v>
      </c>
      <c r="BQ2754">
        <f t="shared" si="259"/>
        <v>12.280896548896315</v>
      </c>
      <c r="BR2754">
        <f t="shared" si="260"/>
        <v>39.467103480411986</v>
      </c>
      <c r="BS2754">
        <f t="shared" si="261"/>
        <v>36.535575710680568</v>
      </c>
      <c r="BT2754">
        <v>10</v>
      </c>
    </row>
    <row r="2755" spans="67:72" x14ac:dyDescent="0.35">
      <c r="BO2755">
        <v>27.53</v>
      </c>
      <c r="BP2755">
        <f t="shared" ref="BP2755:BP2818" si="262">13.03*EXP(-0.003454*BO2755)+0.1297*EXP(0.04768*BO2755)</f>
        <v>12.330036116587225</v>
      </c>
      <c r="BQ2755">
        <f t="shared" ref="BQ2755:BQ2818" si="263">13.05*EXP(-0.003531*BO2755)+0.105*EXP(0.05201*BO2755)</f>
        <v>12.280706991558199</v>
      </c>
      <c r="BR2755">
        <f t="shared" ref="BR2755:BR2818" si="264">19.99*EXP(-0.1923*BO2755)+43*EXP(-0.003208*BO2755)</f>
        <v>39.46564740488521</v>
      </c>
      <c r="BS2755">
        <f t="shared" ref="BS2755:BS2818" si="265">18.61*EXP(-0.182*BO2755)+39.42*EXP(-0.002885*BO2755)</f>
        <v>36.534299214387978</v>
      </c>
      <c r="BT2755">
        <v>10</v>
      </c>
    </row>
    <row r="2756" spans="67:72" x14ac:dyDescent="0.35">
      <c r="BO2756">
        <v>27.54</v>
      </c>
      <c r="BP2756">
        <f t="shared" si="262"/>
        <v>12.329856742791483</v>
      </c>
      <c r="BQ2756">
        <f t="shared" si="263"/>
        <v>12.280517567888861</v>
      </c>
      <c r="BR2756">
        <f t="shared" si="264"/>
        <v>39.464191741070529</v>
      </c>
      <c r="BS2756">
        <f t="shared" si="265"/>
        <v>36.533023159431018</v>
      </c>
      <c r="BT2756">
        <v>10</v>
      </c>
    </row>
    <row r="2757" spans="67:72" x14ac:dyDescent="0.35">
      <c r="BO2757">
        <v>27.55</v>
      </c>
      <c r="BP2757">
        <f t="shared" si="262"/>
        <v>12.329677492749619</v>
      </c>
      <c r="BQ2757">
        <f t="shared" si="263"/>
        <v>12.280328277949634</v>
      </c>
      <c r="BR2757">
        <f t="shared" si="264"/>
        <v>39.462736488253491</v>
      </c>
      <c r="BS2757">
        <f t="shared" si="265"/>
        <v>36.5317475450614</v>
      </c>
      <c r="BT2757">
        <v>10</v>
      </c>
    </row>
    <row r="2758" spans="67:72" x14ac:dyDescent="0.35">
      <c r="BO2758">
        <v>27.56</v>
      </c>
      <c r="BP2758">
        <f t="shared" si="262"/>
        <v>12.32949836651342</v>
      </c>
      <c r="BQ2758">
        <f t="shared" si="263"/>
        <v>12.280139121801893</v>
      </c>
      <c r="BR2758">
        <f t="shared" si="264"/>
        <v>39.461281645721051</v>
      </c>
      <c r="BS2758">
        <f t="shared" si="265"/>
        <v>36.530472370532216</v>
      </c>
      <c r="BT2758">
        <v>10</v>
      </c>
    </row>
    <row r="2759" spans="67:72" x14ac:dyDescent="0.35">
      <c r="BO2759">
        <v>27.57</v>
      </c>
      <c r="BP2759">
        <f t="shared" si="262"/>
        <v>12.329319364134703</v>
      </c>
      <c r="BQ2759">
        <f t="shared" si="263"/>
        <v>12.279950099507035</v>
      </c>
      <c r="BR2759">
        <f t="shared" si="264"/>
        <v>39.459827212761503</v>
      </c>
      <c r="BS2759">
        <f t="shared" si="265"/>
        <v>36.529197635097937</v>
      </c>
      <c r="BT2759">
        <v>10</v>
      </c>
    </row>
    <row r="2760" spans="67:72" x14ac:dyDescent="0.35">
      <c r="BO2760">
        <v>27.58</v>
      </c>
      <c r="BP2760">
        <f t="shared" si="262"/>
        <v>12.32914048566531</v>
      </c>
      <c r="BQ2760">
        <f t="shared" si="263"/>
        <v>12.2797612111265</v>
      </c>
      <c r="BR2760">
        <f t="shared" si="264"/>
        <v>39.458373188664517</v>
      </c>
      <c r="BS2760">
        <f t="shared" si="265"/>
        <v>36.527923338014332</v>
      </c>
      <c r="BT2760">
        <v>10</v>
      </c>
    </row>
    <row r="2761" spans="67:72" x14ac:dyDescent="0.35">
      <c r="BO2761">
        <v>27.59</v>
      </c>
      <c r="BP2761">
        <f t="shared" si="262"/>
        <v>12.328961731157102</v>
      </c>
      <c r="BQ2761">
        <f t="shared" si="263"/>
        <v>12.27957245672175</v>
      </c>
      <c r="BR2761">
        <f t="shared" si="264"/>
        <v>39.456919572721141</v>
      </c>
      <c r="BS2761">
        <f t="shared" si="265"/>
        <v>36.526649478538587</v>
      </c>
      <c r="BT2761">
        <v>10</v>
      </c>
    </row>
    <row r="2762" spans="67:72" x14ac:dyDescent="0.35">
      <c r="BO2762">
        <v>27.6</v>
      </c>
      <c r="BP2762">
        <f t="shared" si="262"/>
        <v>12.328783100661976</v>
      </c>
      <c r="BQ2762">
        <f t="shared" si="263"/>
        <v>12.279383836354283</v>
      </c>
      <c r="BR2762">
        <f t="shared" si="264"/>
        <v>39.455466364223746</v>
      </c>
      <c r="BS2762">
        <f t="shared" si="265"/>
        <v>36.525376055929172</v>
      </c>
      <c r="BT2762">
        <v>10</v>
      </c>
    </row>
    <row r="2763" spans="67:72" x14ac:dyDescent="0.35">
      <c r="BO2763">
        <v>27.61</v>
      </c>
      <c r="BP2763">
        <f t="shared" si="262"/>
        <v>12.328604594231843</v>
      </c>
      <c r="BQ2763">
        <f t="shared" si="263"/>
        <v>12.279195350085633</v>
      </c>
      <c r="BR2763">
        <f t="shared" si="264"/>
        <v>39.454013562466095</v>
      </c>
      <c r="BS2763">
        <f t="shared" si="265"/>
        <v>36.524103069445943</v>
      </c>
      <c r="BT2763">
        <v>10</v>
      </c>
    </row>
    <row r="2764" spans="67:72" x14ac:dyDescent="0.35">
      <c r="BO2764">
        <v>27.62</v>
      </c>
      <c r="BP2764">
        <f t="shared" si="262"/>
        <v>12.32842621191865</v>
      </c>
      <c r="BQ2764">
        <f t="shared" si="263"/>
        <v>12.279006997977364</v>
      </c>
      <c r="BR2764">
        <f t="shared" si="264"/>
        <v>39.45256116674328</v>
      </c>
      <c r="BS2764">
        <f t="shared" si="265"/>
        <v>36.522830518350098</v>
      </c>
      <c r="BT2764">
        <v>10</v>
      </c>
    </row>
    <row r="2765" spans="67:72" x14ac:dyDescent="0.35">
      <c r="BO2765">
        <v>27.63</v>
      </c>
      <c r="BP2765">
        <f t="shared" si="262"/>
        <v>12.328247953774353</v>
      </c>
      <c r="BQ2765">
        <f t="shared" si="263"/>
        <v>12.278818780091067</v>
      </c>
      <c r="BR2765">
        <f t="shared" si="264"/>
        <v>39.451109176351771</v>
      </c>
      <c r="BS2765">
        <f t="shared" si="265"/>
        <v>36.521558401904166</v>
      </c>
      <c r="BT2765">
        <v>10</v>
      </c>
    </row>
    <row r="2766" spans="67:72" x14ac:dyDescent="0.35">
      <c r="BO2766">
        <v>27.64</v>
      </c>
      <c r="BP2766">
        <f t="shared" si="262"/>
        <v>12.328069819850953</v>
      </c>
      <c r="BQ2766">
        <f t="shared" si="263"/>
        <v>12.278630696488371</v>
      </c>
      <c r="BR2766">
        <f t="shared" si="264"/>
        <v>39.449657590589375</v>
      </c>
      <c r="BS2766">
        <f t="shared" si="265"/>
        <v>36.520286719372024</v>
      </c>
      <c r="BT2766">
        <v>10</v>
      </c>
    </row>
    <row r="2767" spans="67:72" x14ac:dyDescent="0.35">
      <c r="BO2767">
        <v>27.65</v>
      </c>
      <c r="BP2767">
        <f t="shared" si="262"/>
        <v>12.327891810200459</v>
      </c>
      <c r="BQ2767">
        <f t="shared" si="263"/>
        <v>12.27844274723094</v>
      </c>
      <c r="BR2767">
        <f t="shared" si="264"/>
        <v>39.448206408755219</v>
      </c>
      <c r="BS2767">
        <f t="shared" si="265"/>
        <v>36.519015470018878</v>
      </c>
      <c r="BT2767">
        <v>10</v>
      </c>
    </row>
    <row r="2768" spans="67:72" x14ac:dyDescent="0.35">
      <c r="BO2768">
        <v>27.66</v>
      </c>
      <c r="BP2768">
        <f t="shared" si="262"/>
        <v>12.327713924874914</v>
      </c>
      <c r="BQ2768">
        <f t="shared" si="263"/>
        <v>12.278254932380465</v>
      </c>
      <c r="BR2768">
        <f t="shared" si="264"/>
        <v>39.446755630149823</v>
      </c>
      <c r="BS2768">
        <f t="shared" si="265"/>
        <v>36.517744653111279</v>
      </c>
      <c r="BT2768">
        <v>10</v>
      </c>
    </row>
    <row r="2769" spans="67:72" x14ac:dyDescent="0.35">
      <c r="BO2769">
        <v>27.67</v>
      </c>
      <c r="BP2769">
        <f t="shared" si="262"/>
        <v>12.327536163926384</v>
      </c>
      <c r="BQ2769">
        <f t="shared" si="263"/>
        <v>12.278067251998666</v>
      </c>
      <c r="BR2769">
        <f t="shared" si="264"/>
        <v>39.445305254075009</v>
      </c>
      <c r="BS2769">
        <f t="shared" si="265"/>
        <v>36.516474267917097</v>
      </c>
      <c r="BT2769">
        <v>10</v>
      </c>
    </row>
    <row r="2770" spans="67:72" x14ac:dyDescent="0.35">
      <c r="BO2770">
        <v>27.68</v>
      </c>
      <c r="BP2770">
        <f t="shared" si="262"/>
        <v>12.327358527406959</v>
      </c>
      <c r="BQ2770">
        <f t="shared" si="263"/>
        <v>12.277879706147306</v>
      </c>
      <c r="BR2770">
        <f t="shared" si="264"/>
        <v>39.443855279833961</v>
      </c>
      <c r="BS2770">
        <f t="shared" si="265"/>
        <v>36.515204313705539</v>
      </c>
      <c r="BT2770">
        <v>10</v>
      </c>
    </row>
    <row r="2771" spans="67:72" x14ac:dyDescent="0.35">
      <c r="BO2771">
        <v>27.69</v>
      </c>
      <c r="BP2771">
        <f t="shared" si="262"/>
        <v>12.327181015368756</v>
      </c>
      <c r="BQ2771">
        <f t="shared" si="263"/>
        <v>12.277692294888173</v>
      </c>
      <c r="BR2771">
        <f t="shared" si="264"/>
        <v>39.442405706731194</v>
      </c>
      <c r="BS2771">
        <f t="shared" si="265"/>
        <v>36.513934789747147</v>
      </c>
      <c r="BT2771">
        <v>10</v>
      </c>
    </row>
    <row r="2772" spans="67:72" x14ac:dyDescent="0.35">
      <c r="BO2772">
        <v>27.7</v>
      </c>
      <c r="BP2772">
        <f t="shared" si="262"/>
        <v>12.327003627863919</v>
      </c>
      <c r="BQ2772">
        <f t="shared" si="263"/>
        <v>12.277505018283088</v>
      </c>
      <c r="BR2772">
        <f t="shared" si="264"/>
        <v>39.440956534072534</v>
      </c>
      <c r="BS2772">
        <f t="shared" si="265"/>
        <v>36.512665695313778</v>
      </c>
      <c r="BT2772">
        <v>10</v>
      </c>
    </row>
    <row r="2773" spans="67:72" x14ac:dyDescent="0.35">
      <c r="BO2773">
        <v>27.71</v>
      </c>
      <c r="BP2773">
        <f t="shared" si="262"/>
        <v>12.326826364944607</v>
      </c>
      <c r="BQ2773">
        <f t="shared" si="263"/>
        <v>12.277317876393909</v>
      </c>
      <c r="BR2773">
        <f t="shared" si="264"/>
        <v>39.439507761165174</v>
      </c>
      <c r="BS2773">
        <f t="shared" si="265"/>
        <v>36.511397029678598</v>
      </c>
      <c r="BT2773">
        <v>10</v>
      </c>
    </row>
    <row r="2774" spans="67:72" x14ac:dyDescent="0.35">
      <c r="BO2774">
        <v>27.72</v>
      </c>
      <c r="BP2774">
        <f t="shared" si="262"/>
        <v>12.326649226663019</v>
      </c>
      <c r="BQ2774">
        <f t="shared" si="263"/>
        <v>12.277130869282521</v>
      </c>
      <c r="BR2774">
        <f t="shared" si="264"/>
        <v>39.438059387317615</v>
      </c>
      <c r="BS2774">
        <f t="shared" si="265"/>
        <v>36.510128792116127</v>
      </c>
      <c r="BT2774">
        <v>10</v>
      </c>
    </row>
    <row r="2775" spans="67:72" x14ac:dyDescent="0.35">
      <c r="BO2775">
        <v>27.73</v>
      </c>
      <c r="BP2775">
        <f t="shared" si="262"/>
        <v>12.326472213071366</v>
      </c>
      <c r="BQ2775">
        <f t="shared" si="263"/>
        <v>12.276943997010841</v>
      </c>
      <c r="BR2775">
        <f t="shared" si="264"/>
        <v>39.436611411839685</v>
      </c>
      <c r="BS2775">
        <f t="shared" si="265"/>
        <v>36.508860981902174</v>
      </c>
      <c r="BT2775">
        <v>10</v>
      </c>
    </row>
    <row r="2776" spans="67:72" x14ac:dyDescent="0.35">
      <c r="BO2776">
        <v>27.74</v>
      </c>
      <c r="BP2776">
        <f t="shared" si="262"/>
        <v>12.326295324221894</v>
      </c>
      <c r="BQ2776">
        <f t="shared" si="263"/>
        <v>12.276757259640826</v>
      </c>
      <c r="BR2776">
        <f t="shared" si="264"/>
        <v>39.435163834042548</v>
      </c>
      <c r="BS2776">
        <f t="shared" si="265"/>
        <v>36.507593598313868</v>
      </c>
      <c r="BT2776">
        <v>10</v>
      </c>
    </row>
    <row r="2777" spans="67:72" x14ac:dyDescent="0.35">
      <c r="BO2777">
        <v>27.75</v>
      </c>
      <c r="BP2777">
        <f t="shared" si="262"/>
        <v>12.326118560166867</v>
      </c>
      <c r="BQ2777">
        <f t="shared" si="263"/>
        <v>12.276570657234457</v>
      </c>
      <c r="BR2777">
        <f t="shared" si="264"/>
        <v>39.433716653238669</v>
      </c>
      <c r="BS2777">
        <f t="shared" si="265"/>
        <v>36.506326640629673</v>
      </c>
      <c r="BT2777">
        <v>10</v>
      </c>
    </row>
    <row r="2778" spans="67:72" x14ac:dyDescent="0.35">
      <c r="BO2778">
        <v>27.76</v>
      </c>
      <c r="BP2778">
        <f t="shared" si="262"/>
        <v>12.325941920958579</v>
      </c>
      <c r="BQ2778">
        <f t="shared" si="263"/>
        <v>12.276384189853752</v>
      </c>
      <c r="BR2778">
        <f t="shared" si="264"/>
        <v>39.432269868741848</v>
      </c>
      <c r="BS2778">
        <f t="shared" si="265"/>
        <v>36.505060108129328</v>
      </c>
      <c r="BT2778">
        <v>10</v>
      </c>
    </row>
    <row r="2779" spans="67:72" x14ac:dyDescent="0.35">
      <c r="BO2779">
        <v>27.77</v>
      </c>
      <c r="BP2779">
        <f t="shared" si="262"/>
        <v>12.325765406649348</v>
      </c>
      <c r="BQ2779">
        <f t="shared" si="263"/>
        <v>12.276197857560764</v>
      </c>
      <c r="BR2779">
        <f t="shared" si="264"/>
        <v>39.430823479867186</v>
      </c>
      <c r="BS2779">
        <f t="shared" si="265"/>
        <v>36.503794000093912</v>
      </c>
      <c r="BT2779">
        <v>10</v>
      </c>
    </row>
    <row r="2780" spans="67:72" x14ac:dyDescent="0.35">
      <c r="BO2780">
        <v>27.78</v>
      </c>
      <c r="BP2780">
        <f t="shared" si="262"/>
        <v>12.325589017291513</v>
      </c>
      <c r="BQ2780">
        <f t="shared" si="263"/>
        <v>12.276011660417568</v>
      </c>
      <c r="BR2780">
        <f t="shared" si="264"/>
        <v>39.429377485931113</v>
      </c>
      <c r="BS2780">
        <f t="shared" si="265"/>
        <v>36.502528315805783</v>
      </c>
      <c r="BT2780">
        <v>10</v>
      </c>
    </row>
    <row r="2781" spans="67:72" x14ac:dyDescent="0.35">
      <c r="BO2781">
        <v>27.79</v>
      </c>
      <c r="BP2781">
        <f t="shared" si="262"/>
        <v>12.325412752937444</v>
      </c>
      <c r="BQ2781">
        <f t="shared" si="263"/>
        <v>12.275825598486287</v>
      </c>
      <c r="BR2781">
        <f t="shared" si="264"/>
        <v>39.427931886251372</v>
      </c>
      <c r="BS2781">
        <f t="shared" si="265"/>
        <v>36.50126305454863</v>
      </c>
      <c r="BT2781">
        <v>10</v>
      </c>
    </row>
    <row r="2782" spans="67:72" x14ac:dyDescent="0.35">
      <c r="BO2782">
        <v>27.8</v>
      </c>
      <c r="BP2782">
        <f t="shared" si="262"/>
        <v>12.325236613639536</v>
      </c>
      <c r="BQ2782">
        <f t="shared" si="263"/>
        <v>12.275639671829062</v>
      </c>
      <c r="BR2782">
        <f t="shared" si="264"/>
        <v>39.426486680146986</v>
      </c>
      <c r="BS2782">
        <f t="shared" si="265"/>
        <v>36.49999821560742</v>
      </c>
      <c r="BT2782">
        <v>10</v>
      </c>
    </row>
    <row r="2783" spans="67:72" x14ac:dyDescent="0.35">
      <c r="BO2783">
        <v>27.81</v>
      </c>
      <c r="BP2783">
        <f t="shared" si="262"/>
        <v>12.325060599450202</v>
      </c>
      <c r="BQ2783">
        <f t="shared" si="263"/>
        <v>12.275453880508076</v>
      </c>
      <c r="BR2783">
        <f t="shared" si="264"/>
        <v>39.425041866938308</v>
      </c>
      <c r="BS2783">
        <f t="shared" si="265"/>
        <v>36.498733798268432</v>
      </c>
      <c r="BT2783">
        <v>10</v>
      </c>
    </row>
    <row r="2784" spans="67:72" x14ac:dyDescent="0.35">
      <c r="BO2784">
        <v>27.82</v>
      </c>
      <c r="BP2784">
        <f t="shared" si="262"/>
        <v>12.324884710421887</v>
      </c>
      <c r="BQ2784">
        <f t="shared" si="263"/>
        <v>12.275268224585542</v>
      </c>
      <c r="BR2784">
        <f t="shared" si="264"/>
        <v>39.423597445946996</v>
      </c>
      <c r="BS2784">
        <f t="shared" si="265"/>
        <v>36.497469801819236</v>
      </c>
      <c r="BT2784">
        <v>10</v>
      </c>
    </row>
    <row r="2785" spans="67:72" x14ac:dyDescent="0.35">
      <c r="BO2785">
        <v>27.83</v>
      </c>
      <c r="BP2785">
        <f t="shared" si="262"/>
        <v>12.324708946607062</v>
      </c>
      <c r="BQ2785">
        <f t="shared" si="263"/>
        <v>12.275082704123706</v>
      </c>
      <c r="BR2785">
        <f t="shared" si="264"/>
        <v>39.422153416495995</v>
      </c>
      <c r="BS2785">
        <f t="shared" si="265"/>
        <v>36.49620622554869</v>
      </c>
      <c r="BT2785">
        <v>10</v>
      </c>
    </row>
    <row r="2786" spans="67:72" x14ac:dyDescent="0.35">
      <c r="BO2786">
        <v>27.84</v>
      </c>
      <c r="BP2786">
        <f t="shared" si="262"/>
        <v>12.324533308058221</v>
      </c>
      <c r="BQ2786">
        <f t="shared" si="263"/>
        <v>12.274897319184845</v>
      </c>
      <c r="BR2786">
        <f t="shared" si="264"/>
        <v>39.420709777909572</v>
      </c>
      <c r="BS2786">
        <f t="shared" si="265"/>
        <v>36.494943068746949</v>
      </c>
      <c r="BT2786">
        <v>10</v>
      </c>
    </row>
    <row r="2787" spans="67:72" x14ac:dyDescent="0.35">
      <c r="BO2787">
        <v>27.85</v>
      </c>
      <c r="BP2787">
        <f t="shared" si="262"/>
        <v>12.324357794827881</v>
      </c>
      <c r="BQ2787">
        <f t="shared" si="263"/>
        <v>12.274712069831269</v>
      </c>
      <c r="BR2787">
        <f t="shared" si="264"/>
        <v>39.419266529513251</v>
      </c>
      <c r="BS2787">
        <f t="shared" si="265"/>
        <v>36.493680330705466</v>
      </c>
      <c r="BT2787">
        <v>10</v>
      </c>
    </row>
    <row r="2788" spans="67:72" x14ac:dyDescent="0.35">
      <c r="BO2788">
        <v>27.86</v>
      </c>
      <c r="BP2788">
        <f t="shared" si="262"/>
        <v>12.324182406968587</v>
      </c>
      <c r="BQ2788">
        <f t="shared" si="263"/>
        <v>12.274526956125323</v>
      </c>
      <c r="BR2788">
        <f t="shared" si="264"/>
        <v>39.417823670633872</v>
      </c>
      <c r="BS2788">
        <f t="shared" si="265"/>
        <v>36.49241801071696</v>
      </c>
      <c r="BT2788">
        <v>10</v>
      </c>
    </row>
    <row r="2789" spans="67:72" x14ac:dyDescent="0.35">
      <c r="BO2789">
        <v>27.87</v>
      </c>
      <c r="BP2789">
        <f t="shared" si="262"/>
        <v>12.324007144532908</v>
      </c>
      <c r="BQ2789">
        <f t="shared" si="263"/>
        <v>12.27434197812938</v>
      </c>
      <c r="BR2789">
        <f t="shared" si="264"/>
        <v>39.416381200599581</v>
      </c>
      <c r="BS2789">
        <f t="shared" si="265"/>
        <v>36.491156108075465</v>
      </c>
      <c r="BT2789">
        <v>10</v>
      </c>
    </row>
    <row r="2790" spans="67:72" x14ac:dyDescent="0.35">
      <c r="BO2790">
        <v>27.88</v>
      </c>
      <c r="BP2790">
        <f t="shared" si="262"/>
        <v>12.323832007573445</v>
      </c>
      <c r="BQ2790">
        <f t="shared" si="263"/>
        <v>12.274157135905853</v>
      </c>
      <c r="BR2790">
        <f t="shared" si="264"/>
        <v>39.414939118739788</v>
      </c>
      <c r="BS2790">
        <f t="shared" si="265"/>
        <v>36.489894622076264</v>
      </c>
      <c r="BT2790">
        <v>10</v>
      </c>
    </row>
    <row r="2791" spans="67:72" x14ac:dyDescent="0.35">
      <c r="BO2791">
        <v>27.89</v>
      </c>
      <c r="BP2791">
        <f t="shared" si="262"/>
        <v>12.323656996142811</v>
      </c>
      <c r="BQ2791">
        <f t="shared" si="263"/>
        <v>12.273972429517181</v>
      </c>
      <c r="BR2791">
        <f t="shared" si="264"/>
        <v>39.413497424385191</v>
      </c>
      <c r="BS2791">
        <f t="shared" si="265"/>
        <v>36.488633552015948</v>
      </c>
      <c r="BT2791">
        <v>10</v>
      </c>
    </row>
    <row r="2792" spans="67:72" x14ac:dyDescent="0.35">
      <c r="BO2792">
        <v>27.9</v>
      </c>
      <c r="BP2792">
        <f t="shared" si="262"/>
        <v>12.323482110293652</v>
      </c>
      <c r="BQ2792">
        <f t="shared" si="263"/>
        <v>12.273787859025839</v>
      </c>
      <c r="BR2792">
        <f t="shared" si="264"/>
        <v>39.412056116867788</v>
      </c>
      <c r="BS2792">
        <f t="shared" si="265"/>
        <v>36.487372897192365</v>
      </c>
      <c r="BT2792">
        <v>10</v>
      </c>
    </row>
    <row r="2793" spans="67:72" x14ac:dyDescent="0.35">
      <c r="BO2793">
        <v>27.91</v>
      </c>
      <c r="BP2793">
        <f t="shared" si="262"/>
        <v>12.323307350078645</v>
      </c>
      <c r="BQ2793">
        <f t="shared" si="263"/>
        <v>12.273603424494336</v>
      </c>
      <c r="BR2793">
        <f t="shared" si="264"/>
        <v>39.41061519552084</v>
      </c>
      <c r="BS2793">
        <f t="shared" si="265"/>
        <v>36.486112656904645</v>
      </c>
      <c r="BT2793">
        <v>10</v>
      </c>
    </row>
    <row r="2794" spans="67:72" x14ac:dyDescent="0.35">
      <c r="BO2794">
        <v>27.92</v>
      </c>
      <c r="BP2794">
        <f t="shared" si="262"/>
        <v>12.323132715550482</v>
      </c>
      <c r="BQ2794">
        <f t="shared" si="263"/>
        <v>12.27341912598521</v>
      </c>
      <c r="BR2794">
        <f t="shared" si="264"/>
        <v>39.409174659678897</v>
      </c>
      <c r="BS2794">
        <f t="shared" si="265"/>
        <v>36.484852830453192</v>
      </c>
      <c r="BT2794">
        <v>10</v>
      </c>
    </row>
    <row r="2795" spans="67:72" x14ac:dyDescent="0.35">
      <c r="BO2795">
        <v>27.93</v>
      </c>
      <c r="BP2795">
        <f t="shared" si="262"/>
        <v>12.322958206761887</v>
      </c>
      <c r="BQ2795">
        <f t="shared" si="263"/>
        <v>12.273234963561034</v>
      </c>
      <c r="BR2795">
        <f t="shared" si="264"/>
        <v>39.407734508677784</v>
      </c>
      <c r="BS2795">
        <f t="shared" si="265"/>
        <v>36.48359341713968</v>
      </c>
      <c r="BT2795">
        <v>10</v>
      </c>
    </row>
    <row r="2796" spans="67:72" x14ac:dyDescent="0.35">
      <c r="BO2796">
        <v>27.94</v>
      </c>
      <c r="BP2796">
        <f t="shared" si="262"/>
        <v>12.322783823765608</v>
      </c>
      <c r="BQ2796">
        <f t="shared" si="263"/>
        <v>12.273050937284417</v>
      </c>
      <c r="BR2796">
        <f t="shared" si="264"/>
        <v>39.406294741854602</v>
      </c>
      <c r="BS2796">
        <f t="shared" si="265"/>
        <v>36.482334416267051</v>
      </c>
      <c r="BT2796">
        <v>10</v>
      </c>
    </row>
    <row r="2797" spans="67:72" x14ac:dyDescent="0.35">
      <c r="BO2797">
        <v>27.95</v>
      </c>
      <c r="BP2797">
        <f t="shared" si="262"/>
        <v>12.322609566614414</v>
      </c>
      <c r="BQ2797">
        <f t="shared" si="263"/>
        <v>12.272867047217991</v>
      </c>
      <c r="BR2797">
        <f t="shared" si="264"/>
        <v>39.404855358547699</v>
      </c>
      <c r="BS2797">
        <f t="shared" si="265"/>
        <v>36.481075827139527</v>
      </c>
      <c r="BT2797">
        <v>10</v>
      </c>
    </row>
    <row r="2798" spans="67:72" x14ac:dyDescent="0.35">
      <c r="BO2798">
        <v>27.96</v>
      </c>
      <c r="BP2798">
        <f t="shared" si="262"/>
        <v>12.322435435361106</v>
      </c>
      <c r="BQ2798">
        <f t="shared" si="263"/>
        <v>12.27268329342443</v>
      </c>
      <c r="BR2798">
        <f t="shared" si="264"/>
        <v>39.40341635809672</v>
      </c>
      <c r="BS2798">
        <f t="shared" si="265"/>
        <v>36.479817649062561</v>
      </c>
      <c r="BT2798">
        <v>10</v>
      </c>
    </row>
    <row r="2799" spans="67:72" x14ac:dyDescent="0.35">
      <c r="BO2799">
        <v>27.97</v>
      </c>
      <c r="BP2799">
        <f t="shared" si="262"/>
        <v>12.322261430058509</v>
      </c>
      <c r="BQ2799">
        <f t="shared" si="263"/>
        <v>12.272499675966444</v>
      </c>
      <c r="BR2799">
        <f t="shared" si="264"/>
        <v>39.401977739842579</v>
      </c>
      <c r="BS2799">
        <f t="shared" si="265"/>
        <v>36.478559881342896</v>
      </c>
      <c r="BT2799">
        <v>10</v>
      </c>
    </row>
    <row r="2800" spans="67:72" x14ac:dyDescent="0.35">
      <c r="BO2800">
        <v>27.98</v>
      </c>
      <c r="BP2800">
        <f t="shared" si="262"/>
        <v>12.322087550759468</v>
      </c>
      <c r="BQ2800">
        <f t="shared" si="263"/>
        <v>12.272316194906763</v>
      </c>
      <c r="BR2800">
        <f t="shared" si="264"/>
        <v>39.400539503127426</v>
      </c>
      <c r="BS2800">
        <f t="shared" si="265"/>
        <v>36.477302523288522</v>
      </c>
      <c r="BT2800">
        <v>10</v>
      </c>
    </row>
    <row r="2801" spans="67:72" x14ac:dyDescent="0.35">
      <c r="BO2801">
        <v>27.99</v>
      </c>
      <c r="BP2801">
        <f t="shared" si="262"/>
        <v>12.32191379751686</v>
      </c>
      <c r="BQ2801">
        <f t="shared" si="263"/>
        <v>12.272132850308161</v>
      </c>
      <c r="BR2801">
        <f t="shared" si="264"/>
        <v>39.399101647294707</v>
      </c>
      <c r="BS2801">
        <f t="shared" si="265"/>
        <v>36.47604557420869</v>
      </c>
      <c r="BT2801">
        <v>10</v>
      </c>
    </row>
    <row r="2802" spans="67:72" x14ac:dyDescent="0.35">
      <c r="BO2802">
        <v>28</v>
      </c>
      <c r="BP2802">
        <f t="shared" si="262"/>
        <v>12.321740170383585</v>
      </c>
      <c r="BQ2802">
        <f t="shared" si="263"/>
        <v>12.271949642233439</v>
      </c>
      <c r="BR2802">
        <f t="shared" si="264"/>
        <v>39.397664171689087</v>
      </c>
      <c r="BS2802">
        <f t="shared" si="265"/>
        <v>36.474789033413906</v>
      </c>
      <c r="BT2802">
        <v>10</v>
      </c>
    </row>
    <row r="2803" spans="67:72" x14ac:dyDescent="0.35">
      <c r="BO2803">
        <v>28.01</v>
      </c>
      <c r="BP2803">
        <f t="shared" si="262"/>
        <v>12.321566669412567</v>
      </c>
      <c r="BQ2803">
        <f t="shared" si="263"/>
        <v>12.271766570745434</v>
      </c>
      <c r="BR2803">
        <f t="shared" si="264"/>
        <v>39.396227075656519</v>
      </c>
      <c r="BS2803">
        <f t="shared" si="265"/>
        <v>36.473532900215915</v>
      </c>
      <c r="BT2803">
        <v>10</v>
      </c>
    </row>
    <row r="2804" spans="67:72" x14ac:dyDescent="0.35">
      <c r="BO2804">
        <v>28.02</v>
      </c>
      <c r="BP2804">
        <f t="shared" si="262"/>
        <v>12.321393294656756</v>
      </c>
      <c r="BQ2804">
        <f t="shared" si="263"/>
        <v>12.271583635907017</v>
      </c>
      <c r="BR2804">
        <f t="shared" si="264"/>
        <v>39.394790358544206</v>
      </c>
      <c r="BS2804">
        <f t="shared" si="265"/>
        <v>36.472277173927736</v>
      </c>
      <c r="BT2804">
        <v>10</v>
      </c>
    </row>
    <row r="2805" spans="67:72" x14ac:dyDescent="0.35">
      <c r="BO2805">
        <v>28.03</v>
      </c>
      <c r="BP2805">
        <f t="shared" si="262"/>
        <v>12.321220046169135</v>
      </c>
      <c r="BQ2805">
        <f t="shared" si="263"/>
        <v>12.271400837781085</v>
      </c>
      <c r="BR2805">
        <f t="shared" si="264"/>
        <v>39.393354019700588</v>
      </c>
      <c r="BS2805">
        <f t="shared" si="265"/>
        <v>36.471021853863611</v>
      </c>
      <c r="BT2805">
        <v>10</v>
      </c>
    </row>
    <row r="2806" spans="67:72" x14ac:dyDescent="0.35">
      <c r="BO2806">
        <v>28.04</v>
      </c>
      <c r="BP2806">
        <f t="shared" si="262"/>
        <v>12.321046924002697</v>
      </c>
      <c r="BQ2806">
        <f t="shared" si="263"/>
        <v>12.27121817643058</v>
      </c>
      <c r="BR2806">
        <f t="shared" si="264"/>
        <v>39.391918058475362</v>
      </c>
      <c r="BS2806">
        <f t="shared" si="265"/>
        <v>36.469766939339046</v>
      </c>
      <c r="BT2806">
        <v>10</v>
      </c>
    </row>
    <row r="2807" spans="67:72" x14ac:dyDescent="0.35">
      <c r="BO2807">
        <v>28.05</v>
      </c>
      <c r="BP2807">
        <f t="shared" si="262"/>
        <v>12.320873928210474</v>
      </c>
      <c r="BQ2807">
        <f t="shared" si="263"/>
        <v>12.271035651918464</v>
      </c>
      <c r="BR2807">
        <f t="shared" si="264"/>
        <v>39.390482474219475</v>
      </c>
      <c r="BS2807">
        <f t="shared" si="265"/>
        <v>36.468512429670781</v>
      </c>
      <c r="BT2807">
        <v>10</v>
      </c>
    </row>
    <row r="2808" spans="67:72" x14ac:dyDescent="0.35">
      <c r="BO2808">
        <v>28.06</v>
      </c>
      <c r="BP2808">
        <f t="shared" si="262"/>
        <v>12.320701058845522</v>
      </c>
      <c r="BQ2808">
        <f t="shared" si="263"/>
        <v>12.270853264307741</v>
      </c>
      <c r="BR2808">
        <f t="shared" si="264"/>
        <v>39.389047266285111</v>
      </c>
      <c r="BS2808">
        <f t="shared" si="265"/>
        <v>36.467258324176804</v>
      </c>
      <c r="BT2808">
        <v>10</v>
      </c>
    </row>
    <row r="2809" spans="67:72" x14ac:dyDescent="0.35">
      <c r="BO2809">
        <v>28.07</v>
      </c>
      <c r="BP2809">
        <f t="shared" si="262"/>
        <v>12.320528315960912</v>
      </c>
      <c r="BQ2809">
        <f t="shared" si="263"/>
        <v>12.270671013661444</v>
      </c>
      <c r="BR2809">
        <f t="shared" si="264"/>
        <v>39.387612434025719</v>
      </c>
      <c r="BS2809">
        <f t="shared" si="265"/>
        <v>36.466004622176321</v>
      </c>
      <c r="BT2809">
        <v>10</v>
      </c>
    </row>
    <row r="2810" spans="67:72" x14ac:dyDescent="0.35">
      <c r="BO2810">
        <v>28.08</v>
      </c>
      <c r="BP2810">
        <f t="shared" si="262"/>
        <v>12.320355699609754</v>
      </c>
      <c r="BQ2810">
        <f t="shared" si="263"/>
        <v>12.270488900042643</v>
      </c>
      <c r="BR2810">
        <f t="shared" si="264"/>
        <v>39.386177976795956</v>
      </c>
      <c r="BS2810">
        <f t="shared" si="265"/>
        <v>36.464751322989805</v>
      </c>
      <c r="BT2810">
        <v>10</v>
      </c>
    </row>
    <row r="2811" spans="67:72" x14ac:dyDescent="0.35">
      <c r="BO2811">
        <v>28.09</v>
      </c>
      <c r="BP2811">
        <f t="shared" si="262"/>
        <v>12.320183209845174</v>
      </c>
      <c r="BQ2811">
        <f t="shared" si="263"/>
        <v>12.270306923514436</v>
      </c>
      <c r="BR2811">
        <f t="shared" si="264"/>
        <v>39.384743893951729</v>
      </c>
      <c r="BS2811">
        <f t="shared" si="265"/>
        <v>36.463498425938944</v>
      </c>
      <c r="BT2811">
        <v>10</v>
      </c>
    </row>
    <row r="2812" spans="67:72" x14ac:dyDescent="0.35">
      <c r="BO2812">
        <v>28.1</v>
      </c>
      <c r="BP2812">
        <f t="shared" si="262"/>
        <v>12.320010846720333</v>
      </c>
      <c r="BQ2812">
        <f t="shared" si="263"/>
        <v>12.270125084139956</v>
      </c>
      <c r="BR2812">
        <f t="shared" si="264"/>
        <v>39.383310184850188</v>
      </c>
      <c r="BS2812">
        <f t="shared" si="265"/>
        <v>36.462245930346654</v>
      </c>
      <c r="BT2812">
        <v>10</v>
      </c>
    </row>
    <row r="2813" spans="67:72" x14ac:dyDescent="0.35">
      <c r="BO2813">
        <v>28.11</v>
      </c>
      <c r="BP2813">
        <f t="shared" si="262"/>
        <v>12.319838610288404</v>
      </c>
      <c r="BQ2813">
        <f t="shared" si="263"/>
        <v>12.269943381982371</v>
      </c>
      <c r="BR2813">
        <f t="shared" si="264"/>
        <v>39.381876848849707</v>
      </c>
      <c r="BS2813">
        <f t="shared" si="265"/>
        <v>36.460993835537096</v>
      </c>
      <c r="BT2813">
        <v>10</v>
      </c>
    </row>
    <row r="2814" spans="67:72" x14ac:dyDescent="0.35">
      <c r="BO2814">
        <v>28.12</v>
      </c>
      <c r="BP2814">
        <f t="shared" si="262"/>
        <v>12.319666500602597</v>
      </c>
      <c r="BQ2814">
        <f t="shared" si="263"/>
        <v>12.269761817104879</v>
      </c>
      <c r="BR2814">
        <f t="shared" si="264"/>
        <v>39.380443885309887</v>
      </c>
      <c r="BS2814">
        <f t="shared" si="265"/>
        <v>36.459742140835651</v>
      </c>
      <c r="BT2814">
        <v>10</v>
      </c>
    </row>
    <row r="2815" spans="67:72" x14ac:dyDescent="0.35">
      <c r="BO2815">
        <v>28.13</v>
      </c>
      <c r="BP2815">
        <f t="shared" si="262"/>
        <v>12.319494517716146</v>
      </c>
      <c r="BQ2815">
        <f t="shared" si="263"/>
        <v>12.269580389570715</v>
      </c>
      <c r="BR2815">
        <f t="shared" si="264"/>
        <v>39.37901129359156</v>
      </c>
      <c r="BS2815">
        <f t="shared" si="265"/>
        <v>36.45849084556891</v>
      </c>
      <c r="BT2815">
        <v>10</v>
      </c>
    </row>
    <row r="2816" spans="67:72" x14ac:dyDescent="0.35">
      <c r="BO2816">
        <v>28.14</v>
      </c>
      <c r="BP2816">
        <f t="shared" si="262"/>
        <v>12.319322661682307</v>
      </c>
      <c r="BQ2816">
        <f t="shared" si="263"/>
        <v>12.269399099443143</v>
      </c>
      <c r="BR2816">
        <f t="shared" si="264"/>
        <v>39.3775790730568</v>
      </c>
      <c r="BS2816">
        <f t="shared" si="265"/>
        <v>36.457239949064729</v>
      </c>
      <c r="BT2816">
        <v>10</v>
      </c>
    </row>
    <row r="2817" spans="67:72" x14ac:dyDescent="0.35">
      <c r="BO2817">
        <v>28.15</v>
      </c>
      <c r="BP2817">
        <f t="shared" si="262"/>
        <v>12.319150932554363</v>
      </c>
      <c r="BQ2817">
        <f t="shared" si="263"/>
        <v>12.269217946785465</v>
      </c>
      <c r="BR2817">
        <f t="shared" si="264"/>
        <v>39.376147223068877</v>
      </c>
      <c r="BS2817">
        <f t="shared" si="265"/>
        <v>36.455989450652126</v>
      </c>
      <c r="BT2817">
        <v>10</v>
      </c>
    </row>
    <row r="2818" spans="67:72" x14ac:dyDescent="0.35">
      <c r="BO2818">
        <v>28.16</v>
      </c>
      <c r="BP2818">
        <f t="shared" si="262"/>
        <v>12.318979330385627</v>
      </c>
      <c r="BQ2818">
        <f t="shared" si="263"/>
        <v>12.269036931661013</v>
      </c>
      <c r="BR2818">
        <f t="shared" si="264"/>
        <v>39.374715742992301</v>
      </c>
      <c r="BS2818">
        <f t="shared" si="265"/>
        <v>36.454739349661388</v>
      </c>
      <c r="BT2818">
        <v>10</v>
      </c>
    </row>
    <row r="2819" spans="67:72" x14ac:dyDescent="0.35">
      <c r="BO2819">
        <v>28.17</v>
      </c>
      <c r="BP2819">
        <f t="shared" ref="BP2819:BP2882" si="266">13.03*EXP(-0.003454*BO2819)+0.1297*EXP(0.04768*BO2819)</f>
        <v>12.318807855229425</v>
      </c>
      <c r="BQ2819">
        <f t="shared" ref="BQ2819:BQ2882" si="267">13.05*EXP(-0.003531*BO2819)+0.105*EXP(0.05201*BO2819)</f>
        <v>12.268856054133149</v>
      </c>
      <c r="BR2819">
        <f t="shared" ref="BR2819:BR2882" si="268">19.99*EXP(-0.1923*BO2819)+43*EXP(-0.003208*BO2819)</f>
        <v>39.373284632192792</v>
      </c>
      <c r="BS2819">
        <f t="shared" ref="BS2819:BS2882" si="269">18.61*EXP(-0.182*BO2819)+39.42*EXP(-0.002885*BO2819)</f>
        <v>36.453489645423993</v>
      </c>
      <c r="BT2819">
        <v>10</v>
      </c>
    </row>
    <row r="2820" spans="67:72" x14ac:dyDescent="0.35">
      <c r="BO2820">
        <v>28.18</v>
      </c>
      <c r="BP2820">
        <f t="shared" si="266"/>
        <v>12.318636507139129</v>
      </c>
      <c r="BQ2820">
        <f t="shared" si="267"/>
        <v>12.26867531426528</v>
      </c>
      <c r="BR2820">
        <f t="shared" si="268"/>
        <v>39.371853890037279</v>
      </c>
      <c r="BS2820">
        <f t="shared" si="269"/>
        <v>36.452240337272649</v>
      </c>
      <c r="BT2820">
        <v>10</v>
      </c>
    </row>
    <row r="2821" spans="67:72" x14ac:dyDescent="0.35">
      <c r="BO2821">
        <v>28.19</v>
      </c>
      <c r="BP2821">
        <f t="shared" si="266"/>
        <v>12.318465286168113</v>
      </c>
      <c r="BQ2821">
        <f t="shared" si="267"/>
        <v>12.26849471212083</v>
      </c>
      <c r="BR2821">
        <f t="shared" si="268"/>
        <v>39.370423515893926</v>
      </c>
      <c r="BS2821">
        <f t="shared" si="269"/>
        <v>36.450991424541257</v>
      </c>
      <c r="BT2821">
        <v>10</v>
      </c>
    </row>
    <row r="2822" spans="67:72" x14ac:dyDescent="0.35">
      <c r="BO2822">
        <v>28.2</v>
      </c>
      <c r="BP2822">
        <f t="shared" si="266"/>
        <v>12.318294192369796</v>
      </c>
      <c r="BQ2822">
        <f t="shared" si="267"/>
        <v>12.268314247763268</v>
      </c>
      <c r="BR2822">
        <f t="shared" si="268"/>
        <v>39.368993509132089</v>
      </c>
      <c r="BS2822">
        <f t="shared" si="269"/>
        <v>36.449742906564929</v>
      </c>
      <c r="BT2822">
        <v>10</v>
      </c>
    </row>
    <row r="2823" spans="67:72" x14ac:dyDescent="0.35">
      <c r="BO2823">
        <v>28.21</v>
      </c>
      <c r="BP2823">
        <f t="shared" si="266"/>
        <v>12.318123225797615</v>
      </c>
      <c r="BQ2823">
        <f t="shared" si="267"/>
        <v>12.268133921256096</v>
      </c>
      <c r="BR2823">
        <f t="shared" si="268"/>
        <v>39.367563869122343</v>
      </c>
      <c r="BS2823">
        <f t="shared" si="269"/>
        <v>36.448494782679994</v>
      </c>
      <c r="BT2823">
        <v>10</v>
      </c>
    </row>
    <row r="2824" spans="67:72" x14ac:dyDescent="0.35">
      <c r="BO2824">
        <v>28.22</v>
      </c>
      <c r="BP2824">
        <f t="shared" si="266"/>
        <v>12.317952386505032</v>
      </c>
      <c r="BQ2824">
        <f t="shared" si="267"/>
        <v>12.267953732662839</v>
      </c>
      <c r="BR2824">
        <f t="shared" si="268"/>
        <v>39.366134595236474</v>
      </c>
      <c r="BS2824">
        <f t="shared" si="269"/>
        <v>36.447247052224</v>
      </c>
      <c r="BT2824">
        <v>10</v>
      </c>
    </row>
    <row r="2825" spans="67:72" x14ac:dyDescent="0.35">
      <c r="BO2825">
        <v>28.23</v>
      </c>
      <c r="BP2825">
        <f t="shared" si="266"/>
        <v>12.317781674545536</v>
      </c>
      <c r="BQ2825">
        <f t="shared" si="267"/>
        <v>12.26777368204707</v>
      </c>
      <c r="BR2825">
        <f t="shared" si="268"/>
        <v>39.364705686847444</v>
      </c>
      <c r="BS2825">
        <f t="shared" si="269"/>
        <v>36.44599971453566</v>
      </c>
      <c r="BT2825">
        <v>10</v>
      </c>
    </row>
    <row r="2826" spans="67:72" x14ac:dyDescent="0.35">
      <c r="BO2826">
        <v>28.24</v>
      </c>
      <c r="BP2826">
        <f t="shared" si="266"/>
        <v>12.317611089972644</v>
      </c>
      <c r="BQ2826">
        <f t="shared" si="267"/>
        <v>12.267593769472384</v>
      </c>
      <c r="BR2826">
        <f t="shared" si="268"/>
        <v>39.363277143329462</v>
      </c>
      <c r="BS2826">
        <f t="shared" si="269"/>
        <v>36.444752768954935</v>
      </c>
      <c r="BT2826">
        <v>10</v>
      </c>
    </row>
    <row r="2827" spans="67:72" x14ac:dyDescent="0.35">
      <c r="BO2827">
        <v>28.25</v>
      </c>
      <c r="BP2827">
        <f t="shared" si="266"/>
        <v>12.317440632839892</v>
      </c>
      <c r="BQ2827">
        <f t="shared" si="267"/>
        <v>12.267413995002414</v>
      </c>
      <c r="BR2827">
        <f t="shared" si="268"/>
        <v>39.361848964057891</v>
      </c>
      <c r="BS2827">
        <f t="shared" si="269"/>
        <v>36.443506214822939</v>
      </c>
      <c r="BT2827">
        <v>10</v>
      </c>
    </row>
    <row r="2828" spans="67:72" x14ac:dyDescent="0.35">
      <c r="BO2828">
        <v>28.26</v>
      </c>
      <c r="BP2828">
        <f t="shared" si="266"/>
        <v>12.317270303200852</v>
      </c>
      <c r="BQ2828">
        <f t="shared" si="267"/>
        <v>12.267234358700827</v>
      </c>
      <c r="BR2828">
        <f t="shared" si="268"/>
        <v>39.360421148409344</v>
      </c>
      <c r="BS2828">
        <f t="shared" si="269"/>
        <v>36.442260051482002</v>
      </c>
      <c r="BT2828">
        <v>10</v>
      </c>
    </row>
    <row r="2829" spans="67:72" x14ac:dyDescent="0.35">
      <c r="BO2829">
        <v>28.27</v>
      </c>
      <c r="BP2829">
        <f t="shared" si="266"/>
        <v>12.317100101109112</v>
      </c>
      <c r="BQ2829">
        <f t="shared" si="267"/>
        <v>12.267054860631317</v>
      </c>
      <c r="BR2829">
        <f t="shared" si="268"/>
        <v>39.358993695761569</v>
      </c>
      <c r="BS2829">
        <f t="shared" si="269"/>
        <v>36.441014278275659</v>
      </c>
      <c r="BT2829">
        <v>10</v>
      </c>
    </row>
    <row r="2830" spans="67:72" x14ac:dyDescent="0.35">
      <c r="BO2830">
        <v>28.28</v>
      </c>
      <c r="BP2830">
        <f t="shared" si="266"/>
        <v>12.316930026618291</v>
      </c>
      <c r="BQ2830">
        <f t="shared" si="267"/>
        <v>12.266875500857623</v>
      </c>
      <c r="BR2830">
        <f t="shared" si="268"/>
        <v>39.357566605493552</v>
      </c>
      <c r="BS2830">
        <f t="shared" si="269"/>
        <v>36.439768894548628</v>
      </c>
      <c r="BT2830">
        <v>10</v>
      </c>
    </row>
    <row r="2831" spans="67:72" x14ac:dyDescent="0.35">
      <c r="BO2831">
        <v>28.29</v>
      </c>
      <c r="BP2831">
        <f t="shared" si="266"/>
        <v>12.31676007978203</v>
      </c>
      <c r="BQ2831">
        <f t="shared" si="267"/>
        <v>12.26669627944351</v>
      </c>
      <c r="BR2831">
        <f t="shared" si="268"/>
        <v>39.356139876985459</v>
      </c>
      <c r="BS2831">
        <f t="shared" si="269"/>
        <v>36.43852389964681</v>
      </c>
      <c r="BT2831">
        <v>10</v>
      </c>
    </row>
    <row r="2832" spans="67:72" x14ac:dyDescent="0.35">
      <c r="BO2832">
        <v>28.3</v>
      </c>
      <c r="BP2832">
        <f t="shared" si="266"/>
        <v>12.316590260654007</v>
      </c>
      <c r="BQ2832">
        <f t="shared" si="267"/>
        <v>12.266517196452773</v>
      </c>
      <c r="BR2832">
        <f t="shared" si="268"/>
        <v>39.354713509618612</v>
      </c>
      <c r="BS2832">
        <f t="shared" si="269"/>
        <v>36.43727929291731</v>
      </c>
      <c r="BT2832">
        <v>10</v>
      </c>
    </row>
    <row r="2833" spans="67:72" x14ac:dyDescent="0.35">
      <c r="BO2833">
        <v>28.31</v>
      </c>
      <c r="BP2833">
        <f t="shared" si="266"/>
        <v>12.316420569287908</v>
      </c>
      <c r="BQ2833">
        <f t="shared" si="267"/>
        <v>12.266338251949248</v>
      </c>
      <c r="BR2833">
        <f t="shared" si="268"/>
        <v>39.353287502775594</v>
      </c>
      <c r="BS2833">
        <f t="shared" si="269"/>
        <v>36.436035073708396</v>
      </c>
      <c r="BT2833">
        <v>10</v>
      </c>
    </row>
    <row r="2834" spans="67:72" x14ac:dyDescent="0.35">
      <c r="BO2834">
        <v>28.32</v>
      </c>
      <c r="BP2834">
        <f t="shared" si="266"/>
        <v>12.316251005737458</v>
      </c>
      <c r="BQ2834">
        <f t="shared" si="267"/>
        <v>12.266159445996802</v>
      </c>
      <c r="BR2834">
        <f t="shared" si="268"/>
        <v>39.351861855840077</v>
      </c>
      <c r="BS2834">
        <f t="shared" si="269"/>
        <v>36.434791241369545</v>
      </c>
      <c r="BT2834">
        <v>10</v>
      </c>
    </row>
    <row r="2835" spans="67:72" x14ac:dyDescent="0.35">
      <c r="BO2835">
        <v>28.33</v>
      </c>
      <c r="BP2835">
        <f t="shared" si="266"/>
        <v>12.316081570056404</v>
      </c>
      <c r="BQ2835">
        <f t="shared" si="267"/>
        <v>12.265980778659335</v>
      </c>
      <c r="BR2835">
        <f t="shared" si="268"/>
        <v>39.350436568196997</v>
      </c>
      <c r="BS2835">
        <f t="shared" si="269"/>
        <v>36.433547795251393</v>
      </c>
      <c r="BT2835">
        <v>10</v>
      </c>
    </row>
    <row r="2836" spans="67:72" x14ac:dyDescent="0.35">
      <c r="BO2836">
        <v>28.34</v>
      </c>
      <c r="BP2836">
        <f t="shared" si="266"/>
        <v>12.315912262298522</v>
      </c>
      <c r="BQ2836">
        <f t="shared" si="267"/>
        <v>12.26580225000078</v>
      </c>
      <c r="BR2836">
        <f t="shared" si="268"/>
        <v>39.349011639232423</v>
      </c>
      <c r="BS2836">
        <f t="shared" si="269"/>
        <v>36.432304734705767</v>
      </c>
      <c r="BT2836">
        <v>10</v>
      </c>
    </row>
    <row r="2837" spans="67:72" x14ac:dyDescent="0.35">
      <c r="BO2837">
        <v>28.35</v>
      </c>
      <c r="BP2837">
        <f t="shared" si="266"/>
        <v>12.315743082517606</v>
      </c>
      <c r="BQ2837">
        <f t="shared" si="267"/>
        <v>12.2656238600851</v>
      </c>
      <c r="BR2837">
        <f t="shared" si="268"/>
        <v>39.34758706833361</v>
      </c>
      <c r="BS2837">
        <f t="shared" si="269"/>
        <v>36.431062059085662</v>
      </c>
      <c r="BT2837">
        <v>10</v>
      </c>
    </row>
    <row r="2838" spans="67:72" x14ac:dyDescent="0.35">
      <c r="BO2838">
        <v>28.36</v>
      </c>
      <c r="BP2838">
        <f t="shared" si="266"/>
        <v>12.315574030767484</v>
      </c>
      <c r="BQ2838">
        <f t="shared" si="267"/>
        <v>12.265445608976304</v>
      </c>
      <c r="BR2838">
        <f t="shared" si="268"/>
        <v>39.346162854888995</v>
      </c>
      <c r="BS2838">
        <f t="shared" si="269"/>
        <v>36.429819767745272</v>
      </c>
      <c r="BT2838">
        <v>10</v>
      </c>
    </row>
    <row r="2839" spans="67:72" x14ac:dyDescent="0.35">
      <c r="BO2839">
        <v>28.37</v>
      </c>
      <c r="BP2839">
        <f t="shared" si="266"/>
        <v>12.315405107102006</v>
      </c>
      <c r="BQ2839">
        <f t="shared" si="267"/>
        <v>12.265267496738419</v>
      </c>
      <c r="BR2839">
        <f t="shared" si="268"/>
        <v>39.344738998288165</v>
      </c>
      <c r="BS2839">
        <f t="shared" si="269"/>
        <v>36.428577860039937</v>
      </c>
      <c r="BT2839">
        <v>10</v>
      </c>
    </row>
    <row r="2840" spans="67:72" x14ac:dyDescent="0.35">
      <c r="BO2840">
        <v>28.38</v>
      </c>
      <c r="BP2840">
        <f t="shared" si="266"/>
        <v>12.315236311575045</v>
      </c>
      <c r="BQ2840">
        <f t="shared" si="267"/>
        <v>12.265089523435513</v>
      </c>
      <c r="BR2840">
        <f t="shared" si="268"/>
        <v>39.343315497921928</v>
      </c>
      <c r="BS2840">
        <f t="shared" si="269"/>
        <v>36.427336335326174</v>
      </c>
      <c r="BT2840">
        <v>10</v>
      </c>
    </row>
    <row r="2841" spans="67:72" x14ac:dyDescent="0.35">
      <c r="BO2841">
        <v>28.39</v>
      </c>
      <c r="BP2841">
        <f t="shared" si="266"/>
        <v>12.315067644240511</v>
      </c>
      <c r="BQ2841">
        <f t="shared" si="267"/>
        <v>12.264911689131694</v>
      </c>
      <c r="BR2841">
        <f t="shared" si="268"/>
        <v>39.341892353182203</v>
      </c>
      <c r="BS2841">
        <f t="shared" si="269"/>
        <v>36.426095192961682</v>
      </c>
      <c r="BT2841">
        <v>10</v>
      </c>
    </row>
    <row r="2842" spans="67:72" x14ac:dyDescent="0.35">
      <c r="BO2842">
        <v>28.4</v>
      </c>
      <c r="BP2842">
        <f t="shared" si="266"/>
        <v>12.314899105152328</v>
      </c>
      <c r="BQ2842">
        <f t="shared" si="267"/>
        <v>12.26473399389109</v>
      </c>
      <c r="BR2842">
        <f t="shared" si="268"/>
        <v>39.340469563462101</v>
      </c>
      <c r="BS2842">
        <f t="shared" si="269"/>
        <v>36.42485443230531</v>
      </c>
      <c r="BT2842">
        <v>10</v>
      </c>
    </row>
    <row r="2843" spans="67:72" x14ac:dyDescent="0.35">
      <c r="BO2843">
        <v>28.41</v>
      </c>
      <c r="BP2843">
        <f t="shared" si="266"/>
        <v>12.314730694364449</v>
      </c>
      <c r="BQ2843">
        <f t="shared" si="267"/>
        <v>12.264556437777872</v>
      </c>
      <c r="BR2843">
        <f t="shared" si="268"/>
        <v>39.339047128155897</v>
      </c>
      <c r="BS2843">
        <f t="shared" si="269"/>
        <v>36.42361405271707</v>
      </c>
      <c r="BT2843">
        <v>10</v>
      </c>
    </row>
    <row r="2844" spans="67:72" x14ac:dyDescent="0.35">
      <c r="BO2844">
        <v>28.42</v>
      </c>
      <c r="BP2844">
        <f t="shared" si="266"/>
        <v>12.31456241193086</v>
      </c>
      <c r="BQ2844">
        <f t="shared" si="267"/>
        <v>12.264379020856245</v>
      </c>
      <c r="BR2844">
        <f t="shared" si="268"/>
        <v>39.337625046659028</v>
      </c>
      <c r="BS2844">
        <f t="shared" si="269"/>
        <v>36.422374053558158</v>
      </c>
      <c r="BT2844">
        <v>10</v>
      </c>
    </row>
    <row r="2845" spans="67:72" x14ac:dyDescent="0.35">
      <c r="BO2845">
        <v>28.43</v>
      </c>
      <c r="BP2845">
        <f t="shared" si="266"/>
        <v>12.314394257905562</v>
      </c>
      <c r="BQ2845">
        <f t="shared" si="267"/>
        <v>12.264201743190441</v>
      </c>
      <c r="BR2845">
        <f t="shared" si="268"/>
        <v>39.336203318368085</v>
      </c>
      <c r="BS2845">
        <f t="shared" si="269"/>
        <v>36.421134434190897</v>
      </c>
      <c r="BT2845">
        <v>10</v>
      </c>
    </row>
    <row r="2846" spans="67:72" x14ac:dyDescent="0.35">
      <c r="BO2846">
        <v>28.44</v>
      </c>
      <c r="BP2846">
        <f t="shared" si="266"/>
        <v>12.314226232342589</v>
      </c>
      <c r="BQ2846">
        <f t="shared" si="267"/>
        <v>12.26402460484473</v>
      </c>
      <c r="BR2846">
        <f t="shared" si="268"/>
        <v>39.334781942680813</v>
      </c>
      <c r="BS2846">
        <f t="shared" si="269"/>
        <v>36.419895193978803</v>
      </c>
      <c r="BT2846">
        <v>10</v>
      </c>
    </row>
    <row r="2847" spans="67:72" x14ac:dyDescent="0.35">
      <c r="BO2847">
        <v>28.45</v>
      </c>
      <c r="BP2847">
        <f t="shared" si="266"/>
        <v>12.314058335296002</v>
      </c>
      <c r="BQ2847">
        <f t="shared" si="267"/>
        <v>12.26384760588342</v>
      </c>
      <c r="BR2847">
        <f t="shared" si="268"/>
        <v>39.333360918996121</v>
      </c>
      <c r="BS2847">
        <f t="shared" si="269"/>
        <v>36.418656332286531</v>
      </c>
      <c r="BT2847">
        <v>10</v>
      </c>
    </row>
    <row r="2848" spans="67:72" x14ac:dyDescent="0.35">
      <c r="BO2848">
        <v>28.46</v>
      </c>
      <c r="BP2848">
        <f t="shared" si="266"/>
        <v>12.313890566819882</v>
      </c>
      <c r="BQ2848">
        <f t="shared" si="267"/>
        <v>12.263670746370842</v>
      </c>
      <c r="BR2848">
        <f t="shared" si="268"/>
        <v>39.331940246714069</v>
      </c>
      <c r="BS2848">
        <f t="shared" si="269"/>
        <v>36.417417848479872</v>
      </c>
      <c r="BT2848">
        <v>10</v>
      </c>
    </row>
    <row r="2849" spans="67:72" x14ac:dyDescent="0.35">
      <c r="BO2849">
        <v>28.47</v>
      </c>
      <c r="BP2849">
        <f t="shared" si="266"/>
        <v>12.313722926968344</v>
      </c>
      <c r="BQ2849">
        <f t="shared" si="267"/>
        <v>12.263494026371371</v>
      </c>
      <c r="BR2849">
        <f t="shared" si="268"/>
        <v>39.330519925235855</v>
      </c>
      <c r="BS2849">
        <f t="shared" si="269"/>
        <v>36.416179741925809</v>
      </c>
      <c r="BT2849">
        <v>10</v>
      </c>
    </row>
    <row r="2850" spans="67:72" x14ac:dyDescent="0.35">
      <c r="BO2850">
        <v>28.48</v>
      </c>
      <c r="BP2850">
        <f t="shared" si="266"/>
        <v>12.31355541579552</v>
      </c>
      <c r="BQ2850">
        <f t="shared" si="267"/>
        <v>12.263317445949413</v>
      </c>
      <c r="BR2850">
        <f t="shared" si="268"/>
        <v>39.329099953963826</v>
      </c>
      <c r="BS2850">
        <f t="shared" si="269"/>
        <v>36.414942011992437</v>
      </c>
      <c r="BT2850">
        <v>10</v>
      </c>
    </row>
    <row r="2851" spans="67:72" x14ac:dyDescent="0.35">
      <c r="BO2851">
        <v>28.49</v>
      </c>
      <c r="BP2851">
        <f t="shared" si="266"/>
        <v>12.313388033355576</v>
      </c>
      <c r="BQ2851">
        <f t="shared" si="267"/>
        <v>12.263141005169402</v>
      </c>
      <c r="BR2851">
        <f t="shared" si="268"/>
        <v>39.327680332301505</v>
      </c>
      <c r="BS2851">
        <f t="shared" si="269"/>
        <v>36.413704658049028</v>
      </c>
      <c r="BT2851">
        <v>10</v>
      </c>
    </row>
    <row r="2852" spans="67:72" x14ac:dyDescent="0.35">
      <c r="BO2852">
        <v>28.5</v>
      </c>
      <c r="BP2852">
        <f t="shared" si="266"/>
        <v>12.313220779702698</v>
      </c>
      <c r="BQ2852">
        <f t="shared" si="267"/>
        <v>12.262964704095817</v>
      </c>
      <c r="BR2852">
        <f t="shared" si="268"/>
        <v>39.326261059653511</v>
      </c>
      <c r="BS2852">
        <f t="shared" si="269"/>
        <v>36.412467679465962</v>
      </c>
      <c r="BT2852">
        <v>10</v>
      </c>
    </row>
    <row r="2853" spans="67:72" x14ac:dyDescent="0.35">
      <c r="BO2853">
        <v>28.51</v>
      </c>
      <c r="BP2853">
        <f t="shared" si="266"/>
        <v>12.313053654891105</v>
      </c>
      <c r="BQ2853">
        <f t="shared" si="267"/>
        <v>12.262788542793155</v>
      </c>
      <c r="BR2853">
        <f t="shared" si="268"/>
        <v>39.324842135425641</v>
      </c>
      <c r="BS2853">
        <f t="shared" si="269"/>
        <v>36.411231075614808</v>
      </c>
      <c r="BT2853">
        <v>10</v>
      </c>
    </row>
    <row r="2854" spans="67:72" x14ac:dyDescent="0.35">
      <c r="BO2854">
        <v>28.52</v>
      </c>
      <c r="BP2854">
        <f t="shared" si="266"/>
        <v>12.312886658975033</v>
      </c>
      <c r="BQ2854">
        <f t="shared" si="267"/>
        <v>12.262612521325961</v>
      </c>
      <c r="BR2854">
        <f t="shared" si="268"/>
        <v>39.323423559024825</v>
      </c>
      <c r="BS2854">
        <f t="shared" si="269"/>
        <v>36.409994845868248</v>
      </c>
      <c r="BT2854">
        <v>10</v>
      </c>
    </row>
    <row r="2855" spans="67:72" x14ac:dyDescent="0.35">
      <c r="BO2855">
        <v>28.53</v>
      </c>
      <c r="BP2855">
        <f t="shared" si="266"/>
        <v>12.312719792008755</v>
      </c>
      <c r="BQ2855">
        <f t="shared" si="267"/>
        <v>12.262436639758812</v>
      </c>
      <c r="BR2855">
        <f t="shared" si="268"/>
        <v>39.32200532985911</v>
      </c>
      <c r="BS2855">
        <f t="shared" si="269"/>
        <v>36.408758989600095</v>
      </c>
      <c r="BT2855">
        <v>10</v>
      </c>
    </row>
    <row r="2856" spans="67:72" x14ac:dyDescent="0.35">
      <c r="BO2856">
        <v>28.54</v>
      </c>
      <c r="BP2856">
        <f t="shared" si="266"/>
        <v>12.31255305404656</v>
      </c>
      <c r="BQ2856">
        <f t="shared" si="267"/>
        <v>12.262260898156311</v>
      </c>
      <c r="BR2856">
        <f t="shared" si="268"/>
        <v>39.320587447337694</v>
      </c>
      <c r="BS2856">
        <f t="shared" si="269"/>
        <v>36.407523506185321</v>
      </c>
      <c r="BT2856">
        <v>10</v>
      </c>
    </row>
    <row r="2857" spans="67:72" x14ac:dyDescent="0.35">
      <c r="BO2857">
        <v>28.55</v>
      </c>
      <c r="BP2857">
        <f t="shared" si="266"/>
        <v>12.312386445142769</v>
      </c>
      <c r="BQ2857">
        <f t="shared" si="267"/>
        <v>12.262085296583102</v>
      </c>
      <c r="BR2857">
        <f t="shared" si="268"/>
        <v>39.319169910870926</v>
      </c>
      <c r="BS2857">
        <f t="shared" si="269"/>
        <v>36.406288395000033</v>
      </c>
      <c r="BT2857">
        <v>10</v>
      </c>
    </row>
    <row r="2858" spans="67:72" x14ac:dyDescent="0.35">
      <c r="BO2858">
        <v>28.56</v>
      </c>
      <c r="BP2858">
        <f t="shared" si="266"/>
        <v>12.312219965351725</v>
      </c>
      <c r="BQ2858">
        <f t="shared" si="267"/>
        <v>12.261909835103859</v>
      </c>
      <c r="BR2858">
        <f t="shared" si="268"/>
        <v>39.317752719870235</v>
      </c>
      <c r="BS2858">
        <f t="shared" si="269"/>
        <v>36.405053655421462</v>
      </c>
      <c r="BT2858">
        <v>10</v>
      </c>
    </row>
    <row r="2859" spans="67:72" x14ac:dyDescent="0.35">
      <c r="BO2859">
        <v>28.57</v>
      </c>
      <c r="BP2859">
        <f t="shared" si="266"/>
        <v>12.312053614727802</v>
      </c>
      <c r="BQ2859">
        <f t="shared" si="267"/>
        <v>12.261734513783296</v>
      </c>
      <c r="BR2859">
        <f t="shared" si="268"/>
        <v>39.316335873748223</v>
      </c>
      <c r="BS2859">
        <f t="shared" si="269"/>
        <v>36.403819286827947</v>
      </c>
      <c r="BT2859">
        <v>10</v>
      </c>
    </row>
    <row r="2860" spans="67:72" x14ac:dyDescent="0.35">
      <c r="BO2860">
        <v>28.58</v>
      </c>
      <c r="BP2860">
        <f t="shared" si="266"/>
        <v>12.311887393325398</v>
      </c>
      <c r="BQ2860">
        <f t="shared" si="267"/>
        <v>12.261559332686149</v>
      </c>
      <c r="BR2860">
        <f t="shared" si="268"/>
        <v>39.314919371918606</v>
      </c>
      <c r="BS2860">
        <f t="shared" si="269"/>
        <v>36.402585288598999</v>
      </c>
      <c r="BT2860">
        <v>10</v>
      </c>
    </row>
    <row r="2861" spans="67:72" x14ac:dyDescent="0.35">
      <c r="BO2861">
        <v>28.59</v>
      </c>
      <c r="BP2861">
        <f t="shared" si="266"/>
        <v>12.311721301198938</v>
      </c>
      <c r="BQ2861">
        <f t="shared" si="267"/>
        <v>12.261384291877201</v>
      </c>
      <c r="BR2861">
        <f t="shared" si="268"/>
        <v>39.313503213796217</v>
      </c>
      <c r="BS2861">
        <f t="shared" si="269"/>
        <v>36.401351660115239</v>
      </c>
      <c r="BT2861">
        <v>10</v>
      </c>
    </row>
    <row r="2862" spans="67:72" x14ac:dyDescent="0.35">
      <c r="BO2862">
        <v>28.6</v>
      </c>
      <c r="BP2862">
        <f t="shared" si="266"/>
        <v>12.311555338402869</v>
      </c>
      <c r="BQ2862">
        <f t="shared" si="267"/>
        <v>12.261209391421261</v>
      </c>
      <c r="BR2862">
        <f t="shared" si="268"/>
        <v>39.312087398797004</v>
      </c>
      <c r="BS2862">
        <f t="shared" si="269"/>
        <v>36.400118400758402</v>
      </c>
      <c r="BT2862">
        <v>10</v>
      </c>
    </row>
    <row r="2863" spans="67:72" x14ac:dyDescent="0.35">
      <c r="BO2863">
        <v>28.61</v>
      </c>
      <c r="BP2863">
        <f t="shared" si="266"/>
        <v>12.31138950499167</v>
      </c>
      <c r="BQ2863">
        <f t="shared" si="267"/>
        <v>12.261034631383176</v>
      </c>
      <c r="BR2863">
        <f t="shared" si="268"/>
        <v>39.31067192633806</v>
      </c>
      <c r="BS2863">
        <f t="shared" si="269"/>
        <v>36.398885509911352</v>
      </c>
      <c r="BT2863">
        <v>10</v>
      </c>
    </row>
    <row r="2864" spans="67:72" x14ac:dyDescent="0.35">
      <c r="BO2864">
        <v>28.62</v>
      </c>
      <c r="BP2864">
        <f t="shared" si="266"/>
        <v>12.311223801019844</v>
      </c>
      <c r="BQ2864">
        <f t="shared" si="267"/>
        <v>12.260860011827823</v>
      </c>
      <c r="BR2864">
        <f t="shared" si="268"/>
        <v>39.309256795837577</v>
      </c>
      <c r="BS2864">
        <f t="shared" si="269"/>
        <v>36.397652986958079</v>
      </c>
      <c r="BT2864">
        <v>10</v>
      </c>
    </row>
    <row r="2865" spans="67:72" x14ac:dyDescent="0.35">
      <c r="BO2865">
        <v>28.63</v>
      </c>
      <c r="BP2865">
        <f t="shared" si="266"/>
        <v>12.31105822654192</v>
      </c>
      <c r="BQ2865">
        <f t="shared" si="267"/>
        <v>12.260685532820121</v>
      </c>
      <c r="BR2865">
        <f t="shared" si="268"/>
        <v>39.307842006714864</v>
      </c>
      <c r="BS2865">
        <f t="shared" si="269"/>
        <v>36.396420831283685</v>
      </c>
      <c r="BT2865">
        <v>10</v>
      </c>
    </row>
    <row r="2866" spans="67:72" x14ac:dyDescent="0.35">
      <c r="BO2866">
        <v>28.64</v>
      </c>
      <c r="BP2866">
        <f t="shared" si="266"/>
        <v>12.31089278161245</v>
      </c>
      <c r="BQ2866">
        <f t="shared" si="267"/>
        <v>12.260511194425012</v>
      </c>
      <c r="BR2866">
        <f t="shared" si="268"/>
        <v>39.30642755839034</v>
      </c>
      <c r="BS2866">
        <f t="shared" si="269"/>
        <v>36.395189042274382</v>
      </c>
      <c r="BT2866">
        <v>10</v>
      </c>
    </row>
    <row r="2867" spans="67:72" x14ac:dyDescent="0.35">
      <c r="BO2867">
        <v>28.65</v>
      </c>
      <c r="BP2867">
        <f t="shared" si="266"/>
        <v>12.31072746628602</v>
      </c>
      <c r="BQ2867">
        <f t="shared" si="267"/>
        <v>12.260336996707478</v>
      </c>
      <c r="BR2867">
        <f t="shared" si="268"/>
        <v>39.30501345028555</v>
      </c>
      <c r="BS2867">
        <f t="shared" si="269"/>
        <v>36.393957619317518</v>
      </c>
      <c r="BT2867">
        <v>10</v>
      </c>
    </row>
    <row r="2868" spans="67:72" x14ac:dyDescent="0.35">
      <c r="BO2868">
        <v>28.66</v>
      </c>
      <c r="BP2868">
        <f t="shared" si="266"/>
        <v>12.310562280617235</v>
      </c>
      <c r="BQ2868">
        <f t="shared" si="267"/>
        <v>12.260162939732538</v>
      </c>
      <c r="BR2868">
        <f t="shared" si="268"/>
        <v>39.30359968182313</v>
      </c>
      <c r="BS2868">
        <f t="shared" si="269"/>
        <v>36.392726561801538</v>
      </c>
      <c r="BT2868">
        <v>10</v>
      </c>
    </row>
    <row r="2869" spans="67:72" x14ac:dyDescent="0.35">
      <c r="BO2869">
        <v>28.67</v>
      </c>
      <c r="BP2869">
        <f t="shared" si="266"/>
        <v>12.310397224660731</v>
      </c>
      <c r="BQ2869">
        <f t="shared" si="267"/>
        <v>12.259989023565241</v>
      </c>
      <c r="BR2869">
        <f t="shared" si="268"/>
        <v>39.302186252426836</v>
      </c>
      <c r="BS2869">
        <f t="shared" si="269"/>
        <v>36.391495869116</v>
      </c>
      <c r="BT2869">
        <v>10</v>
      </c>
    </row>
    <row r="2870" spans="67:72" x14ac:dyDescent="0.35">
      <c r="BO2870">
        <v>28.68</v>
      </c>
      <c r="BP2870">
        <f t="shared" si="266"/>
        <v>12.310232298471167</v>
      </c>
      <c r="BQ2870">
        <f t="shared" si="267"/>
        <v>12.259815248270668</v>
      </c>
      <c r="BR2870">
        <f t="shared" si="268"/>
        <v>39.300773161521512</v>
      </c>
      <c r="BS2870">
        <f t="shared" si="269"/>
        <v>36.390265540651562</v>
      </c>
      <c r="BT2870">
        <v>10</v>
      </c>
    </row>
    <row r="2871" spans="67:72" x14ac:dyDescent="0.35">
      <c r="BO2871">
        <v>28.69</v>
      </c>
      <c r="BP2871">
        <f t="shared" si="266"/>
        <v>12.310067502103228</v>
      </c>
      <c r="BQ2871">
        <f t="shared" si="267"/>
        <v>12.25964161391394</v>
      </c>
      <c r="BR2871">
        <f t="shared" si="268"/>
        <v>39.29936040853314</v>
      </c>
      <c r="BS2871">
        <f t="shared" si="269"/>
        <v>36.389035575800015</v>
      </c>
      <c r="BT2871">
        <v>10</v>
      </c>
    </row>
    <row r="2872" spans="67:72" x14ac:dyDescent="0.35">
      <c r="BO2872">
        <v>28.7</v>
      </c>
      <c r="BP2872">
        <f t="shared" si="266"/>
        <v>12.309902835611632</v>
      </c>
      <c r="BQ2872">
        <f t="shared" si="267"/>
        <v>12.259468120560211</v>
      </c>
      <c r="BR2872">
        <f t="shared" si="268"/>
        <v>39.297947992888744</v>
      </c>
      <c r="BS2872">
        <f t="shared" si="269"/>
        <v>36.387805973954222</v>
      </c>
      <c r="BT2872">
        <v>10</v>
      </c>
    </row>
    <row r="2873" spans="67:72" x14ac:dyDescent="0.35">
      <c r="BO2873">
        <v>28.71</v>
      </c>
      <c r="BP2873">
        <f t="shared" si="266"/>
        <v>12.309738299051112</v>
      </c>
      <c r="BQ2873">
        <f t="shared" si="267"/>
        <v>12.259294768274664</v>
      </c>
      <c r="BR2873">
        <f t="shared" si="268"/>
        <v>39.296535914016516</v>
      </c>
      <c r="BS2873">
        <f t="shared" si="269"/>
        <v>36.386576734508168</v>
      </c>
      <c r="BT2873">
        <v>10</v>
      </c>
    </row>
    <row r="2874" spans="67:72" x14ac:dyDescent="0.35">
      <c r="BO2874">
        <v>28.72</v>
      </c>
      <c r="BP2874">
        <f t="shared" si="266"/>
        <v>12.30957389247644</v>
      </c>
      <c r="BQ2874">
        <f t="shared" si="267"/>
        <v>12.259121557122519</v>
      </c>
      <c r="BR2874">
        <f t="shared" si="268"/>
        <v>39.295124171345684</v>
      </c>
      <c r="BS2874">
        <f t="shared" si="269"/>
        <v>36.385347856856932</v>
      </c>
      <c r="BT2874">
        <v>10</v>
      </c>
    </row>
    <row r="2875" spans="67:72" x14ac:dyDescent="0.35">
      <c r="BO2875">
        <v>28.73</v>
      </c>
      <c r="BP2875">
        <f t="shared" si="266"/>
        <v>12.309409615942407</v>
      </c>
      <c r="BQ2875">
        <f t="shared" si="267"/>
        <v>12.258948487169034</v>
      </c>
      <c r="BR2875">
        <f t="shared" si="268"/>
        <v>39.293712764306598</v>
      </c>
      <c r="BS2875">
        <f t="shared" si="269"/>
        <v>36.384119340396694</v>
      </c>
      <c r="BT2875">
        <v>10</v>
      </c>
    </row>
    <row r="2876" spans="67:72" x14ac:dyDescent="0.35">
      <c r="BO2876">
        <v>28.74</v>
      </c>
      <c r="BP2876">
        <f t="shared" si="266"/>
        <v>12.309245469503825</v>
      </c>
      <c r="BQ2876">
        <f t="shared" si="267"/>
        <v>12.258775558479497</v>
      </c>
      <c r="BR2876">
        <f t="shared" si="268"/>
        <v>39.29230169233071</v>
      </c>
      <c r="BS2876">
        <f t="shared" si="269"/>
        <v>36.382891184524723</v>
      </c>
      <c r="BT2876">
        <v>10</v>
      </c>
    </row>
    <row r="2877" spans="67:72" x14ac:dyDescent="0.35">
      <c r="BO2877">
        <v>28.75</v>
      </c>
      <c r="BP2877">
        <f t="shared" si="266"/>
        <v>12.309081453215546</v>
      </c>
      <c r="BQ2877">
        <f t="shared" si="267"/>
        <v>12.25860277111923</v>
      </c>
      <c r="BR2877">
        <f t="shared" si="268"/>
        <v>39.290890954850525</v>
      </c>
      <c r="BS2877">
        <f t="shared" si="269"/>
        <v>36.381663388639396</v>
      </c>
      <c r="BT2877">
        <v>10</v>
      </c>
    </row>
    <row r="2878" spans="67:72" x14ac:dyDescent="0.35">
      <c r="BO2878">
        <v>28.76</v>
      </c>
      <c r="BP2878">
        <f t="shared" si="266"/>
        <v>12.308917567132436</v>
      </c>
      <c r="BQ2878">
        <f t="shared" si="267"/>
        <v>12.258430125153591</v>
      </c>
      <c r="BR2878">
        <f t="shared" si="268"/>
        <v>39.28948055129969</v>
      </c>
      <c r="BS2878">
        <f t="shared" si="269"/>
        <v>36.380435952140175</v>
      </c>
      <c r="BT2878">
        <v>10</v>
      </c>
    </row>
    <row r="2879" spans="67:72" x14ac:dyDescent="0.35">
      <c r="BO2879">
        <v>28.77</v>
      </c>
      <c r="BP2879">
        <f t="shared" si="266"/>
        <v>12.308753811309399</v>
      </c>
      <c r="BQ2879">
        <f t="shared" si="267"/>
        <v>12.258257620647976</v>
      </c>
      <c r="BR2879">
        <f t="shared" si="268"/>
        <v>39.288070481112882</v>
      </c>
      <c r="BS2879">
        <f t="shared" si="269"/>
        <v>36.379208874427611</v>
      </c>
      <c r="BT2879">
        <v>10</v>
      </c>
    </row>
    <row r="2880" spans="67:72" x14ac:dyDescent="0.35">
      <c r="BO2880">
        <v>28.78</v>
      </c>
      <c r="BP2880">
        <f t="shared" si="266"/>
        <v>12.308590185801355</v>
      </c>
      <c r="BQ2880">
        <f t="shared" si="267"/>
        <v>12.258085257667807</v>
      </c>
      <c r="BR2880">
        <f t="shared" si="268"/>
        <v>39.286660743725896</v>
      </c>
      <c r="BS2880">
        <f t="shared" si="269"/>
        <v>36.377982154903343</v>
      </c>
      <c r="BT2880">
        <v>10</v>
      </c>
    </row>
    <row r="2881" spans="67:72" x14ac:dyDescent="0.35">
      <c r="BO2881">
        <v>28.79</v>
      </c>
      <c r="BP2881">
        <f t="shared" si="266"/>
        <v>12.308426690663257</v>
      </c>
      <c r="BQ2881">
        <f t="shared" si="267"/>
        <v>12.257913036278545</v>
      </c>
      <c r="BR2881">
        <f t="shared" si="268"/>
        <v>39.285251338575598</v>
      </c>
      <c r="BS2881">
        <f t="shared" si="269"/>
        <v>36.376755792970101</v>
      </c>
      <c r="BT2881">
        <v>10</v>
      </c>
    </row>
    <row r="2882" spans="67:72" x14ac:dyDescent="0.35">
      <c r="BO2882">
        <v>28.8</v>
      </c>
      <c r="BP2882">
        <f t="shared" si="266"/>
        <v>12.308263325950076</v>
      </c>
      <c r="BQ2882">
        <f t="shared" si="267"/>
        <v>12.257740956545685</v>
      </c>
      <c r="BR2882">
        <f t="shared" si="268"/>
        <v>39.283842265099928</v>
      </c>
      <c r="BS2882">
        <f t="shared" si="269"/>
        <v>36.375529788031685</v>
      </c>
      <c r="BT2882">
        <v>10</v>
      </c>
    </row>
    <row r="2883" spans="67:72" x14ac:dyDescent="0.35">
      <c r="BO2883">
        <v>28.81</v>
      </c>
      <c r="BP2883">
        <f t="shared" ref="BP2883:BP2946" si="270">13.03*EXP(-0.003454*BO2883)+0.1297*EXP(0.04768*BO2883)</f>
        <v>12.308100091716822</v>
      </c>
      <c r="BQ2883">
        <f t="shared" ref="BQ2883:BQ2946" si="271">13.05*EXP(-0.003531*BO2883)+0.105*EXP(0.05201*BO2883)</f>
        <v>12.257569018534758</v>
      </c>
      <c r="BR2883">
        <f t="shared" ref="BR2883:BR2946" si="272">19.99*EXP(-0.1923*BO2883)+43*EXP(-0.003208*BO2883)</f>
        <v>39.282433522737911</v>
      </c>
      <c r="BS2883">
        <f t="shared" ref="BS2883:BS2946" si="273">18.61*EXP(-0.182*BO2883)+39.42*EXP(-0.002885*BO2883)</f>
        <v>36.374304139493006</v>
      </c>
      <c r="BT2883">
        <v>10</v>
      </c>
    </row>
    <row r="2884" spans="67:72" x14ac:dyDescent="0.35">
      <c r="BO2884">
        <v>28.82</v>
      </c>
      <c r="BP2884">
        <f t="shared" si="270"/>
        <v>12.307936988018524</v>
      </c>
      <c r="BQ2884">
        <f t="shared" si="271"/>
        <v>12.257397222311326</v>
      </c>
      <c r="BR2884">
        <f t="shared" si="272"/>
        <v>39.281025110929654</v>
      </c>
      <c r="BS2884">
        <f t="shared" si="273"/>
        <v>36.373078846760031</v>
      </c>
      <c r="BT2884">
        <v>10</v>
      </c>
    </row>
    <row r="2885" spans="67:72" x14ac:dyDescent="0.35">
      <c r="BO2885">
        <v>28.83</v>
      </c>
      <c r="BP2885">
        <f t="shared" si="270"/>
        <v>12.307774014910233</v>
      </c>
      <c r="BQ2885">
        <f t="shared" si="271"/>
        <v>12.25722556794099</v>
      </c>
      <c r="BR2885">
        <f t="shared" si="272"/>
        <v>39.279617029116331</v>
      </c>
      <c r="BS2885">
        <f t="shared" si="273"/>
        <v>36.37185390923981</v>
      </c>
      <c r="BT2885">
        <v>10</v>
      </c>
    </row>
    <row r="2886" spans="67:72" x14ac:dyDescent="0.35">
      <c r="BO2886">
        <v>28.84</v>
      </c>
      <c r="BP2886">
        <f t="shared" si="270"/>
        <v>12.307611172447041</v>
      </c>
      <c r="BQ2886">
        <f t="shared" si="271"/>
        <v>12.257054055489375</v>
      </c>
      <c r="BR2886">
        <f t="shared" si="272"/>
        <v>39.278209276740178</v>
      </c>
      <c r="BS2886">
        <f t="shared" si="273"/>
        <v>36.370629326340485</v>
      </c>
      <c r="BT2886">
        <v>10</v>
      </c>
    </row>
    <row r="2887" spans="67:72" x14ac:dyDescent="0.35">
      <c r="BO2887">
        <v>28.85</v>
      </c>
      <c r="BP2887">
        <f t="shared" si="270"/>
        <v>12.30744846068405</v>
      </c>
      <c r="BQ2887">
        <f t="shared" si="271"/>
        <v>12.256882685022159</v>
      </c>
      <c r="BR2887">
        <f t="shared" si="272"/>
        <v>39.276801853244507</v>
      </c>
      <c r="BS2887">
        <f t="shared" si="273"/>
        <v>36.369405097471251</v>
      </c>
      <c r="BT2887">
        <v>10</v>
      </c>
    </row>
    <row r="2888" spans="67:72" x14ac:dyDescent="0.35">
      <c r="BO2888">
        <v>28.86</v>
      </c>
      <c r="BP2888">
        <f t="shared" si="270"/>
        <v>12.307285879676398</v>
      </c>
      <c r="BQ2888">
        <f t="shared" si="271"/>
        <v>12.256711456605034</v>
      </c>
      <c r="BR2888">
        <f t="shared" si="272"/>
        <v>39.275394758073702</v>
      </c>
      <c r="BS2888">
        <f t="shared" si="273"/>
        <v>36.368181222042381</v>
      </c>
      <c r="BT2888">
        <v>10</v>
      </c>
    </row>
    <row r="2889" spans="67:72" x14ac:dyDescent="0.35">
      <c r="BO2889">
        <v>28.87</v>
      </c>
      <c r="BP2889">
        <f t="shared" si="270"/>
        <v>12.307123429479249</v>
      </c>
      <c r="BQ2889">
        <f t="shared" si="271"/>
        <v>12.256540370303739</v>
      </c>
      <c r="BR2889">
        <f t="shared" si="272"/>
        <v>39.273987990673199</v>
      </c>
      <c r="BS2889">
        <f t="shared" si="273"/>
        <v>36.366957699465225</v>
      </c>
      <c r="BT2889">
        <v>10</v>
      </c>
    </row>
    <row r="2890" spans="67:72" x14ac:dyDescent="0.35">
      <c r="BO2890">
        <v>28.88</v>
      </c>
      <c r="BP2890">
        <f t="shared" si="270"/>
        <v>12.306961110147791</v>
      </c>
      <c r="BQ2890">
        <f t="shared" si="271"/>
        <v>12.256369426184046</v>
      </c>
      <c r="BR2890">
        <f t="shared" si="272"/>
        <v>39.272581550489519</v>
      </c>
      <c r="BS2890">
        <f t="shared" si="273"/>
        <v>36.365734529152213</v>
      </c>
      <c r="BT2890">
        <v>10</v>
      </c>
    </row>
    <row r="2891" spans="67:72" x14ac:dyDescent="0.35">
      <c r="BO2891">
        <v>28.89</v>
      </c>
      <c r="BP2891">
        <f t="shared" si="270"/>
        <v>12.306798921737244</v>
      </c>
      <c r="BQ2891">
        <f t="shared" si="271"/>
        <v>12.256198624311757</v>
      </c>
      <c r="BR2891">
        <f t="shared" si="272"/>
        <v>39.271175436970211</v>
      </c>
      <c r="BS2891">
        <f t="shared" si="273"/>
        <v>36.364511710516823</v>
      </c>
      <c r="BT2891">
        <v>10</v>
      </c>
    </row>
    <row r="2892" spans="67:72" x14ac:dyDescent="0.35">
      <c r="BO2892">
        <v>28.9</v>
      </c>
      <c r="BP2892">
        <f t="shared" si="270"/>
        <v>12.30663686430284</v>
      </c>
      <c r="BQ2892">
        <f t="shared" si="271"/>
        <v>12.256027964752713</v>
      </c>
      <c r="BR2892">
        <f t="shared" si="272"/>
        <v>39.269769649563919</v>
      </c>
      <c r="BS2892">
        <f t="shared" si="273"/>
        <v>36.363289242973593</v>
      </c>
      <c r="BT2892">
        <v>10</v>
      </c>
    </row>
    <row r="2893" spans="67:72" x14ac:dyDescent="0.35">
      <c r="BO2893">
        <v>28.91</v>
      </c>
      <c r="BP2893">
        <f t="shared" si="270"/>
        <v>12.306474937899859</v>
      </c>
      <c r="BQ2893">
        <f t="shared" si="271"/>
        <v>12.255857447572788</v>
      </c>
      <c r="BR2893">
        <f t="shared" si="272"/>
        <v>39.268364187720316</v>
      </c>
      <c r="BS2893">
        <f t="shared" si="273"/>
        <v>36.362067125938147</v>
      </c>
      <c r="BT2893">
        <v>10</v>
      </c>
    </row>
    <row r="2894" spans="67:72" x14ac:dyDescent="0.35">
      <c r="BO2894">
        <v>28.92</v>
      </c>
      <c r="BP2894">
        <f t="shared" si="270"/>
        <v>12.306313142583589</v>
      </c>
      <c r="BQ2894">
        <f t="shared" si="271"/>
        <v>12.255687072837889</v>
      </c>
      <c r="BR2894">
        <f t="shared" si="272"/>
        <v>39.266959050890151</v>
      </c>
      <c r="BS2894">
        <f t="shared" si="273"/>
        <v>36.360845358827149</v>
      </c>
      <c r="BT2894">
        <v>10</v>
      </c>
    </row>
    <row r="2895" spans="67:72" x14ac:dyDescent="0.35">
      <c r="BO2895">
        <v>28.93</v>
      </c>
      <c r="BP2895">
        <f t="shared" si="270"/>
        <v>12.306151478409355</v>
      </c>
      <c r="BQ2895">
        <f t="shared" si="271"/>
        <v>12.255516840613963</v>
      </c>
      <c r="BR2895">
        <f t="shared" si="272"/>
        <v>39.265554238525212</v>
      </c>
      <c r="BS2895">
        <f t="shared" si="273"/>
        <v>36.359623941058331</v>
      </c>
      <c r="BT2895">
        <v>10</v>
      </c>
    </row>
    <row r="2896" spans="67:72" x14ac:dyDescent="0.35">
      <c r="BO2896">
        <v>28.94</v>
      </c>
      <c r="BP2896">
        <f t="shared" si="270"/>
        <v>12.305989945432504</v>
      </c>
      <c r="BQ2896">
        <f t="shared" si="271"/>
        <v>12.255346750966982</v>
      </c>
      <c r="BR2896">
        <f t="shared" si="272"/>
        <v>39.264149750078332</v>
      </c>
      <c r="BS2896">
        <f t="shared" si="273"/>
        <v>36.358402872050497</v>
      </c>
      <c r="BT2896">
        <v>10</v>
      </c>
    </row>
    <row r="2897" spans="67:72" x14ac:dyDescent="0.35">
      <c r="BO2897">
        <v>28.95</v>
      </c>
      <c r="BP2897">
        <f t="shared" si="270"/>
        <v>12.305828543708413</v>
      </c>
      <c r="BQ2897">
        <f t="shared" si="271"/>
        <v>12.255176803962962</v>
      </c>
      <c r="BR2897">
        <f t="shared" si="272"/>
        <v>39.262745585003422</v>
      </c>
      <c r="BS2897">
        <f t="shared" si="273"/>
        <v>36.357182151223476</v>
      </c>
      <c r="BT2897">
        <v>10</v>
      </c>
    </row>
    <row r="2898" spans="67:72" x14ac:dyDescent="0.35">
      <c r="BO2898">
        <v>28.96</v>
      </c>
      <c r="BP2898">
        <f t="shared" si="270"/>
        <v>12.305667273292487</v>
      </c>
      <c r="BQ2898">
        <f t="shared" si="271"/>
        <v>12.255006999667948</v>
      </c>
      <c r="BR2898">
        <f t="shared" si="272"/>
        <v>39.261341742755391</v>
      </c>
      <c r="BS2898">
        <f t="shared" si="273"/>
        <v>36.355961777998168</v>
      </c>
      <c r="BT2898">
        <v>10</v>
      </c>
    </row>
    <row r="2899" spans="67:72" x14ac:dyDescent="0.35">
      <c r="BO2899">
        <v>28.97</v>
      </c>
      <c r="BP2899">
        <f t="shared" si="270"/>
        <v>12.305506134240149</v>
      </c>
      <c r="BQ2899">
        <f t="shared" si="271"/>
        <v>12.254837338148024</v>
      </c>
      <c r="BR2899">
        <f t="shared" si="272"/>
        <v>39.259938222790247</v>
      </c>
      <c r="BS2899">
        <f t="shared" si="273"/>
        <v>36.354741751796531</v>
      </c>
      <c r="BT2899">
        <v>10</v>
      </c>
    </row>
    <row r="2900" spans="67:72" x14ac:dyDescent="0.35">
      <c r="BO2900">
        <v>28.98</v>
      </c>
      <c r="BP2900">
        <f t="shared" si="270"/>
        <v>12.305345126606859</v>
      </c>
      <c r="BQ2900">
        <f t="shared" si="271"/>
        <v>12.254667819469303</v>
      </c>
      <c r="BR2900">
        <f t="shared" si="272"/>
        <v>39.258535024565006</v>
      </c>
      <c r="BS2900">
        <f t="shared" si="273"/>
        <v>36.353522072041557</v>
      </c>
      <c r="BT2900">
        <v>10</v>
      </c>
    </row>
    <row r="2901" spans="67:72" x14ac:dyDescent="0.35">
      <c r="BO2901">
        <v>28.99</v>
      </c>
      <c r="BP2901">
        <f t="shared" si="270"/>
        <v>12.305184250448095</v>
      </c>
      <c r="BQ2901">
        <f t="shared" si="271"/>
        <v>12.254498443697939</v>
      </c>
      <c r="BR2901">
        <f t="shared" si="272"/>
        <v>39.257132147537732</v>
      </c>
      <c r="BS2901">
        <f t="shared" si="273"/>
        <v>36.352302738157285</v>
      </c>
      <c r="BT2901">
        <v>10</v>
      </c>
    </row>
    <row r="2902" spans="67:72" x14ac:dyDescent="0.35">
      <c r="BO2902">
        <v>29</v>
      </c>
      <c r="BP2902">
        <f t="shared" si="270"/>
        <v>12.305023505819369</v>
      </c>
      <c r="BQ2902">
        <f t="shared" si="271"/>
        <v>12.254329210900114</v>
      </c>
      <c r="BR2902">
        <f t="shared" si="272"/>
        <v>39.255729591167523</v>
      </c>
      <c r="BS2902">
        <f t="shared" si="273"/>
        <v>36.351083749568822</v>
      </c>
      <c r="BT2902">
        <v>10</v>
      </c>
    </row>
    <row r="2903" spans="67:72" x14ac:dyDescent="0.35">
      <c r="BO2903">
        <v>29.01</v>
      </c>
      <c r="BP2903">
        <f t="shared" si="270"/>
        <v>12.304862892776216</v>
      </c>
      <c r="BQ2903">
        <f t="shared" si="271"/>
        <v>12.254160121142048</v>
      </c>
      <c r="BR2903">
        <f t="shared" si="272"/>
        <v>39.254327354914537</v>
      </c>
      <c r="BS2903">
        <f t="shared" si="273"/>
        <v>36.349865105702293</v>
      </c>
      <c r="BT2903">
        <v>10</v>
      </c>
    </row>
    <row r="2904" spans="67:72" x14ac:dyDescent="0.35">
      <c r="BO2904">
        <v>29.02</v>
      </c>
      <c r="BP2904">
        <f t="shared" si="270"/>
        <v>12.304702411374194</v>
      </c>
      <c r="BQ2904">
        <f t="shared" si="271"/>
        <v>12.253991174490002</v>
      </c>
      <c r="BR2904">
        <f t="shared" si="272"/>
        <v>39.252925438239934</v>
      </c>
      <c r="BS2904">
        <f t="shared" si="273"/>
        <v>36.348646805984885</v>
      </c>
      <c r="BT2904">
        <v>10</v>
      </c>
    </row>
    <row r="2905" spans="67:72" x14ac:dyDescent="0.35">
      <c r="BO2905">
        <v>29.03</v>
      </c>
      <c r="BP2905">
        <f t="shared" si="270"/>
        <v>12.304542061668897</v>
      </c>
      <c r="BQ2905">
        <f t="shared" si="271"/>
        <v>12.25382237101026</v>
      </c>
      <c r="BR2905">
        <f t="shared" si="272"/>
        <v>39.251523840605934</v>
      </c>
      <c r="BS2905">
        <f t="shared" si="273"/>
        <v>36.347428849844796</v>
      </c>
      <c r="BT2905">
        <v>10</v>
      </c>
    </row>
    <row r="2906" spans="67:72" x14ac:dyDescent="0.35">
      <c r="BO2906">
        <v>29.04</v>
      </c>
      <c r="BP2906">
        <f t="shared" si="270"/>
        <v>12.304381843715939</v>
      </c>
      <c r="BQ2906">
        <f t="shared" si="271"/>
        <v>12.25365371076915</v>
      </c>
      <c r="BR2906">
        <f t="shared" si="272"/>
        <v>39.250122561475777</v>
      </c>
      <c r="BS2906">
        <f t="shared" si="273"/>
        <v>36.346211236711312</v>
      </c>
      <c r="BT2906">
        <v>10</v>
      </c>
    </row>
    <row r="2907" spans="67:72" x14ac:dyDescent="0.35">
      <c r="BO2907">
        <v>29.05</v>
      </c>
      <c r="BP2907">
        <f t="shared" si="270"/>
        <v>12.304221757570964</v>
      </c>
      <c r="BQ2907">
        <f t="shared" si="271"/>
        <v>12.253485193833029</v>
      </c>
      <c r="BR2907">
        <f t="shared" si="272"/>
        <v>39.248721600313715</v>
      </c>
      <c r="BS2907">
        <f t="shared" si="273"/>
        <v>36.344993966014705</v>
      </c>
      <c r="BT2907">
        <v>10</v>
      </c>
    </row>
    <row r="2908" spans="67:72" x14ac:dyDescent="0.35">
      <c r="BO2908">
        <v>29.06</v>
      </c>
      <c r="BP2908">
        <f t="shared" si="270"/>
        <v>12.304061803289637</v>
      </c>
      <c r="BQ2908">
        <f t="shared" si="271"/>
        <v>12.253316820268292</v>
      </c>
      <c r="BR2908">
        <f t="shared" si="272"/>
        <v>39.247320956585064</v>
      </c>
      <c r="BS2908">
        <f t="shared" si="273"/>
        <v>36.343777037186314</v>
      </c>
      <c r="BT2908">
        <v>10</v>
      </c>
    </row>
    <row r="2909" spans="67:72" x14ac:dyDescent="0.35">
      <c r="BO2909">
        <v>29.07</v>
      </c>
      <c r="BP2909">
        <f t="shared" si="270"/>
        <v>12.303901980927661</v>
      </c>
      <c r="BQ2909">
        <f t="shared" si="271"/>
        <v>12.253148590141368</v>
      </c>
      <c r="BR2909">
        <f t="shared" si="272"/>
        <v>39.245920629756121</v>
      </c>
      <c r="BS2909">
        <f t="shared" si="273"/>
        <v>36.342560449658478</v>
      </c>
      <c r="BT2909">
        <v>10</v>
      </c>
    </row>
    <row r="2910" spans="67:72" x14ac:dyDescent="0.35">
      <c r="BO2910">
        <v>29.08</v>
      </c>
      <c r="BP2910">
        <f t="shared" si="270"/>
        <v>12.303742290540754</v>
      </c>
      <c r="BQ2910">
        <f t="shared" si="271"/>
        <v>12.252980503518721</v>
      </c>
      <c r="BR2910">
        <f t="shared" si="272"/>
        <v>39.244520619294242</v>
      </c>
      <c r="BS2910">
        <f t="shared" si="273"/>
        <v>36.341344202864605</v>
      </c>
      <c r="BT2910">
        <v>10</v>
      </c>
    </row>
    <row r="2911" spans="67:72" x14ac:dyDescent="0.35">
      <c r="BO2911">
        <v>29.09</v>
      </c>
      <c r="BP2911">
        <f t="shared" si="270"/>
        <v>12.303582732184664</v>
      </c>
      <c r="BQ2911">
        <f t="shared" si="271"/>
        <v>12.252812560466849</v>
      </c>
      <c r="BR2911">
        <f t="shared" si="272"/>
        <v>39.243120924667792</v>
      </c>
      <c r="BS2911">
        <f t="shared" si="273"/>
        <v>36.340128296239115</v>
      </c>
      <c r="BT2911">
        <v>10</v>
      </c>
    </row>
    <row r="2912" spans="67:72" x14ac:dyDescent="0.35">
      <c r="BO2912">
        <v>29.1</v>
      </c>
      <c r="BP2912">
        <f t="shared" si="270"/>
        <v>12.303423305915175</v>
      </c>
      <c r="BQ2912">
        <f t="shared" si="271"/>
        <v>12.252644761052286</v>
      </c>
      <c r="BR2912">
        <f t="shared" si="272"/>
        <v>39.241721545346152</v>
      </c>
      <c r="BS2912">
        <f t="shared" si="273"/>
        <v>36.338912729217434</v>
      </c>
      <c r="BT2912">
        <v>10</v>
      </c>
    </row>
    <row r="2913" spans="67:72" x14ac:dyDescent="0.35">
      <c r="BO2913">
        <v>29.11</v>
      </c>
      <c r="BP2913">
        <f t="shared" si="270"/>
        <v>12.303264011788082</v>
      </c>
      <c r="BQ2913">
        <f t="shared" si="271"/>
        <v>12.252477105341599</v>
      </c>
      <c r="BR2913">
        <f t="shared" si="272"/>
        <v>39.240322480799719</v>
      </c>
      <c r="BS2913">
        <f t="shared" si="273"/>
        <v>36.337697501236057</v>
      </c>
      <c r="BT2913">
        <v>10</v>
      </c>
    </row>
    <row r="2914" spans="67:72" x14ac:dyDescent="0.35">
      <c r="BO2914">
        <v>29.12</v>
      </c>
      <c r="BP2914">
        <f t="shared" si="270"/>
        <v>12.303104849859219</v>
      </c>
      <c r="BQ2914">
        <f t="shared" si="271"/>
        <v>12.252309593401398</v>
      </c>
      <c r="BR2914">
        <f t="shared" si="272"/>
        <v>39.238923730499913</v>
      </c>
      <c r="BS2914">
        <f t="shared" si="273"/>
        <v>36.336482611732457</v>
      </c>
      <c r="BT2914">
        <v>10</v>
      </c>
    </row>
    <row r="2915" spans="67:72" x14ac:dyDescent="0.35">
      <c r="BO2915">
        <v>29.13</v>
      </c>
      <c r="BP2915">
        <f t="shared" si="270"/>
        <v>12.302945820184444</v>
      </c>
      <c r="BQ2915">
        <f t="shared" si="271"/>
        <v>12.252142225298311</v>
      </c>
      <c r="BR2915">
        <f t="shared" si="272"/>
        <v>39.237525293919141</v>
      </c>
      <c r="BS2915">
        <f t="shared" si="273"/>
        <v>36.335268060145161</v>
      </c>
      <c r="BT2915">
        <v>10</v>
      </c>
    </row>
    <row r="2916" spans="67:72" x14ac:dyDescent="0.35">
      <c r="BO2916">
        <v>29.14</v>
      </c>
      <c r="BP2916">
        <f t="shared" si="270"/>
        <v>12.302786922819642</v>
      </c>
      <c r="BQ2916">
        <f t="shared" si="271"/>
        <v>12.251975001099018</v>
      </c>
      <c r="BR2916">
        <f t="shared" si="272"/>
        <v>39.236127170530871</v>
      </c>
      <c r="BS2916">
        <f t="shared" si="273"/>
        <v>36.334053845913694</v>
      </c>
      <c r="BT2916">
        <v>10</v>
      </c>
    </row>
    <row r="2917" spans="67:72" x14ac:dyDescent="0.35">
      <c r="BO2917">
        <v>29.15</v>
      </c>
      <c r="BP2917">
        <f t="shared" si="270"/>
        <v>12.30262815782072</v>
      </c>
      <c r="BQ2917">
        <f t="shared" si="271"/>
        <v>12.251807920870228</v>
      </c>
      <c r="BR2917">
        <f t="shared" si="272"/>
        <v>39.234729359809542</v>
      </c>
      <c r="BS2917">
        <f t="shared" si="273"/>
        <v>36.332839968478616</v>
      </c>
      <c r="BT2917">
        <v>10</v>
      </c>
    </row>
    <row r="2918" spans="67:72" x14ac:dyDescent="0.35">
      <c r="BO2918">
        <v>29.16</v>
      </c>
      <c r="BP2918">
        <f t="shared" si="270"/>
        <v>12.302469525243618</v>
      </c>
      <c r="BQ2918">
        <f t="shared" si="271"/>
        <v>12.25164098467868</v>
      </c>
      <c r="BR2918">
        <f t="shared" si="272"/>
        <v>39.233331861230582</v>
      </c>
      <c r="BS2918">
        <f t="shared" si="273"/>
        <v>36.331626427281499</v>
      </c>
      <c r="BT2918">
        <v>10</v>
      </c>
    </row>
    <row r="2919" spans="67:72" x14ac:dyDescent="0.35">
      <c r="BO2919">
        <v>29.17</v>
      </c>
      <c r="BP2919">
        <f t="shared" si="270"/>
        <v>12.302311025144302</v>
      </c>
      <c r="BQ2919">
        <f t="shared" si="271"/>
        <v>12.251474192591154</v>
      </c>
      <c r="BR2919">
        <f t="shared" si="272"/>
        <v>39.231934674270477</v>
      </c>
      <c r="BS2919">
        <f t="shared" si="273"/>
        <v>36.330413221764907</v>
      </c>
      <c r="BT2919">
        <v>10</v>
      </c>
    </row>
    <row r="2920" spans="67:72" x14ac:dyDescent="0.35">
      <c r="BO2920">
        <v>29.18</v>
      </c>
      <c r="BP2920">
        <f t="shared" si="270"/>
        <v>12.302152657578763</v>
      </c>
      <c r="BQ2920">
        <f t="shared" si="271"/>
        <v>12.251307544674464</v>
      </c>
      <c r="BR2920">
        <f t="shared" si="272"/>
        <v>39.230537798406694</v>
      </c>
      <c r="BS2920">
        <f t="shared" si="273"/>
        <v>36.329200351372442</v>
      </c>
      <c r="BT2920">
        <v>10</v>
      </c>
    </row>
    <row r="2921" spans="67:72" x14ac:dyDescent="0.35">
      <c r="BO2921">
        <v>29.19</v>
      </c>
      <c r="BP2921">
        <f t="shared" si="270"/>
        <v>12.301994422603016</v>
      </c>
      <c r="BQ2921">
        <f t="shared" si="271"/>
        <v>12.25114104099546</v>
      </c>
      <c r="BR2921">
        <f t="shared" si="272"/>
        <v>39.229141233117687</v>
      </c>
      <c r="BS2921">
        <f t="shared" si="273"/>
        <v>36.327987815548717</v>
      </c>
      <c r="BT2921">
        <v>10</v>
      </c>
    </row>
    <row r="2922" spans="67:72" x14ac:dyDescent="0.35">
      <c r="BO2922">
        <v>29.2</v>
      </c>
      <c r="BP2922">
        <f t="shared" si="270"/>
        <v>12.301836320273113</v>
      </c>
      <c r="BQ2922">
        <f t="shared" si="271"/>
        <v>12.25097468162102</v>
      </c>
      <c r="BR2922">
        <f t="shared" si="272"/>
        <v>39.227744977882921</v>
      </c>
      <c r="BS2922">
        <f t="shared" si="273"/>
        <v>36.326775613739329</v>
      </c>
      <c r="BT2922">
        <v>10</v>
      </c>
    </row>
    <row r="2923" spans="67:72" x14ac:dyDescent="0.35">
      <c r="BO2923">
        <v>29.21</v>
      </c>
      <c r="BP2923">
        <f t="shared" si="270"/>
        <v>12.301678350645123</v>
      </c>
      <c r="BQ2923">
        <f t="shared" si="271"/>
        <v>12.250808466618068</v>
      </c>
      <c r="BR2923">
        <f t="shared" si="272"/>
        <v>39.22634903218286</v>
      </c>
      <c r="BS2923">
        <f t="shared" si="273"/>
        <v>36.325563745390902</v>
      </c>
      <c r="BT2923">
        <v>10</v>
      </c>
    </row>
    <row r="2924" spans="67:72" x14ac:dyDescent="0.35">
      <c r="BO2924">
        <v>29.22</v>
      </c>
      <c r="BP2924">
        <f t="shared" si="270"/>
        <v>12.301520513775143</v>
      </c>
      <c r="BQ2924">
        <f t="shared" si="271"/>
        <v>12.250642396053554</v>
      </c>
      <c r="BR2924">
        <f t="shared" si="272"/>
        <v>39.224953395498964</v>
      </c>
      <c r="BS2924">
        <f t="shared" si="273"/>
        <v>36.324352209951066</v>
      </c>
      <c r="BT2924">
        <v>10</v>
      </c>
    </row>
    <row r="2925" spans="67:72" x14ac:dyDescent="0.35">
      <c r="BO2925">
        <v>29.23</v>
      </c>
      <c r="BP2925">
        <f t="shared" si="270"/>
        <v>12.301362809719308</v>
      </c>
      <c r="BQ2925">
        <f t="shared" si="271"/>
        <v>12.250476469994471</v>
      </c>
      <c r="BR2925">
        <f t="shared" si="272"/>
        <v>39.223558067313675</v>
      </c>
      <c r="BS2925">
        <f t="shared" si="273"/>
        <v>36.323141006868433</v>
      </c>
      <c r="BT2925">
        <v>10</v>
      </c>
    </row>
    <row r="2926" spans="67:72" x14ac:dyDescent="0.35">
      <c r="BO2926">
        <v>29.24</v>
      </c>
      <c r="BP2926">
        <f t="shared" si="270"/>
        <v>12.301205238533763</v>
      </c>
      <c r="BQ2926">
        <f t="shared" si="271"/>
        <v>12.250310688507836</v>
      </c>
      <c r="BR2926">
        <f t="shared" si="272"/>
        <v>39.222163047110442</v>
      </c>
      <c r="BS2926">
        <f t="shared" si="273"/>
        <v>36.321930135592645</v>
      </c>
      <c r="BT2926">
        <v>10</v>
      </c>
    </row>
    <row r="2927" spans="67:72" x14ac:dyDescent="0.35">
      <c r="BO2927">
        <v>29.25</v>
      </c>
      <c r="BP2927">
        <f t="shared" si="270"/>
        <v>12.30104780027469</v>
      </c>
      <c r="BQ2927">
        <f t="shared" si="271"/>
        <v>12.250145051660715</v>
      </c>
      <c r="BR2927">
        <f t="shared" si="272"/>
        <v>39.220768334373702</v>
      </c>
      <c r="BS2927">
        <f t="shared" si="273"/>
        <v>36.320719595574325</v>
      </c>
      <c r="BT2927">
        <v>10</v>
      </c>
    </row>
    <row r="2928" spans="67:72" x14ac:dyDescent="0.35">
      <c r="BO2928">
        <v>29.26</v>
      </c>
      <c r="BP2928">
        <f t="shared" si="270"/>
        <v>12.300890494998299</v>
      </c>
      <c r="BQ2928">
        <f t="shared" si="271"/>
        <v>12.249979559520197</v>
      </c>
      <c r="BR2928">
        <f t="shared" si="272"/>
        <v>39.219373928588873</v>
      </c>
      <c r="BS2928">
        <f t="shared" si="273"/>
        <v>36.319509386265082</v>
      </c>
      <c r="BT2928">
        <v>10</v>
      </c>
    </row>
    <row r="2929" spans="67:72" x14ac:dyDescent="0.35">
      <c r="BO2929">
        <v>29.27</v>
      </c>
      <c r="BP2929">
        <f t="shared" si="270"/>
        <v>12.300733322760827</v>
      </c>
      <c r="BQ2929">
        <f t="shared" si="271"/>
        <v>12.249814212153414</v>
      </c>
      <c r="BR2929">
        <f t="shared" si="272"/>
        <v>39.217979829242367</v>
      </c>
      <c r="BS2929">
        <f t="shared" si="273"/>
        <v>36.318299507117544</v>
      </c>
      <c r="BT2929">
        <v>10</v>
      </c>
    </row>
    <row r="2930" spans="67:72" x14ac:dyDescent="0.35">
      <c r="BO2930">
        <v>29.28</v>
      </c>
      <c r="BP2930">
        <f t="shared" si="270"/>
        <v>12.300576283618534</v>
      </c>
      <c r="BQ2930">
        <f t="shared" si="271"/>
        <v>12.249649009627531</v>
      </c>
      <c r="BR2930">
        <f t="shared" si="272"/>
        <v>39.216586035821564</v>
      </c>
      <c r="BS2930">
        <f t="shared" si="273"/>
        <v>36.317089957585331</v>
      </c>
      <c r="BT2930">
        <v>10</v>
      </c>
    </row>
    <row r="2931" spans="67:72" x14ac:dyDescent="0.35">
      <c r="BO2931">
        <v>29.29</v>
      </c>
      <c r="BP2931">
        <f t="shared" si="270"/>
        <v>12.300419377627705</v>
      </c>
      <c r="BQ2931">
        <f t="shared" si="271"/>
        <v>12.249483952009747</v>
      </c>
      <c r="BR2931">
        <f t="shared" si="272"/>
        <v>39.215192547814851</v>
      </c>
      <c r="BS2931">
        <f t="shared" si="273"/>
        <v>36.315880737123045</v>
      </c>
      <c r="BT2931">
        <v>10</v>
      </c>
    </row>
    <row r="2932" spans="67:72" x14ac:dyDescent="0.35">
      <c r="BO2932">
        <v>29.3</v>
      </c>
      <c r="BP2932">
        <f t="shared" si="270"/>
        <v>12.30026260484466</v>
      </c>
      <c r="BQ2932">
        <f t="shared" si="271"/>
        <v>12.249319039367295</v>
      </c>
      <c r="BR2932">
        <f t="shared" si="272"/>
        <v>39.213799364711576</v>
      </c>
      <c r="BS2932">
        <f t="shared" si="273"/>
        <v>36.314671845186275</v>
      </c>
      <c r="BT2932">
        <v>10</v>
      </c>
    </row>
    <row r="2933" spans="67:72" x14ac:dyDescent="0.35">
      <c r="BO2933">
        <v>29.31</v>
      </c>
      <c r="BP2933">
        <f t="shared" si="270"/>
        <v>12.300105965325741</v>
      </c>
      <c r="BQ2933">
        <f t="shared" si="271"/>
        <v>12.249154271767448</v>
      </c>
      <c r="BR2933">
        <f t="shared" si="272"/>
        <v>39.212406486002067</v>
      </c>
      <c r="BS2933">
        <f t="shared" si="273"/>
        <v>36.313463281231613</v>
      </c>
      <c r="BT2933">
        <v>10</v>
      </c>
    </row>
    <row r="2934" spans="67:72" x14ac:dyDescent="0.35">
      <c r="BO2934">
        <v>29.32</v>
      </c>
      <c r="BP2934">
        <f t="shared" si="270"/>
        <v>12.299949459127319</v>
      </c>
      <c r="BQ2934">
        <f t="shared" si="271"/>
        <v>12.248989649277513</v>
      </c>
      <c r="BR2934">
        <f t="shared" si="272"/>
        <v>39.211013911177638</v>
      </c>
      <c r="BS2934">
        <f t="shared" si="273"/>
        <v>36.312255044716608</v>
      </c>
      <c r="BT2934">
        <v>10</v>
      </c>
    </row>
    <row r="2935" spans="67:72" x14ac:dyDescent="0.35">
      <c r="BO2935">
        <v>29.33</v>
      </c>
      <c r="BP2935">
        <f t="shared" si="270"/>
        <v>12.299793086305792</v>
      </c>
      <c r="BQ2935">
        <f t="shared" si="271"/>
        <v>12.248825171964826</v>
      </c>
      <c r="BR2935">
        <f t="shared" si="272"/>
        <v>39.209621639730578</v>
      </c>
      <c r="BS2935">
        <f t="shared" si="273"/>
        <v>36.311047135099841</v>
      </c>
      <c r="BT2935">
        <v>10</v>
      </c>
    </row>
    <row r="2936" spans="67:72" x14ac:dyDescent="0.35">
      <c r="BO2936">
        <v>29.34</v>
      </c>
      <c r="BP2936">
        <f t="shared" si="270"/>
        <v>12.299636846917579</v>
      </c>
      <c r="BQ2936">
        <f t="shared" si="271"/>
        <v>12.248660839896768</v>
      </c>
      <c r="BR2936">
        <f t="shared" si="272"/>
        <v>39.208229671154143</v>
      </c>
      <c r="BS2936">
        <f t="shared" si="273"/>
        <v>36.309839551840845</v>
      </c>
      <c r="BT2936">
        <v>10</v>
      </c>
    </row>
    <row r="2937" spans="67:72" x14ac:dyDescent="0.35">
      <c r="BO2937">
        <v>29.35</v>
      </c>
      <c r="BP2937">
        <f t="shared" si="270"/>
        <v>12.29948074101914</v>
      </c>
      <c r="BQ2937">
        <f t="shared" si="271"/>
        <v>12.248496653140746</v>
      </c>
      <c r="BR2937">
        <f t="shared" si="272"/>
        <v>39.206838004942554</v>
      </c>
      <c r="BS2937">
        <f t="shared" si="273"/>
        <v>36.308632294400134</v>
      </c>
      <c r="BT2937">
        <v>10</v>
      </c>
    </row>
    <row r="2938" spans="67:72" x14ac:dyDescent="0.35">
      <c r="BO2938">
        <v>29.36</v>
      </c>
      <c r="BP2938">
        <f t="shared" si="270"/>
        <v>12.299324768666949</v>
      </c>
      <c r="BQ2938">
        <f t="shared" si="271"/>
        <v>12.248332611764212</v>
      </c>
      <c r="BR2938">
        <f t="shared" si="272"/>
        <v>39.20544664059102</v>
      </c>
      <c r="BS2938">
        <f t="shared" si="273"/>
        <v>36.307425362239194</v>
      </c>
      <c r="BT2938">
        <v>10</v>
      </c>
    </row>
    <row r="2939" spans="67:72" x14ac:dyDescent="0.35">
      <c r="BO2939">
        <v>29.37</v>
      </c>
      <c r="BP2939">
        <f t="shared" si="270"/>
        <v>12.299168929917512</v>
      </c>
      <c r="BQ2939">
        <f t="shared" si="271"/>
        <v>12.248168715834646</v>
      </c>
      <c r="BR2939">
        <f t="shared" si="272"/>
        <v>39.204055577595703</v>
      </c>
      <c r="BS2939">
        <f t="shared" si="273"/>
        <v>36.306218754820513</v>
      </c>
      <c r="BT2939">
        <v>10</v>
      </c>
    </row>
    <row r="2940" spans="67:72" x14ac:dyDescent="0.35">
      <c r="BO2940">
        <v>29.38</v>
      </c>
      <c r="BP2940">
        <f t="shared" si="270"/>
        <v>12.299013224827361</v>
      </c>
      <c r="BQ2940">
        <f t="shared" si="271"/>
        <v>12.248004965419565</v>
      </c>
      <c r="BR2940">
        <f t="shared" si="272"/>
        <v>39.202664815453723</v>
      </c>
      <c r="BS2940">
        <f t="shared" si="273"/>
        <v>36.305012471607554</v>
      </c>
      <c r="BT2940">
        <v>10</v>
      </c>
    </row>
    <row r="2941" spans="67:72" x14ac:dyDescent="0.35">
      <c r="BO2941">
        <v>29.39</v>
      </c>
      <c r="BP2941">
        <f t="shared" si="270"/>
        <v>12.29885765345306</v>
      </c>
      <c r="BQ2941">
        <f t="shared" si="271"/>
        <v>12.247841360586524</v>
      </c>
      <c r="BR2941">
        <f t="shared" si="272"/>
        <v>39.201274353663187</v>
      </c>
      <c r="BS2941">
        <f t="shared" si="273"/>
        <v>36.303806512064725</v>
      </c>
      <c r="BT2941">
        <v>10</v>
      </c>
    </row>
    <row r="2942" spans="67:72" x14ac:dyDescent="0.35">
      <c r="BO2942">
        <v>29.4</v>
      </c>
      <c r="BP2942">
        <f t="shared" si="270"/>
        <v>12.298702215851195</v>
      </c>
      <c r="BQ2942">
        <f t="shared" si="271"/>
        <v>12.247677901403106</v>
      </c>
      <c r="BR2942">
        <f t="shared" si="272"/>
        <v>39.199884191723143</v>
      </c>
      <c r="BS2942">
        <f t="shared" si="273"/>
        <v>36.302600875657426</v>
      </c>
      <c r="BT2942">
        <v>10</v>
      </c>
    </row>
    <row r="2943" spans="67:72" x14ac:dyDescent="0.35">
      <c r="BO2943">
        <v>29.41</v>
      </c>
      <c r="BP2943">
        <f t="shared" si="270"/>
        <v>12.298546912078379</v>
      </c>
      <c r="BQ2943">
        <f t="shared" si="271"/>
        <v>12.247514587936941</v>
      </c>
      <c r="BR2943">
        <f t="shared" si="272"/>
        <v>39.198494329133617</v>
      </c>
      <c r="BS2943">
        <f t="shared" si="273"/>
        <v>36.301395561852026</v>
      </c>
      <c r="BT2943">
        <v>10</v>
      </c>
    </row>
    <row r="2944" spans="67:72" x14ac:dyDescent="0.35">
      <c r="BO2944">
        <v>29.42</v>
      </c>
      <c r="BP2944">
        <f t="shared" si="270"/>
        <v>12.298391742191258</v>
      </c>
      <c r="BQ2944">
        <f t="shared" si="271"/>
        <v>12.247351420255688</v>
      </c>
      <c r="BR2944">
        <f t="shared" si="272"/>
        <v>39.197104765395572</v>
      </c>
      <c r="BS2944">
        <f t="shared" si="273"/>
        <v>36.30019057011588</v>
      </c>
      <c r="BT2944">
        <v>10</v>
      </c>
    </row>
    <row r="2945" spans="67:72" x14ac:dyDescent="0.35">
      <c r="BO2945">
        <v>29.43</v>
      </c>
      <c r="BP2945">
        <f t="shared" si="270"/>
        <v>12.298236706246499</v>
      </c>
      <c r="BQ2945">
        <f t="shared" si="271"/>
        <v>12.247188398427038</v>
      </c>
      <c r="BR2945">
        <f t="shared" si="272"/>
        <v>39.195715500010948</v>
      </c>
      <c r="BS2945">
        <f t="shared" si="273"/>
        <v>36.298985899917263</v>
      </c>
      <c r="BT2945">
        <v>10</v>
      </c>
    </row>
    <row r="2946" spans="67:72" x14ac:dyDescent="0.35">
      <c r="BO2946">
        <v>29.44</v>
      </c>
      <c r="BP2946">
        <f t="shared" si="270"/>
        <v>12.298081804300796</v>
      </c>
      <c r="BQ2946">
        <f t="shared" si="271"/>
        <v>12.247025522518728</v>
      </c>
      <c r="BR2946">
        <f t="shared" si="272"/>
        <v>39.194326532482627</v>
      </c>
      <c r="BS2946">
        <f t="shared" si="273"/>
        <v>36.297781550725468</v>
      </c>
      <c r="BT2946">
        <v>10</v>
      </c>
    </row>
    <row r="2947" spans="67:72" x14ac:dyDescent="0.35">
      <c r="BO2947">
        <v>29.45</v>
      </c>
      <c r="BP2947">
        <f t="shared" ref="BP2947:BP3002" si="274">13.03*EXP(-0.003454*BO2947)+0.1297*EXP(0.04768*BO2947)</f>
        <v>12.297927036410881</v>
      </c>
      <c r="BQ2947">
        <f t="shared" ref="BQ2947:BQ3002" si="275">13.05*EXP(-0.003531*BO2947)+0.105*EXP(0.05201*BO2947)</f>
        <v>12.246862792598517</v>
      </c>
      <c r="BR2947">
        <f t="shared" ref="BR2947:BR3002" si="276">19.99*EXP(-0.1923*BO2947)+43*EXP(-0.003208*BO2947)</f>
        <v>39.192937862314437</v>
      </c>
      <c r="BS2947">
        <f t="shared" ref="BS2947:BS3002" si="277">18.61*EXP(-0.182*BO2947)+39.42*EXP(-0.002885*BO2947)</f>
        <v>36.296577522010722</v>
      </c>
      <c r="BT2947">
        <v>10</v>
      </c>
    </row>
    <row r="2948" spans="67:72" x14ac:dyDescent="0.35">
      <c r="BO2948">
        <v>29.46</v>
      </c>
      <c r="BP2948">
        <f t="shared" si="274"/>
        <v>12.297772402633496</v>
      </c>
      <c r="BQ2948">
        <f t="shared" si="275"/>
        <v>12.246700208734209</v>
      </c>
      <c r="BR2948">
        <f t="shared" si="276"/>
        <v>39.19154948901118</v>
      </c>
      <c r="BS2948">
        <f t="shared" si="277"/>
        <v>36.295373813244218</v>
      </c>
      <c r="BT2948">
        <v>10</v>
      </c>
    </row>
    <row r="2949" spans="67:72" x14ac:dyDescent="0.35">
      <c r="BO2949">
        <v>29.47</v>
      </c>
      <c r="BP2949">
        <f t="shared" si="274"/>
        <v>12.297617903025424</v>
      </c>
      <c r="BQ2949">
        <f t="shared" si="275"/>
        <v>12.246537770993644</v>
      </c>
      <c r="BR2949">
        <f t="shared" si="276"/>
        <v>39.190161412078588</v>
      </c>
      <c r="BS2949">
        <f t="shared" si="277"/>
        <v>36.294170423898109</v>
      </c>
      <c r="BT2949">
        <v>10</v>
      </c>
    </row>
    <row r="2950" spans="67:72" x14ac:dyDescent="0.35">
      <c r="BO2950">
        <v>29.48</v>
      </c>
      <c r="BP2950">
        <f t="shared" si="274"/>
        <v>12.297463537643472</v>
      </c>
      <c r="BQ2950">
        <f t="shared" si="275"/>
        <v>12.246375479444691</v>
      </c>
      <c r="BR2950">
        <f t="shared" si="276"/>
        <v>39.188773631023338</v>
      </c>
      <c r="BS2950">
        <f t="shared" si="277"/>
        <v>36.292967353445512</v>
      </c>
      <c r="BT2950">
        <v>10</v>
      </c>
    </row>
    <row r="2951" spans="67:72" x14ac:dyDescent="0.35">
      <c r="BO2951">
        <v>29.49</v>
      </c>
      <c r="BP2951">
        <f t="shared" si="274"/>
        <v>12.297309306544472</v>
      </c>
      <c r="BQ2951">
        <f t="shared" si="275"/>
        <v>12.246213334155257</v>
      </c>
      <c r="BR2951">
        <f t="shared" si="276"/>
        <v>39.187386145353067</v>
      </c>
      <c r="BS2951">
        <f t="shared" si="277"/>
        <v>36.291764601360491</v>
      </c>
      <c r="BT2951">
        <v>10</v>
      </c>
    </row>
    <row r="2952" spans="67:72" x14ac:dyDescent="0.35">
      <c r="BO2952">
        <v>29.5</v>
      </c>
      <c r="BP2952">
        <f t="shared" si="274"/>
        <v>12.297155209785281</v>
      </c>
      <c r="BQ2952">
        <f t="shared" si="275"/>
        <v>12.246051335193291</v>
      </c>
      <c r="BR2952">
        <f t="shared" si="276"/>
        <v>39.185998954576355</v>
      </c>
      <c r="BS2952">
        <f t="shared" si="277"/>
        <v>36.290562167118082</v>
      </c>
      <c r="BT2952">
        <v>10</v>
      </c>
    </row>
    <row r="2953" spans="67:72" x14ac:dyDescent="0.35">
      <c r="BO2953">
        <v>29.51</v>
      </c>
      <c r="BP2953">
        <f t="shared" si="274"/>
        <v>12.297001247422793</v>
      </c>
      <c r="BQ2953">
        <f t="shared" si="275"/>
        <v>12.245889482626771</v>
      </c>
      <c r="BR2953">
        <f t="shared" si="276"/>
        <v>39.18461205820271</v>
      </c>
      <c r="BS2953">
        <f t="shared" si="277"/>
        <v>36.289360050194247</v>
      </c>
      <c r="BT2953">
        <v>10</v>
      </c>
    </row>
    <row r="2954" spans="67:72" x14ac:dyDescent="0.35">
      <c r="BO2954">
        <v>29.52</v>
      </c>
      <c r="BP2954">
        <f t="shared" si="274"/>
        <v>12.29684741951392</v>
      </c>
      <c r="BQ2954">
        <f t="shared" si="275"/>
        <v>12.245727776523706</v>
      </c>
      <c r="BR2954">
        <f t="shared" si="276"/>
        <v>39.18322545574258</v>
      </c>
      <c r="BS2954">
        <f t="shared" si="277"/>
        <v>36.288158250065926</v>
      </c>
      <c r="BT2954">
        <v>10</v>
      </c>
    </row>
    <row r="2955" spans="67:72" x14ac:dyDescent="0.35">
      <c r="BO2955">
        <v>29.53</v>
      </c>
      <c r="BP2955">
        <f t="shared" si="274"/>
        <v>12.296693726115604</v>
      </c>
      <c r="BQ2955">
        <f t="shared" si="275"/>
        <v>12.245566216952156</v>
      </c>
      <c r="BR2955">
        <f t="shared" si="276"/>
        <v>39.181839146707361</v>
      </c>
      <c r="BS2955">
        <f t="shared" si="277"/>
        <v>36.286956766210999</v>
      </c>
      <c r="BT2955">
        <v>10</v>
      </c>
    </row>
    <row r="2956" spans="67:72" x14ac:dyDescent="0.35">
      <c r="BO2956">
        <v>29.54</v>
      </c>
      <c r="BP2956">
        <f t="shared" si="274"/>
        <v>12.296540167284819</v>
      </c>
      <c r="BQ2956">
        <f t="shared" si="275"/>
        <v>12.245404803980204</v>
      </c>
      <c r="BR2956">
        <f t="shared" si="276"/>
        <v>39.180453130609386</v>
      </c>
      <c r="BS2956">
        <f t="shared" si="277"/>
        <v>36.285755598108281</v>
      </c>
      <c r="BT2956">
        <v>10</v>
      </c>
    </row>
    <row r="2957" spans="67:72" x14ac:dyDescent="0.35">
      <c r="BO2957">
        <v>29.55</v>
      </c>
      <c r="BP2957">
        <f t="shared" si="274"/>
        <v>12.296386743078557</v>
      </c>
      <c r="BQ2957">
        <f t="shared" si="275"/>
        <v>12.24524353767597</v>
      </c>
      <c r="BR2957">
        <f t="shared" si="276"/>
        <v>39.179067406961913</v>
      </c>
      <c r="BS2957">
        <f t="shared" si="277"/>
        <v>36.28455474523755</v>
      </c>
      <c r="BT2957">
        <v>10</v>
      </c>
    </row>
    <row r="2958" spans="67:72" x14ac:dyDescent="0.35">
      <c r="BO2958">
        <v>29.56</v>
      </c>
      <c r="BP2958">
        <f t="shared" si="274"/>
        <v>12.296233453553848</v>
      </c>
      <c r="BQ2958">
        <f t="shared" si="275"/>
        <v>12.245082418107611</v>
      </c>
      <c r="BR2958">
        <f t="shared" si="276"/>
        <v>39.17768197527915</v>
      </c>
      <c r="BS2958">
        <f t="shared" si="277"/>
        <v>36.283354207079533</v>
      </c>
      <c r="BT2958">
        <v>10</v>
      </c>
    </row>
    <row r="2959" spans="67:72" x14ac:dyDescent="0.35">
      <c r="BO2959">
        <v>29.57</v>
      </c>
      <c r="BP2959">
        <f t="shared" si="274"/>
        <v>12.296080298767741</v>
      </c>
      <c r="BQ2959">
        <f t="shared" si="275"/>
        <v>12.244921445343326</v>
      </c>
      <c r="BR2959">
        <f t="shared" si="276"/>
        <v>39.176296835076208</v>
      </c>
      <c r="BS2959">
        <f t="shared" si="277"/>
        <v>36.282153983115869</v>
      </c>
      <c r="BT2959">
        <v>10</v>
      </c>
    </row>
    <row r="2960" spans="67:72" x14ac:dyDescent="0.35">
      <c r="BO2960">
        <v>29.58</v>
      </c>
      <c r="BP2960">
        <f t="shared" si="274"/>
        <v>12.295927278777317</v>
      </c>
      <c r="BQ2960">
        <f t="shared" si="275"/>
        <v>12.244760619451343</v>
      </c>
      <c r="BR2960">
        <f t="shared" si="276"/>
        <v>39.174911985869144</v>
      </c>
      <c r="BS2960">
        <f t="shared" si="277"/>
        <v>36.280954072829168</v>
      </c>
      <c r="BT2960">
        <v>10</v>
      </c>
    </row>
    <row r="2961" spans="67:72" x14ac:dyDescent="0.35">
      <c r="BO2961">
        <v>29.59</v>
      </c>
      <c r="BP2961">
        <f t="shared" si="274"/>
        <v>12.295774393639682</v>
      </c>
      <c r="BQ2961">
        <f t="shared" si="275"/>
        <v>12.244599940499924</v>
      </c>
      <c r="BR2961">
        <f t="shared" si="276"/>
        <v>39.17352742717496</v>
      </c>
      <c r="BS2961">
        <f t="shared" si="277"/>
        <v>36.279754475702987</v>
      </c>
      <c r="BT2961">
        <v>10</v>
      </c>
    </row>
    <row r="2962" spans="67:72" x14ac:dyDescent="0.35">
      <c r="BO2962">
        <v>29.6</v>
      </c>
      <c r="BP2962">
        <f t="shared" si="274"/>
        <v>12.295621643411975</v>
      </c>
      <c r="BQ2962">
        <f t="shared" si="275"/>
        <v>12.244439408557373</v>
      </c>
      <c r="BR2962">
        <f t="shared" si="276"/>
        <v>39.172143158511552</v>
      </c>
      <c r="BS2962">
        <f t="shared" si="277"/>
        <v>36.27855519122177</v>
      </c>
      <c r="BT2962">
        <v>10</v>
      </c>
    </row>
    <row r="2963" spans="67:72" x14ac:dyDescent="0.35">
      <c r="BO2963">
        <v>29.61</v>
      </c>
      <c r="BP2963">
        <f t="shared" si="274"/>
        <v>12.295469028151356</v>
      </c>
      <c r="BQ2963">
        <f t="shared" si="275"/>
        <v>12.244279023692023</v>
      </c>
      <c r="BR2963">
        <f t="shared" si="276"/>
        <v>39.170759179397741</v>
      </c>
      <c r="BS2963">
        <f t="shared" si="277"/>
        <v>36.277356218870956</v>
      </c>
      <c r="BT2963">
        <v>10</v>
      </c>
    </row>
    <row r="2964" spans="67:72" x14ac:dyDescent="0.35">
      <c r="BO2964">
        <v>29.62</v>
      </c>
      <c r="BP2964">
        <f t="shared" si="274"/>
        <v>12.295316547915013</v>
      </c>
      <c r="BQ2964">
        <f t="shared" si="275"/>
        <v>12.244118785972251</v>
      </c>
      <c r="BR2964">
        <f t="shared" si="276"/>
        <v>39.1693754893533</v>
      </c>
      <c r="BS2964">
        <f t="shared" si="277"/>
        <v>36.276157558136873</v>
      </c>
      <c r="BT2964">
        <v>10</v>
      </c>
    </row>
    <row r="2965" spans="67:72" x14ac:dyDescent="0.35">
      <c r="BO2965">
        <v>29.63</v>
      </c>
      <c r="BP2965">
        <f t="shared" si="274"/>
        <v>12.295164202760164</v>
      </c>
      <c r="BQ2965">
        <f t="shared" si="275"/>
        <v>12.243958695466466</v>
      </c>
      <c r="BR2965">
        <f t="shared" si="276"/>
        <v>39.167992087898902</v>
      </c>
      <c r="BS2965">
        <f t="shared" si="277"/>
        <v>36.274959208506822</v>
      </c>
      <c r="BT2965">
        <v>10</v>
      </c>
    </row>
    <row r="2966" spans="67:72" x14ac:dyDescent="0.35">
      <c r="BO2966">
        <v>29.64</v>
      </c>
      <c r="BP2966">
        <f t="shared" si="274"/>
        <v>12.295011992744055</v>
      </c>
      <c r="BQ2966">
        <f t="shared" si="275"/>
        <v>12.243798752243109</v>
      </c>
      <c r="BR2966">
        <f t="shared" si="276"/>
        <v>39.166608974556127</v>
      </c>
      <c r="BS2966">
        <f t="shared" si="277"/>
        <v>36.273761169469005</v>
      </c>
      <c r="BT2966">
        <v>10</v>
      </c>
    </row>
    <row r="2967" spans="67:72" x14ac:dyDescent="0.35">
      <c r="BO2967">
        <v>29.65</v>
      </c>
      <c r="BP2967">
        <f t="shared" si="274"/>
        <v>12.294859917923958</v>
      </c>
      <c r="BQ2967">
        <f t="shared" si="275"/>
        <v>12.24363895637066</v>
      </c>
      <c r="BR2967">
        <f t="shared" si="276"/>
        <v>39.165226148847495</v>
      </c>
      <c r="BS2967">
        <f t="shared" si="277"/>
        <v>36.272563440512542</v>
      </c>
      <c r="BT2967">
        <v>10</v>
      </c>
    </row>
    <row r="2968" spans="67:72" x14ac:dyDescent="0.35">
      <c r="BO2968">
        <v>29.66</v>
      </c>
      <c r="BP2968">
        <f t="shared" si="274"/>
        <v>12.294707978357174</v>
      </c>
      <c r="BQ2968">
        <f t="shared" si="275"/>
        <v>12.24347930791764</v>
      </c>
      <c r="BR2968">
        <f t="shared" si="276"/>
        <v>39.163843610296425</v>
      </c>
      <c r="BS2968">
        <f t="shared" si="277"/>
        <v>36.271366021127527</v>
      </c>
      <c r="BT2968">
        <v>10</v>
      </c>
    </row>
    <row r="2969" spans="67:72" x14ac:dyDescent="0.35">
      <c r="BO2969">
        <v>29.67</v>
      </c>
      <c r="BP2969">
        <f t="shared" si="274"/>
        <v>12.294556174101027</v>
      </c>
      <c r="BQ2969">
        <f t="shared" si="275"/>
        <v>12.243319806952597</v>
      </c>
      <c r="BR2969">
        <f t="shared" si="276"/>
        <v>39.162461358427251</v>
      </c>
      <c r="BS2969">
        <f t="shared" si="277"/>
        <v>36.270168910804941</v>
      </c>
      <c r="BT2969">
        <v>10</v>
      </c>
    </row>
    <row r="2970" spans="67:72" x14ac:dyDescent="0.35">
      <c r="BO2970">
        <v>29.68</v>
      </c>
      <c r="BP2970">
        <f t="shared" si="274"/>
        <v>12.294404505212874</v>
      </c>
      <c r="BQ2970">
        <f t="shared" si="275"/>
        <v>12.243160453544119</v>
      </c>
      <c r="BR2970">
        <f t="shared" si="276"/>
        <v>39.161079392765238</v>
      </c>
      <c r="BS2970">
        <f t="shared" si="277"/>
        <v>36.268972109036703</v>
      </c>
      <c r="BT2970">
        <v>10</v>
      </c>
    </row>
    <row r="2971" spans="67:72" x14ac:dyDescent="0.35">
      <c r="BO2971">
        <v>29.69</v>
      </c>
      <c r="BP2971">
        <f t="shared" si="274"/>
        <v>12.294252971750103</v>
      </c>
      <c r="BQ2971">
        <f t="shared" si="275"/>
        <v>12.243001247760834</v>
      </c>
      <c r="BR2971">
        <f t="shared" si="276"/>
        <v>39.159697712836532</v>
      </c>
      <c r="BS2971">
        <f t="shared" si="277"/>
        <v>36.267775615315649</v>
      </c>
      <c r="BT2971">
        <v>10</v>
      </c>
    </row>
    <row r="2972" spans="67:72" x14ac:dyDescent="0.35">
      <c r="BO2972">
        <v>29.7</v>
      </c>
      <c r="BP2972">
        <f t="shared" si="274"/>
        <v>12.294101573770115</v>
      </c>
      <c r="BQ2972">
        <f t="shared" si="275"/>
        <v>12.242842189671398</v>
      </c>
      <c r="BR2972">
        <f t="shared" si="276"/>
        <v>39.158316318168211</v>
      </c>
      <c r="BS2972">
        <f t="shared" si="277"/>
        <v>36.266579429135533</v>
      </c>
      <c r="BT2972">
        <v>10</v>
      </c>
    </row>
    <row r="2973" spans="67:72" x14ac:dyDescent="0.35">
      <c r="BO2973">
        <v>29.71</v>
      </c>
      <c r="BP2973">
        <f t="shared" si="274"/>
        <v>12.293950311330358</v>
      </c>
      <c r="BQ2973">
        <f t="shared" si="275"/>
        <v>12.24268327934451</v>
      </c>
      <c r="BR2973">
        <f t="shared" si="276"/>
        <v>39.156935208288225</v>
      </c>
      <c r="BS2973">
        <f t="shared" si="277"/>
        <v>36.265383549991043</v>
      </c>
      <c r="BT2973">
        <v>10</v>
      </c>
    </row>
    <row r="2974" spans="67:72" x14ac:dyDescent="0.35">
      <c r="BO2974">
        <v>29.72</v>
      </c>
      <c r="BP2974">
        <f t="shared" si="274"/>
        <v>12.293799184488289</v>
      </c>
      <c r="BQ2974">
        <f t="shared" si="275"/>
        <v>12.242524516848901</v>
      </c>
      <c r="BR2974">
        <f t="shared" si="276"/>
        <v>39.155554382725477</v>
      </c>
      <c r="BS2974">
        <f t="shared" si="277"/>
        <v>36.264187977377773</v>
      </c>
      <c r="BT2974">
        <v>10</v>
      </c>
    </row>
    <row r="2975" spans="67:72" x14ac:dyDescent="0.35">
      <c r="BO2975">
        <v>29.73</v>
      </c>
      <c r="BP2975">
        <f t="shared" si="274"/>
        <v>12.293648193301406</v>
      </c>
      <c r="BQ2975">
        <f t="shared" si="275"/>
        <v>12.242365902253336</v>
      </c>
      <c r="BR2975">
        <f t="shared" si="276"/>
        <v>39.15417384100973</v>
      </c>
      <c r="BS2975">
        <f t="shared" si="277"/>
        <v>36.262992710792233</v>
      </c>
      <c r="BT2975">
        <v>10</v>
      </c>
    </row>
    <row r="2976" spans="67:72" x14ac:dyDescent="0.35">
      <c r="BO2976">
        <v>29.74</v>
      </c>
      <c r="BP2976">
        <f t="shared" si="274"/>
        <v>12.29349733782723</v>
      </c>
      <c r="BQ2976">
        <f t="shared" si="275"/>
        <v>12.242207435626623</v>
      </c>
      <c r="BR2976">
        <f t="shared" si="276"/>
        <v>39.15279358267167</v>
      </c>
      <c r="BS2976">
        <f t="shared" si="277"/>
        <v>36.261797749731841</v>
      </c>
      <c r="BT2976">
        <v>10</v>
      </c>
    </row>
    <row r="2977" spans="67:72" x14ac:dyDescent="0.35">
      <c r="BO2977">
        <v>29.75</v>
      </c>
      <c r="BP2977">
        <f t="shared" si="274"/>
        <v>12.293346618123305</v>
      </c>
      <c r="BQ2977">
        <f t="shared" si="275"/>
        <v>12.242049117037604</v>
      </c>
      <c r="BR2977">
        <f t="shared" si="276"/>
        <v>39.15141360724288</v>
      </c>
      <c r="BS2977">
        <f t="shared" si="277"/>
        <v>36.260603093694947</v>
      </c>
      <c r="BT2977">
        <v>10</v>
      </c>
    </row>
    <row r="2978" spans="67:72" x14ac:dyDescent="0.35">
      <c r="BO2978">
        <v>29.76</v>
      </c>
      <c r="BP2978">
        <f t="shared" si="274"/>
        <v>12.293196034247211</v>
      </c>
      <c r="BQ2978">
        <f t="shared" si="275"/>
        <v>12.24189094655515</v>
      </c>
      <c r="BR2978">
        <f t="shared" si="276"/>
        <v>39.150033914255836</v>
      </c>
      <c r="BS2978">
        <f t="shared" si="277"/>
        <v>36.259408742180788</v>
      </c>
      <c r="BT2978">
        <v>10</v>
      </c>
    </row>
    <row r="2979" spans="67:72" x14ac:dyDescent="0.35">
      <c r="BO2979">
        <v>29.77</v>
      </c>
      <c r="BP2979">
        <f t="shared" si="274"/>
        <v>12.293045586256554</v>
      </c>
      <c r="BQ2979">
        <f t="shared" si="275"/>
        <v>12.241732924248177</v>
      </c>
      <c r="BR2979">
        <f t="shared" si="276"/>
        <v>39.148654503243904</v>
      </c>
      <c r="BS2979">
        <f t="shared" si="277"/>
        <v>36.258214694689528</v>
      </c>
      <c r="BT2979">
        <v>10</v>
      </c>
    </row>
    <row r="2980" spans="67:72" x14ac:dyDescent="0.35">
      <c r="BO2980">
        <v>29.78</v>
      </c>
      <c r="BP2980">
        <f t="shared" si="274"/>
        <v>12.292895274208963</v>
      </c>
      <c r="BQ2980">
        <f t="shared" si="275"/>
        <v>12.241575050185636</v>
      </c>
      <c r="BR2980">
        <f t="shared" si="276"/>
        <v>39.147275373741358</v>
      </c>
      <c r="BS2980">
        <f t="shared" si="277"/>
        <v>36.257020950722243</v>
      </c>
      <c r="BT2980">
        <v>10</v>
      </c>
    </row>
    <row r="2981" spans="67:72" x14ac:dyDescent="0.35">
      <c r="BO2981">
        <v>29.79</v>
      </c>
      <c r="BP2981">
        <f t="shared" si="274"/>
        <v>12.292745098162097</v>
      </c>
      <c r="BQ2981">
        <f t="shared" si="275"/>
        <v>12.241417324436508</v>
      </c>
      <c r="BR2981">
        <f t="shared" si="276"/>
        <v>39.145896525283362</v>
      </c>
      <c r="BS2981">
        <f t="shared" si="277"/>
        <v>36.255827509780872</v>
      </c>
      <c r="BT2981">
        <v>10</v>
      </c>
    </row>
    <row r="2982" spans="67:72" x14ac:dyDescent="0.35">
      <c r="BO2982">
        <v>29.8</v>
      </c>
      <c r="BP2982">
        <f t="shared" si="274"/>
        <v>12.292595058173642</v>
      </c>
      <c r="BQ2982">
        <f t="shared" si="275"/>
        <v>12.241259747069813</v>
      </c>
      <c r="BR2982">
        <f t="shared" si="276"/>
        <v>39.144517957405952</v>
      </c>
      <c r="BS2982">
        <f t="shared" si="277"/>
        <v>36.254634371368311</v>
      </c>
      <c r="BT2982">
        <v>10</v>
      </c>
    </row>
    <row r="2983" spans="67:72" x14ac:dyDescent="0.35">
      <c r="BO2983">
        <v>29.81</v>
      </c>
      <c r="BP2983">
        <f t="shared" si="274"/>
        <v>12.292445154301319</v>
      </c>
      <c r="BQ2983">
        <f t="shared" si="275"/>
        <v>12.24110231815461</v>
      </c>
      <c r="BR2983">
        <f t="shared" si="276"/>
        <v>39.143139669646075</v>
      </c>
      <c r="BS2983">
        <f t="shared" si="277"/>
        <v>36.25344153498834</v>
      </c>
      <c r="BT2983">
        <v>10</v>
      </c>
    </row>
    <row r="2984" spans="67:72" x14ac:dyDescent="0.35">
      <c r="BO2984">
        <v>29.82</v>
      </c>
      <c r="BP2984">
        <f t="shared" si="274"/>
        <v>12.292295386602866</v>
      </c>
      <c r="BQ2984">
        <f t="shared" si="275"/>
        <v>12.240945037759994</v>
      </c>
      <c r="BR2984">
        <f t="shared" si="276"/>
        <v>39.141761661541565</v>
      </c>
      <c r="BS2984">
        <f t="shared" si="277"/>
        <v>36.252249000145632</v>
      </c>
      <c r="BT2984">
        <v>10</v>
      </c>
    </row>
    <row r="2985" spans="67:72" x14ac:dyDescent="0.35">
      <c r="BO2985">
        <v>29.83</v>
      </c>
      <c r="BP2985">
        <f t="shared" si="274"/>
        <v>12.292145755136053</v>
      </c>
      <c r="BQ2985">
        <f t="shared" si="275"/>
        <v>12.24078790595509</v>
      </c>
      <c r="BR2985">
        <f t="shared" si="276"/>
        <v>39.140383932631124</v>
      </c>
      <c r="BS2985">
        <f t="shared" si="277"/>
        <v>36.251056766345748</v>
      </c>
      <c r="BT2985">
        <v>10</v>
      </c>
    </row>
    <row r="2986" spans="67:72" x14ac:dyDescent="0.35">
      <c r="BO2986">
        <v>29.84</v>
      </c>
      <c r="BP2986">
        <f t="shared" si="274"/>
        <v>12.291996259958681</v>
      </c>
      <c r="BQ2986">
        <f t="shared" si="275"/>
        <v>12.240630922809071</v>
      </c>
      <c r="BR2986">
        <f t="shared" si="276"/>
        <v>39.139006482454342</v>
      </c>
      <c r="BS2986">
        <f t="shared" si="277"/>
        <v>36.249864833095188</v>
      </c>
      <c r="BT2986">
        <v>10</v>
      </c>
    </row>
    <row r="2987" spans="67:72" x14ac:dyDescent="0.35">
      <c r="BO2987">
        <v>29.85</v>
      </c>
      <c r="BP2987">
        <f t="shared" si="274"/>
        <v>12.291846901128574</v>
      </c>
      <c r="BQ2987">
        <f t="shared" si="275"/>
        <v>12.240474088391135</v>
      </c>
      <c r="BR2987">
        <f t="shared" si="276"/>
        <v>39.137629310551716</v>
      </c>
      <c r="BS2987">
        <f t="shared" si="277"/>
        <v>36.248673199901297</v>
      </c>
      <c r="BT2987">
        <v>10</v>
      </c>
    </row>
    <row r="2988" spans="67:72" x14ac:dyDescent="0.35">
      <c r="BO2988">
        <v>29.86</v>
      </c>
      <c r="BP2988">
        <f t="shared" si="274"/>
        <v>12.291697678703589</v>
      </c>
      <c r="BQ2988">
        <f t="shared" si="275"/>
        <v>12.240317402770518</v>
      </c>
      <c r="BR2988">
        <f t="shared" si="276"/>
        <v>39.136252416464579</v>
      </c>
      <c r="BS2988">
        <f t="shared" si="277"/>
        <v>36.247481866272366</v>
      </c>
      <c r="BT2988">
        <v>10</v>
      </c>
    </row>
    <row r="2989" spans="67:72" x14ac:dyDescent="0.35">
      <c r="BO2989">
        <v>29.87</v>
      </c>
      <c r="BP2989">
        <f t="shared" si="274"/>
        <v>12.291548592741604</v>
      </c>
      <c r="BQ2989">
        <f t="shared" si="275"/>
        <v>12.240160866016499</v>
      </c>
      <c r="BR2989">
        <f t="shared" si="276"/>
        <v>39.134875799735191</v>
      </c>
      <c r="BS2989">
        <f t="shared" si="277"/>
        <v>36.246290831717516</v>
      </c>
      <c r="BT2989">
        <v>10</v>
      </c>
    </row>
    <row r="2990" spans="67:72" x14ac:dyDescent="0.35">
      <c r="BO2990">
        <v>29.88</v>
      </c>
      <c r="BP2990">
        <f t="shared" si="274"/>
        <v>12.291399643300531</v>
      </c>
      <c r="BQ2990">
        <f t="shared" si="275"/>
        <v>12.240004478198387</v>
      </c>
      <c r="BR2990">
        <f t="shared" si="276"/>
        <v>39.133499459906652</v>
      </c>
      <c r="BS2990">
        <f t="shared" si="277"/>
        <v>36.245100095746828</v>
      </c>
      <c r="BT2990">
        <v>10</v>
      </c>
    </row>
    <row r="2991" spans="67:72" x14ac:dyDescent="0.35">
      <c r="BO2991">
        <v>29.89</v>
      </c>
      <c r="BP2991">
        <f t="shared" si="274"/>
        <v>12.291250830438308</v>
      </c>
      <c r="BQ2991">
        <f t="shared" si="275"/>
        <v>12.239848239385529</v>
      </c>
      <c r="BR2991">
        <f t="shared" si="276"/>
        <v>39.132123396522942</v>
      </c>
      <c r="BS2991">
        <f t="shared" si="277"/>
        <v>36.243909657871221</v>
      </c>
      <c r="BT2991">
        <v>10</v>
      </c>
    </row>
    <row r="2992" spans="67:72" x14ac:dyDescent="0.35">
      <c r="BO2992">
        <v>29.9</v>
      </c>
      <c r="BP2992">
        <f t="shared" si="274"/>
        <v>12.291102154212897</v>
      </c>
      <c r="BQ2992">
        <f t="shared" si="275"/>
        <v>12.239692149647311</v>
      </c>
      <c r="BR2992">
        <f t="shared" si="276"/>
        <v>39.130747609128939</v>
      </c>
      <c r="BS2992">
        <f t="shared" si="277"/>
        <v>36.242719517602524</v>
      </c>
      <c r="BT2992">
        <v>10</v>
      </c>
    </row>
    <row r="2993" spans="67:72" x14ac:dyDescent="0.35">
      <c r="BO2993">
        <v>29.91</v>
      </c>
      <c r="BP2993">
        <f t="shared" si="274"/>
        <v>12.290953614682298</v>
      </c>
      <c r="BQ2993">
        <f t="shared" si="275"/>
        <v>12.239536209053151</v>
      </c>
      <c r="BR2993">
        <f t="shared" si="276"/>
        <v>39.129372097270377</v>
      </c>
      <c r="BS2993">
        <f t="shared" si="277"/>
        <v>36.241529674453453</v>
      </c>
      <c r="BT2993">
        <v>10</v>
      </c>
    </row>
    <row r="2994" spans="67:72" x14ac:dyDescent="0.35">
      <c r="BO2994">
        <v>29.92</v>
      </c>
      <c r="BP2994">
        <f t="shared" si="274"/>
        <v>12.290805211904527</v>
      </c>
      <c r="BQ2994">
        <f t="shared" si="275"/>
        <v>12.239380417672509</v>
      </c>
      <c r="BR2994">
        <f t="shared" si="276"/>
        <v>39.127996860493866</v>
      </c>
      <c r="BS2994">
        <f t="shared" si="277"/>
        <v>36.240340127937593</v>
      </c>
      <c r="BT2994">
        <v>10</v>
      </c>
    </row>
    <row r="2995" spans="67:72" x14ac:dyDescent="0.35">
      <c r="BO2995">
        <v>29.93</v>
      </c>
      <c r="BP2995">
        <f t="shared" si="274"/>
        <v>12.290656945937631</v>
      </c>
      <c r="BQ2995">
        <f t="shared" si="275"/>
        <v>12.239224775574872</v>
      </c>
      <c r="BR2995">
        <f t="shared" si="276"/>
        <v>39.126621898346848</v>
      </c>
      <c r="BS2995">
        <f t="shared" si="277"/>
        <v>36.239150877569429</v>
      </c>
      <c r="BT2995">
        <v>10</v>
      </c>
    </row>
    <row r="2996" spans="67:72" x14ac:dyDescent="0.35">
      <c r="BO2996">
        <v>29.94</v>
      </c>
      <c r="BP2996">
        <f t="shared" si="274"/>
        <v>12.29050881683969</v>
      </c>
      <c r="BQ2996">
        <f t="shared" si="275"/>
        <v>12.239069282829774</v>
      </c>
      <c r="BR2996">
        <f t="shared" si="276"/>
        <v>39.125247210377708</v>
      </c>
      <c r="BS2996">
        <f t="shared" si="277"/>
        <v>36.237961922864322</v>
      </c>
      <c r="BT2996">
        <v>10</v>
      </c>
    </row>
    <row r="2997" spans="67:72" x14ac:dyDescent="0.35">
      <c r="BO2997">
        <v>29.95</v>
      </c>
      <c r="BP2997">
        <f t="shared" si="274"/>
        <v>12.290360824668813</v>
      </c>
      <c r="BQ2997">
        <f t="shared" si="275"/>
        <v>12.238913939506782</v>
      </c>
      <c r="BR2997">
        <f t="shared" si="276"/>
        <v>39.123872796135615</v>
      </c>
      <c r="BS2997">
        <f t="shared" si="277"/>
        <v>36.236773263338499</v>
      </c>
      <c r="BT2997">
        <v>10</v>
      </c>
    </row>
    <row r="2998" spans="67:72" x14ac:dyDescent="0.35">
      <c r="BO2998">
        <v>29.96</v>
      </c>
      <c r="BP2998">
        <f t="shared" si="274"/>
        <v>12.290212969483125</v>
      </c>
      <c r="BQ2998">
        <f t="shared" si="275"/>
        <v>12.238758745675494</v>
      </c>
      <c r="BR2998">
        <f t="shared" si="276"/>
        <v>39.122498655170652</v>
      </c>
      <c r="BS2998">
        <f t="shared" si="277"/>
        <v>36.235584898509089</v>
      </c>
      <c r="BT2998">
        <v>10</v>
      </c>
    </row>
    <row r="2999" spans="67:72" x14ac:dyDescent="0.35">
      <c r="BO2999">
        <v>29.97</v>
      </c>
      <c r="BP2999">
        <f t="shared" si="274"/>
        <v>12.290065251340796</v>
      </c>
      <c r="BQ2999">
        <f t="shared" si="275"/>
        <v>12.23860370140555</v>
      </c>
      <c r="BR2999">
        <f t="shared" si="276"/>
        <v>39.12112478703375</v>
      </c>
      <c r="BS2999">
        <f t="shared" si="277"/>
        <v>36.234396827894088</v>
      </c>
      <c r="BT2999">
        <v>10</v>
      </c>
    </row>
    <row r="3000" spans="67:72" x14ac:dyDescent="0.35">
      <c r="BO3000">
        <v>29.98</v>
      </c>
      <c r="BP3000">
        <f t="shared" si="274"/>
        <v>12.289917670300008</v>
      </c>
      <c r="BQ3000">
        <f t="shared" si="275"/>
        <v>12.238448806766627</v>
      </c>
      <c r="BR3000">
        <f t="shared" si="276"/>
        <v>39.119751191276698</v>
      </c>
      <c r="BS3000">
        <f t="shared" si="277"/>
        <v>36.233209051012359</v>
      </c>
      <c r="BT3000">
        <v>10</v>
      </c>
    </row>
    <row r="3001" spans="67:72" x14ac:dyDescent="0.35">
      <c r="BO3001">
        <v>29.99</v>
      </c>
      <c r="BP3001">
        <f t="shared" si="274"/>
        <v>12.28977022641898</v>
      </c>
      <c r="BQ3001">
        <f t="shared" si="275"/>
        <v>12.238294061828437</v>
      </c>
      <c r="BR3001">
        <f t="shared" si="276"/>
        <v>39.118377867452153</v>
      </c>
      <c r="BS3001">
        <f t="shared" si="277"/>
        <v>36.232021567383647</v>
      </c>
      <c r="BT3001">
        <v>10</v>
      </c>
    </row>
    <row r="3002" spans="67:72" x14ac:dyDescent="0.35">
      <c r="BO3002">
        <v>30</v>
      </c>
      <c r="BP3002">
        <f t="shared" si="274"/>
        <v>12.289622919755958</v>
      </c>
      <c r="BQ3002">
        <f t="shared" si="275"/>
        <v>12.238139466660728</v>
      </c>
      <c r="BR3002">
        <f t="shared" si="276"/>
        <v>39.117004815113617</v>
      </c>
      <c r="BS3002">
        <f t="shared" si="277"/>
        <v>36.230834376528556</v>
      </c>
      <c r="BT3002">
        <v>10</v>
      </c>
    </row>
  </sheetData>
  <mergeCells count="11">
    <mergeCell ref="AE10:AL10"/>
    <mergeCell ref="A1:C1"/>
    <mergeCell ref="A12:A18"/>
    <mergeCell ref="A19:A25"/>
    <mergeCell ref="A26:A32"/>
    <mergeCell ref="L10:N10"/>
    <mergeCell ref="O10:V10"/>
    <mergeCell ref="W10:AD10"/>
    <mergeCell ref="N1:U1"/>
    <mergeCell ref="V1:AC1"/>
    <mergeCell ref="AE1:AF1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E1" workbookViewId="0">
      <selection activeCell="M20" sqref="M20"/>
    </sheetView>
  </sheetViews>
  <sheetFormatPr defaultRowHeight="14.5" x14ac:dyDescent="0.35"/>
  <cols>
    <col min="12" max="12" width="10" customWidth="1"/>
    <col min="14" max="14" width="11.81640625" bestFit="1" customWidth="1"/>
  </cols>
  <sheetData>
    <row r="1" spans="1:26" x14ac:dyDescent="0.35">
      <c r="B1" t="s">
        <v>23</v>
      </c>
      <c r="C1" t="s">
        <v>25</v>
      </c>
      <c r="D1" t="s">
        <v>23</v>
      </c>
      <c r="E1" t="s">
        <v>29</v>
      </c>
      <c r="F1" t="s">
        <v>31</v>
      </c>
      <c r="G1" t="s">
        <v>72</v>
      </c>
      <c r="H1" t="s">
        <v>73</v>
      </c>
      <c r="I1" t="s">
        <v>74</v>
      </c>
      <c r="J1" t="s">
        <v>76</v>
      </c>
      <c r="K1" t="s">
        <v>77</v>
      </c>
      <c r="L1" t="s">
        <v>75</v>
      </c>
      <c r="M1" t="s">
        <v>78</v>
      </c>
      <c r="N1" t="s">
        <v>31</v>
      </c>
    </row>
    <row r="2" spans="1:26" x14ac:dyDescent="0.35">
      <c r="A2" s="93" t="s">
        <v>36</v>
      </c>
      <c r="B2" s="17">
        <v>1</v>
      </c>
      <c r="C2" s="17">
        <v>5</v>
      </c>
      <c r="D2" s="17">
        <v>1</v>
      </c>
      <c r="E2" s="17">
        <v>1</v>
      </c>
      <c r="F2" s="17">
        <v>0</v>
      </c>
      <c r="G2" s="56">
        <v>0</v>
      </c>
      <c r="H2" s="12">
        <f>C2-$C$2</f>
        <v>0</v>
      </c>
      <c r="I2" s="12">
        <f>0.0111*2*H2+0.3169</f>
        <v>0.31690000000000002</v>
      </c>
      <c r="J2" s="12">
        <v>8.8699999999999992</v>
      </c>
      <c r="K2" s="12">
        <v>10.235387405211885</v>
      </c>
      <c r="L2" s="12">
        <v>1.8379092E-2</v>
      </c>
      <c r="M2" s="12">
        <v>40.950400906894941</v>
      </c>
      <c r="N2" s="12">
        <f>I2/(60*0.00986923)*L2*J2/K2/M2*1000</f>
        <v>0.20814833777842143</v>
      </c>
    </row>
    <row r="3" spans="1:26" x14ac:dyDescent="0.35">
      <c r="A3" s="93"/>
      <c r="B3" s="17">
        <v>0.94185170120300643</v>
      </c>
      <c r="C3" s="17">
        <v>9.4817166370462473</v>
      </c>
      <c r="D3" s="17">
        <v>0.93004425899999998</v>
      </c>
      <c r="E3" s="17">
        <v>0.69708030398900267</v>
      </c>
      <c r="F3" s="17">
        <v>5.7827292886994709E-3</v>
      </c>
      <c r="G3" s="56">
        <v>1</v>
      </c>
      <c r="H3" s="12">
        <f>C3-$C$2</f>
        <v>4.4817166370462473</v>
      </c>
      <c r="I3" s="12">
        <f t="shared" ref="I3:I8" si="0">0.0111*2*H3+0.3169</f>
        <v>0.41639410934242671</v>
      </c>
      <c r="J3" s="12">
        <v>8.8699999999999992</v>
      </c>
      <c r="K3" s="12">
        <v>10.235387405211885</v>
      </c>
      <c r="L3" s="12">
        <v>1.8379092E-2</v>
      </c>
      <c r="M3" s="12">
        <v>40.950400906894941</v>
      </c>
      <c r="N3" s="12">
        <f t="shared" ref="N3:N26" si="1">I3/(60*0.00986923)*L3*J3/K3/M3*1000</f>
        <v>0.27349871164516376</v>
      </c>
      <c r="Y3">
        <v>0</v>
      </c>
      <c r="Z3">
        <f>0.6727*Y3^2+0.006114</f>
        <v>6.1139999999999996E-3</v>
      </c>
    </row>
    <row r="4" spans="1:26" x14ac:dyDescent="0.35">
      <c r="A4" s="93"/>
      <c r="B4" s="17">
        <v>0.79015226582541076</v>
      </c>
      <c r="C4" s="17">
        <v>11.486694221066955</v>
      </c>
      <c r="D4" s="17">
        <v>0.80425332699999996</v>
      </c>
      <c r="E4" s="17">
        <v>0.30871889696292365</v>
      </c>
      <c r="F4" s="17">
        <v>6.9941762086178231E-3</v>
      </c>
      <c r="G4" s="56">
        <v>2</v>
      </c>
      <c r="H4" s="12">
        <f t="shared" ref="H4:H8" si="2">C4-$C$2</f>
        <v>6.4866942210669549</v>
      </c>
      <c r="I4" s="12">
        <f t="shared" si="0"/>
        <v>0.46090461170768643</v>
      </c>
      <c r="J4" s="12">
        <v>8.8699999999999992</v>
      </c>
      <c r="K4" s="12">
        <v>10.235387405211885</v>
      </c>
      <c r="L4" s="12">
        <v>1.8379092E-2</v>
      </c>
      <c r="M4" s="12">
        <v>40.950400906894941</v>
      </c>
      <c r="N4" s="12">
        <f t="shared" si="1"/>
        <v>0.30273439192604507</v>
      </c>
      <c r="Y4">
        <v>1</v>
      </c>
      <c r="Z4">
        <f t="shared" ref="Z4:Z15" si="3">0.6727*Y4^2+0.006114</f>
        <v>0.67881399999999992</v>
      </c>
    </row>
    <row r="5" spans="1:26" x14ac:dyDescent="0.35">
      <c r="A5" s="93"/>
      <c r="B5" s="17">
        <v>0.71107042088446692</v>
      </c>
      <c r="C5" s="17">
        <v>11.398892852126664</v>
      </c>
      <c r="D5" s="17">
        <v>0.68447898299999999</v>
      </c>
      <c r="E5" s="17">
        <v>0.26038897770870667</v>
      </c>
      <c r="F5" s="17">
        <v>1.3171431415141096E-2</v>
      </c>
      <c r="G5" s="32">
        <v>3</v>
      </c>
      <c r="H5" s="12">
        <f t="shared" si="2"/>
        <v>6.3988928521266644</v>
      </c>
      <c r="I5" s="12">
        <f t="shared" si="0"/>
        <v>0.45895542131721201</v>
      </c>
      <c r="J5" s="12">
        <v>8.8699999999999992</v>
      </c>
      <c r="K5" s="12">
        <v>10.235387405211885</v>
      </c>
      <c r="L5" s="12">
        <v>1.8379092E-2</v>
      </c>
      <c r="M5" s="12">
        <v>40.950400906894941</v>
      </c>
      <c r="N5" s="12">
        <f t="shared" si="1"/>
        <v>0.30145411190146032</v>
      </c>
      <c r="Y5">
        <v>2</v>
      </c>
      <c r="Z5">
        <f t="shared" si="3"/>
        <v>2.696914</v>
      </c>
    </row>
    <row r="6" spans="1:26" x14ac:dyDescent="0.35">
      <c r="A6" s="93"/>
      <c r="B6" s="17">
        <v>0.50549719934758119</v>
      </c>
      <c r="C6" s="17">
        <v>13.772477044930156</v>
      </c>
      <c r="D6" s="17">
        <v>0.59701321000000007</v>
      </c>
      <c r="E6" s="17">
        <v>0.20573247283806659</v>
      </c>
      <c r="F6" s="17">
        <v>2.7202269685505855E-2</v>
      </c>
      <c r="G6" s="32">
        <v>4</v>
      </c>
      <c r="H6" s="12">
        <f t="shared" si="2"/>
        <v>8.7724770449301559</v>
      </c>
      <c r="I6" s="12">
        <f t="shared" si="0"/>
        <v>0.51164899039744949</v>
      </c>
      <c r="J6" s="12">
        <v>8.8699999999999992</v>
      </c>
      <c r="K6" s="12">
        <v>10.235387405211885</v>
      </c>
      <c r="L6" s="12">
        <v>1.8379092E-2</v>
      </c>
      <c r="M6" s="12">
        <v>40.950400906894941</v>
      </c>
      <c r="N6" s="12">
        <f t="shared" si="1"/>
        <v>0.33606464776660339</v>
      </c>
      <c r="Y6">
        <v>3</v>
      </c>
      <c r="Z6">
        <f t="shared" si="3"/>
        <v>6.0604139999999997</v>
      </c>
    </row>
    <row r="7" spans="1:26" x14ac:dyDescent="0.35">
      <c r="A7" s="93"/>
      <c r="B7" s="17">
        <v>0.35385835073526267</v>
      </c>
      <c r="C7" s="17">
        <v>15.997618389224954</v>
      </c>
      <c r="D7" s="17">
        <v>0.33140895400000003</v>
      </c>
      <c r="E7" s="17">
        <v>0</v>
      </c>
      <c r="F7" s="17">
        <v>0.31258490209945322</v>
      </c>
      <c r="G7" s="32">
        <v>5</v>
      </c>
      <c r="H7" s="12">
        <f t="shared" si="2"/>
        <v>10.997618389224954</v>
      </c>
      <c r="I7" s="12">
        <f t="shared" si="0"/>
        <v>0.56104712824079406</v>
      </c>
      <c r="J7" s="12">
        <v>8.8699999999999992</v>
      </c>
      <c r="K7" s="12">
        <v>10.235387405211885</v>
      </c>
      <c r="L7" s="12">
        <v>1.8379092E-2</v>
      </c>
      <c r="M7" s="12">
        <v>40.950400906894941</v>
      </c>
      <c r="N7" s="12">
        <f t="shared" si="1"/>
        <v>0.36851065685919265</v>
      </c>
      <c r="Y7">
        <v>4</v>
      </c>
      <c r="Z7">
        <f t="shared" si="3"/>
        <v>10.769314</v>
      </c>
    </row>
    <row r="8" spans="1:26" ht="15" thickBot="1" x14ac:dyDescent="0.4">
      <c r="A8" s="111"/>
      <c r="B8" s="58">
        <v>0.30919849297245083</v>
      </c>
      <c r="C8" s="58">
        <v>21.33386331088559</v>
      </c>
      <c r="D8" s="58">
        <v>0.316670275</v>
      </c>
      <c r="E8" s="58">
        <v>0</v>
      </c>
      <c r="F8" s="58">
        <v>0.39647259921768285</v>
      </c>
      <c r="G8" s="32">
        <v>8</v>
      </c>
      <c r="H8" s="12">
        <f t="shared" si="2"/>
        <v>16.33386331088559</v>
      </c>
      <c r="I8" s="12">
        <f t="shared" si="0"/>
        <v>0.67951176550166015</v>
      </c>
      <c r="J8" s="12">
        <v>8.8699999999999992</v>
      </c>
      <c r="K8" s="12">
        <v>10.235387405211885</v>
      </c>
      <c r="L8" s="12">
        <v>1.8379092E-2</v>
      </c>
      <c r="M8" s="12">
        <v>40.950400906894941</v>
      </c>
      <c r="N8" s="12">
        <f t="shared" si="1"/>
        <v>0.44632137737472727</v>
      </c>
      <c r="Y8">
        <v>5</v>
      </c>
      <c r="Z8">
        <f t="shared" si="3"/>
        <v>16.823613999999999</v>
      </c>
    </row>
    <row r="9" spans="1:26" x14ac:dyDescent="0.35">
      <c r="A9" s="60"/>
      <c r="B9" s="61">
        <v>0.33140895371362455</v>
      </c>
      <c r="C9" s="61"/>
      <c r="D9" s="61"/>
      <c r="E9" s="61"/>
      <c r="F9" s="61"/>
      <c r="G9" s="62">
        <v>5</v>
      </c>
      <c r="H9" s="63">
        <v>16.879459251485514</v>
      </c>
      <c r="I9" s="63">
        <f t="shared" ref="I9:I10" si="4">0.0111*2*H9+0.3169</f>
        <v>0.69162399538297836</v>
      </c>
      <c r="J9" s="63">
        <v>8.8699999999999992</v>
      </c>
      <c r="K9" s="63">
        <v>10.235387405211885</v>
      </c>
      <c r="L9" s="63">
        <v>1.8379092E-2</v>
      </c>
      <c r="M9" s="12">
        <v>40.950400906894941</v>
      </c>
      <c r="N9" s="64">
        <f t="shared" ref="N9:N10" si="5">I9/(60*0.00986923)*L9*J9/K9/M9*1000</f>
        <v>0.45427701169655282</v>
      </c>
    </row>
    <row r="10" spans="1:26" ht="15" thickBot="1" x14ac:dyDescent="0.4">
      <c r="A10" s="65"/>
      <c r="B10" s="66">
        <v>0.31667027543773241</v>
      </c>
      <c r="C10" s="66"/>
      <c r="D10" s="66"/>
      <c r="E10" s="66"/>
      <c r="F10" s="66"/>
      <c r="G10" s="67">
        <v>10</v>
      </c>
      <c r="H10" s="68">
        <v>21.33386331088559</v>
      </c>
      <c r="I10" s="68">
        <f t="shared" si="4"/>
        <v>0.79051176550166014</v>
      </c>
      <c r="J10" s="68">
        <v>8.8699999999999992</v>
      </c>
      <c r="K10" s="68">
        <v>10.235387405211885</v>
      </c>
      <c r="L10" s="68">
        <v>1.8379092E-2</v>
      </c>
      <c r="M10" s="12">
        <v>40.950400906894941</v>
      </c>
      <c r="N10" s="69">
        <f t="shared" si="5"/>
        <v>0.51922912585502001</v>
      </c>
    </row>
    <row r="11" spans="1:26" x14ac:dyDescent="0.35">
      <c r="A11" s="112" t="s">
        <v>37</v>
      </c>
      <c r="B11" s="59">
        <v>1</v>
      </c>
      <c r="C11" s="59">
        <v>6</v>
      </c>
      <c r="D11" s="59">
        <v>1</v>
      </c>
      <c r="E11" s="59">
        <v>1</v>
      </c>
      <c r="F11" s="59">
        <v>0</v>
      </c>
      <c r="G11" s="57">
        <v>0</v>
      </c>
      <c r="H11" s="11">
        <f>C11-$C$11</f>
        <v>0</v>
      </c>
      <c r="I11" s="11">
        <f>0.0042*2*H11+0.1859</f>
        <v>0.18590000000000001</v>
      </c>
      <c r="J11" s="11">
        <v>8.8699999999999992</v>
      </c>
      <c r="K11" s="11">
        <v>10.235387405211885</v>
      </c>
      <c r="L11" s="11">
        <v>1.8379092E-2</v>
      </c>
      <c r="M11" s="11">
        <v>35</v>
      </c>
      <c r="N11" s="11">
        <f t="shared" si="1"/>
        <v>0.14286314654611135</v>
      </c>
      <c r="Y11">
        <v>6</v>
      </c>
      <c r="Z11">
        <f t="shared" si="3"/>
        <v>24.223313999999998</v>
      </c>
    </row>
    <row r="12" spans="1:26" x14ac:dyDescent="0.35">
      <c r="A12" s="94"/>
      <c r="B12" s="18">
        <v>0.79595319581727086</v>
      </c>
      <c r="C12" s="18">
        <v>11.112347751488187</v>
      </c>
      <c r="D12" s="18">
        <v>0.90104035699999996</v>
      </c>
      <c r="E12" s="18">
        <v>0.64535813685239807</v>
      </c>
      <c r="F12" s="18">
        <v>5.8414759102210171E-3</v>
      </c>
      <c r="G12" s="11">
        <v>1</v>
      </c>
      <c r="H12" s="11">
        <f>C12-$C$11</f>
        <v>5.112347751488187</v>
      </c>
      <c r="I12" s="11">
        <f t="shared" ref="I12:I19" si="6">0.0042*2*H12+0.1859</f>
        <v>0.22884372111250079</v>
      </c>
      <c r="J12" s="11">
        <v>8.8699999999999992</v>
      </c>
      <c r="K12" s="11">
        <v>10.235387405211885</v>
      </c>
      <c r="L12" s="11">
        <v>1.8379092E-2</v>
      </c>
      <c r="M12" s="11">
        <v>35</v>
      </c>
      <c r="N12" s="11">
        <f t="shared" si="1"/>
        <v>0.17586516441878769</v>
      </c>
      <c r="Y12">
        <v>7</v>
      </c>
      <c r="Z12">
        <f t="shared" si="3"/>
        <v>32.968413999999996</v>
      </c>
    </row>
    <row r="13" spans="1:26" x14ac:dyDescent="0.35">
      <c r="A13" s="94"/>
      <c r="B13" s="18">
        <v>0.53800745761953517</v>
      </c>
      <c r="C13" s="18">
        <v>15.770413172700501</v>
      </c>
      <c r="D13" s="18">
        <v>0.76064977899999997</v>
      </c>
      <c r="E13" s="18">
        <v>0.34124653142969191</v>
      </c>
      <c r="F13" s="18">
        <v>8.4926389480988948E-3</v>
      </c>
      <c r="G13" s="11">
        <v>2</v>
      </c>
      <c r="H13" s="11">
        <f t="shared" ref="H13:H17" si="7">C13-$C$11</f>
        <v>9.7704131727005006</v>
      </c>
      <c r="I13" s="11">
        <f t="shared" si="6"/>
        <v>0.26797147065068422</v>
      </c>
      <c r="J13" s="11">
        <v>8.8699999999999992</v>
      </c>
      <c r="K13" s="11">
        <v>10.235387405211885</v>
      </c>
      <c r="L13" s="11">
        <v>1.8379092E-2</v>
      </c>
      <c r="M13" s="11">
        <v>35</v>
      </c>
      <c r="N13" s="11">
        <f t="shared" si="1"/>
        <v>0.2059346287345114</v>
      </c>
      <c r="Y13">
        <v>8</v>
      </c>
      <c r="Z13">
        <f t="shared" si="3"/>
        <v>43.058913999999994</v>
      </c>
    </row>
    <row r="14" spans="1:26" x14ac:dyDescent="0.35">
      <c r="A14" s="94"/>
      <c r="B14" s="18">
        <v>0.4935305463454196</v>
      </c>
      <c r="C14" s="18">
        <v>18.795811345719585</v>
      </c>
      <c r="D14" s="18">
        <v>0.68970504100000007</v>
      </c>
      <c r="E14" s="18">
        <v>0.25036963582835764</v>
      </c>
      <c r="F14" s="18">
        <v>1.411783631406241E-2</v>
      </c>
      <c r="G14" s="11">
        <v>3</v>
      </c>
      <c r="H14" s="11">
        <f t="shared" si="7"/>
        <v>12.795811345719585</v>
      </c>
      <c r="I14" s="11">
        <f t="shared" si="6"/>
        <v>0.29338481530404453</v>
      </c>
      <c r="J14" s="11">
        <v>8.8699999999999992</v>
      </c>
      <c r="K14" s="11">
        <v>10.235387405211885</v>
      </c>
      <c r="L14" s="11">
        <v>1.8379092E-2</v>
      </c>
      <c r="M14" s="11">
        <v>35</v>
      </c>
      <c r="N14" s="11">
        <f t="shared" si="1"/>
        <v>0.22546464692407489</v>
      </c>
      <c r="Y14">
        <v>9</v>
      </c>
      <c r="Z14">
        <f t="shared" si="3"/>
        <v>54.494813999999991</v>
      </c>
    </row>
    <row r="15" spans="1:26" x14ac:dyDescent="0.35">
      <c r="A15" s="94"/>
      <c r="B15" s="18">
        <v>0.40787187288940824</v>
      </c>
      <c r="C15" s="18">
        <v>21.682994970683467</v>
      </c>
      <c r="D15" s="18">
        <v>0.58952185299999993</v>
      </c>
      <c r="E15" s="18">
        <v>0.17704445227538868</v>
      </c>
      <c r="F15" s="18">
        <v>2.5296642389079169E-2</v>
      </c>
      <c r="G15" s="11">
        <v>4</v>
      </c>
      <c r="H15" s="11">
        <f t="shared" si="7"/>
        <v>15.682994970683467</v>
      </c>
      <c r="I15" s="11">
        <f t="shared" si="6"/>
        <v>0.31763715775374113</v>
      </c>
      <c r="J15" s="11">
        <v>8.8699999999999992</v>
      </c>
      <c r="K15" s="11">
        <v>10.235387405211885</v>
      </c>
      <c r="L15" s="11">
        <v>1.8379092E-2</v>
      </c>
      <c r="M15" s="11">
        <v>35</v>
      </c>
      <c r="N15" s="11">
        <f t="shared" si="1"/>
        <v>0.24410244118699839</v>
      </c>
      <c r="Y15">
        <v>10</v>
      </c>
      <c r="Z15">
        <f t="shared" si="3"/>
        <v>67.276113999999993</v>
      </c>
    </row>
    <row r="16" spans="1:26" x14ac:dyDescent="0.35">
      <c r="A16" s="94"/>
      <c r="B16" s="18">
        <v>0.31824532019793289</v>
      </c>
      <c r="C16" s="18">
        <v>23.996561632453904</v>
      </c>
      <c r="D16" s="18">
        <v>0.29156384400000002</v>
      </c>
      <c r="E16" s="18">
        <v>0</v>
      </c>
      <c r="F16" s="18">
        <v>0.28764008928336771</v>
      </c>
      <c r="G16" s="11">
        <v>5</v>
      </c>
      <c r="H16" s="11">
        <f t="shared" si="7"/>
        <v>17.996561632453904</v>
      </c>
      <c r="I16" s="11">
        <f t="shared" si="6"/>
        <v>0.33707111771261278</v>
      </c>
      <c r="J16" s="11">
        <v>8.8699999999999992</v>
      </c>
      <c r="K16" s="11">
        <v>10.235387405211885</v>
      </c>
      <c r="L16" s="11">
        <v>1.8379092E-2</v>
      </c>
      <c r="M16" s="11">
        <v>35</v>
      </c>
      <c r="N16" s="11">
        <f t="shared" si="1"/>
        <v>0.25903733451446231</v>
      </c>
    </row>
    <row r="17" spans="1:15" ht="15" thickBot="1" x14ac:dyDescent="0.4">
      <c r="A17" s="113"/>
      <c r="B17" s="79">
        <v>0.23621166430008925</v>
      </c>
      <c r="C17" s="79">
        <v>33.02830921570694</v>
      </c>
      <c r="D17" s="79">
        <v>0.24331539899999999</v>
      </c>
      <c r="E17" s="79">
        <v>0</v>
      </c>
      <c r="F17" s="79">
        <v>0.34517016695520086</v>
      </c>
      <c r="G17" s="11">
        <v>8</v>
      </c>
      <c r="H17" s="11">
        <f t="shared" si="7"/>
        <v>27.02830921570694</v>
      </c>
      <c r="I17" s="11">
        <f t="shared" si="6"/>
        <v>0.41293779741193826</v>
      </c>
      <c r="J17" s="11">
        <v>8.8699999999999992</v>
      </c>
      <c r="K17" s="11">
        <v>10.235387405211885</v>
      </c>
      <c r="L17" s="11">
        <v>1.8379092E-2</v>
      </c>
      <c r="M17" s="11">
        <v>35</v>
      </c>
      <c r="N17" s="11">
        <f t="shared" si="1"/>
        <v>0.31734046834905955</v>
      </c>
    </row>
    <row r="18" spans="1:15" x14ac:dyDescent="0.35">
      <c r="A18" s="81"/>
      <c r="B18" s="82">
        <v>0.29156384410118752</v>
      </c>
      <c r="C18" s="82"/>
      <c r="D18" s="82"/>
      <c r="E18" s="82"/>
      <c r="F18" s="82"/>
      <c r="G18" s="83">
        <v>5</v>
      </c>
      <c r="H18" s="83">
        <v>41.378681822692442</v>
      </c>
      <c r="I18" s="83">
        <f t="shared" si="6"/>
        <v>0.53348092731061647</v>
      </c>
      <c r="J18" s="83">
        <v>8.8699999999999992</v>
      </c>
      <c r="K18" s="83">
        <v>10.235387405211885</v>
      </c>
      <c r="L18" s="83">
        <v>1.8379092E-2</v>
      </c>
      <c r="M18" s="11">
        <v>35</v>
      </c>
      <c r="N18" s="84">
        <f t="shared" si="1"/>
        <v>0.40997721300662698</v>
      </c>
    </row>
    <row r="19" spans="1:15" ht="15" thickBot="1" x14ac:dyDescent="0.4">
      <c r="A19" s="85"/>
      <c r="B19" s="86">
        <v>0.24331539934098792</v>
      </c>
      <c r="C19" s="86"/>
      <c r="D19" s="86"/>
      <c r="E19" s="86"/>
      <c r="F19" s="86"/>
      <c r="G19" s="87">
        <v>10</v>
      </c>
      <c r="H19" s="87">
        <v>69.78299949469988</v>
      </c>
      <c r="I19" s="87">
        <f t="shared" si="6"/>
        <v>0.77207719575547906</v>
      </c>
      <c r="J19" s="87">
        <v>8.8699999999999992</v>
      </c>
      <c r="K19" s="87">
        <v>10.235387405211885</v>
      </c>
      <c r="L19" s="87">
        <v>1.8379092E-2</v>
      </c>
      <c r="M19" s="11">
        <v>35</v>
      </c>
      <c r="N19" s="88">
        <f t="shared" si="1"/>
        <v>0.59333715740788429</v>
      </c>
    </row>
    <row r="20" spans="1:15" x14ac:dyDescent="0.35">
      <c r="A20" s="114" t="s">
        <v>38</v>
      </c>
      <c r="B20" s="80">
        <v>1</v>
      </c>
      <c r="C20" s="80">
        <v>7</v>
      </c>
      <c r="D20" s="80">
        <v>1</v>
      </c>
      <c r="E20" s="80">
        <v>1</v>
      </c>
      <c r="F20" s="80">
        <v>0</v>
      </c>
      <c r="G20" s="10">
        <v>0</v>
      </c>
      <c r="H20" s="10">
        <f>C20-$C$20</f>
        <v>0</v>
      </c>
      <c r="I20" s="10">
        <f>0.0002*2*H20+0.1066</f>
        <v>0.1066</v>
      </c>
      <c r="J20" s="10">
        <v>8.8699999999999992</v>
      </c>
      <c r="K20" s="10">
        <v>10.235387405211885</v>
      </c>
      <c r="L20" s="10">
        <v>1.8379092E-2</v>
      </c>
      <c r="M20" s="10">
        <v>15</v>
      </c>
      <c r="N20" s="10">
        <f t="shared" si="1"/>
        <v>0.19115022405004173</v>
      </c>
    </row>
    <row r="21" spans="1:15" x14ac:dyDescent="0.35">
      <c r="A21" s="95"/>
      <c r="B21" s="19">
        <v>0.88484216953252004</v>
      </c>
      <c r="C21" s="19">
        <v>12.897813613599965</v>
      </c>
      <c r="D21" s="19">
        <v>0.83942056600000003</v>
      </c>
      <c r="E21" s="19">
        <v>0.60270154446365787</v>
      </c>
      <c r="F21" s="19">
        <v>4.5571138783317543E-3</v>
      </c>
      <c r="G21" s="10">
        <v>1</v>
      </c>
      <c r="H21" s="10">
        <f>C21-$C$20</f>
        <v>5.8978136135999648</v>
      </c>
      <c r="I21" s="10">
        <f t="shared" ref="I21:I28" si="8">0.0002*2*H21+0.1066</f>
        <v>0.10895912544543998</v>
      </c>
      <c r="J21" s="10">
        <v>8.8699999999999992</v>
      </c>
      <c r="K21" s="10">
        <v>10.235387405211885</v>
      </c>
      <c r="L21" s="10">
        <v>1.8379092E-2</v>
      </c>
      <c r="M21" s="10">
        <v>15</v>
      </c>
      <c r="N21" s="10">
        <f t="shared" si="1"/>
        <v>0.19538049944833447</v>
      </c>
    </row>
    <row r="22" spans="1:15" x14ac:dyDescent="0.35">
      <c r="A22" s="95"/>
      <c r="B22" s="19">
        <v>0.59618940357181338</v>
      </c>
      <c r="C22" s="19">
        <v>22.74828448601329</v>
      </c>
      <c r="D22" s="19">
        <v>0.77654604599999999</v>
      </c>
      <c r="E22" s="19">
        <v>0.30926214865079743</v>
      </c>
      <c r="F22" s="19">
        <v>6.2281991385204219E-3</v>
      </c>
      <c r="G22" s="10">
        <v>2</v>
      </c>
      <c r="H22" s="10">
        <f t="shared" ref="H22:H26" si="9">C22-$C$20</f>
        <v>15.74828448601329</v>
      </c>
      <c r="I22" s="10">
        <f t="shared" si="8"/>
        <v>0.11289931379440532</v>
      </c>
      <c r="J22" s="10">
        <v>8.8699999999999992</v>
      </c>
      <c r="K22" s="10">
        <v>10.235387405211885</v>
      </c>
      <c r="L22" s="10">
        <v>1.8379092E-2</v>
      </c>
      <c r="M22" s="10">
        <v>15</v>
      </c>
      <c r="N22" s="10">
        <f t="shared" si="1"/>
        <v>0.20244586422979874</v>
      </c>
    </row>
    <row r="23" spans="1:15" x14ac:dyDescent="0.35">
      <c r="A23" s="95"/>
      <c r="B23" s="19">
        <v>0.48825784037295383</v>
      </c>
      <c r="C23" s="19">
        <v>34.363034679059183</v>
      </c>
      <c r="D23" s="19">
        <v>0.673455421</v>
      </c>
      <c r="E23" s="19">
        <v>0.23437588292816444</v>
      </c>
      <c r="F23" s="19">
        <v>1.0759574092070904E-2</v>
      </c>
      <c r="G23" s="10">
        <v>3</v>
      </c>
      <c r="H23" s="10">
        <f t="shared" si="9"/>
        <v>27.363034679059183</v>
      </c>
      <c r="I23" s="10">
        <f t="shared" si="8"/>
        <v>0.11754521387162367</v>
      </c>
      <c r="J23" s="10">
        <v>8.8699999999999992</v>
      </c>
      <c r="K23" s="10">
        <v>10.235387405211885</v>
      </c>
      <c r="L23" s="10">
        <v>1.8379092E-2</v>
      </c>
      <c r="M23" s="10">
        <v>15</v>
      </c>
      <c r="N23" s="10">
        <f t="shared" si="1"/>
        <v>0.21077667887027143</v>
      </c>
      <c r="O23">
        <v>40.950400906894941</v>
      </c>
    </row>
    <row r="24" spans="1:15" x14ac:dyDescent="0.35">
      <c r="A24" s="95"/>
      <c r="B24" s="19">
        <v>0.43491378250188134</v>
      </c>
      <c r="C24" s="19">
        <v>42.979086632708459</v>
      </c>
      <c r="D24" s="19">
        <v>0.57420885100000008</v>
      </c>
      <c r="E24" s="19">
        <v>0.14920115728110045</v>
      </c>
      <c r="F24" s="19">
        <v>1.8686772395171612E-2</v>
      </c>
      <c r="G24" s="10">
        <v>4</v>
      </c>
      <c r="H24" s="10">
        <f t="shared" si="9"/>
        <v>35.979086632708459</v>
      </c>
      <c r="I24" s="10">
        <f t="shared" si="8"/>
        <v>0.12099163465308338</v>
      </c>
      <c r="J24" s="10">
        <v>8.8699999999999992</v>
      </c>
      <c r="K24" s="10">
        <v>10.235387405211885</v>
      </c>
      <c r="L24" s="10">
        <v>1.8379092E-2</v>
      </c>
      <c r="M24" s="10">
        <v>15</v>
      </c>
      <c r="N24" s="10">
        <f t="shared" si="1"/>
        <v>0.21695664232755799</v>
      </c>
      <c r="O24">
        <v>37.793184167778286</v>
      </c>
    </row>
    <row r="25" spans="1:15" x14ac:dyDescent="0.35">
      <c r="A25" s="95"/>
      <c r="B25" s="19">
        <v>0.33729523824773616</v>
      </c>
      <c r="C25" s="19">
        <v>52.720536847572021</v>
      </c>
      <c r="D25" s="19">
        <v>0.29762770299999997</v>
      </c>
      <c r="E25" s="19">
        <v>0</v>
      </c>
      <c r="F25" s="19">
        <v>0.22275299214322455</v>
      </c>
      <c r="G25" s="10">
        <v>5</v>
      </c>
      <c r="H25" s="10">
        <f t="shared" si="9"/>
        <v>45.720536847572021</v>
      </c>
      <c r="I25" s="10">
        <f t="shared" si="8"/>
        <v>0.12488821473902881</v>
      </c>
      <c r="J25" s="10">
        <v>8.8699999999999992</v>
      </c>
      <c r="K25" s="10">
        <v>10.235387405211885</v>
      </c>
      <c r="L25" s="10">
        <v>1.8379092E-2</v>
      </c>
      <c r="M25" s="10">
        <v>15</v>
      </c>
      <c r="N25" s="10">
        <f t="shared" si="1"/>
        <v>0.22394381077462547</v>
      </c>
      <c r="O25">
        <v>36.135891960209534</v>
      </c>
    </row>
    <row r="26" spans="1:15" ht="15" thickBot="1" x14ac:dyDescent="0.4">
      <c r="A26" s="115"/>
      <c r="B26" s="70">
        <v>0.26521452031336107</v>
      </c>
      <c r="C26" s="70">
        <v>73.546395762263728</v>
      </c>
      <c r="D26" s="70">
        <v>0.24546796599999998</v>
      </c>
      <c r="E26" s="70">
        <v>0</v>
      </c>
      <c r="F26" s="70">
        <v>0.26711364884326599</v>
      </c>
      <c r="G26" s="10">
        <v>8</v>
      </c>
      <c r="H26" s="10">
        <f t="shared" si="9"/>
        <v>66.546395762263728</v>
      </c>
      <c r="I26" s="10">
        <f t="shared" si="8"/>
        <v>0.1332185583049055</v>
      </c>
      <c r="J26" s="10">
        <v>8.8699999999999992</v>
      </c>
      <c r="K26" s="10">
        <v>10.235387405211885</v>
      </c>
      <c r="L26" s="10">
        <v>1.8379092E-2</v>
      </c>
      <c r="M26" s="10">
        <v>15</v>
      </c>
      <c r="N26" s="10">
        <f t="shared" si="1"/>
        <v>0.23888140025897028</v>
      </c>
    </row>
    <row r="27" spans="1:15" x14ac:dyDescent="0.35">
      <c r="A27" s="71"/>
      <c r="B27" s="72">
        <v>0.29762770265732819</v>
      </c>
      <c r="C27" s="72"/>
      <c r="D27" s="72"/>
      <c r="E27" s="72"/>
      <c r="F27" s="72"/>
      <c r="G27" s="73">
        <v>5</v>
      </c>
      <c r="H27" s="73">
        <v>55.616271117933366</v>
      </c>
      <c r="I27" s="73">
        <f t="shared" si="8"/>
        <v>0.12884650844717335</v>
      </c>
      <c r="J27" s="73">
        <v>8.8699999999999992</v>
      </c>
      <c r="K27" s="73">
        <v>10.235387405211885</v>
      </c>
      <c r="L27" s="73">
        <v>1.8379092E-2</v>
      </c>
      <c r="M27" s="10">
        <v>15</v>
      </c>
      <c r="N27" s="74">
        <f t="shared" ref="N27:N28" si="10">I27/(60*0.00986923)*L27*J27/K27/M27*1000</f>
        <v>0.2310416412546227</v>
      </c>
    </row>
    <row r="28" spans="1:15" ht="15" thickBot="1" x14ac:dyDescent="0.4">
      <c r="A28" s="75"/>
      <c r="B28" s="76">
        <v>0.24546796626106937</v>
      </c>
      <c r="C28" s="76"/>
      <c r="D28" s="76"/>
      <c r="E28" s="76"/>
      <c r="F28" s="76"/>
      <c r="G28" s="77">
        <v>10</v>
      </c>
      <c r="H28" s="77">
        <v>92.759698780033204</v>
      </c>
      <c r="I28" s="77">
        <f t="shared" si="8"/>
        <v>0.1437038795120133</v>
      </c>
      <c r="J28" s="77">
        <v>8.8699999999999992</v>
      </c>
      <c r="K28" s="77">
        <v>10.235387405211885</v>
      </c>
      <c r="L28" s="77">
        <v>1.8379092E-2</v>
      </c>
      <c r="M28" s="10">
        <v>15</v>
      </c>
      <c r="N28" s="78">
        <f t="shared" si="10"/>
        <v>0.25768319667524897</v>
      </c>
    </row>
  </sheetData>
  <mergeCells count="3">
    <mergeCell ref="A2:A8"/>
    <mergeCell ref="A11:A17"/>
    <mergeCell ref="A20:A2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9"/>
  <sheetViews>
    <sheetView workbookViewId="0">
      <selection activeCell="E8" sqref="E8"/>
    </sheetView>
  </sheetViews>
  <sheetFormatPr defaultRowHeight="14.5" x14ac:dyDescent="0.35"/>
  <cols>
    <col min="1" max="7" width="8.7265625" style="11"/>
    <col min="8" max="14" width="8.7265625" style="10"/>
    <col min="15" max="21" width="8.7265625" style="9"/>
    <col min="22" max="28" width="8.7265625" style="12"/>
    <col min="29" max="35" width="8.7265625" style="13"/>
    <col min="36" max="42" width="8.7265625" style="8"/>
  </cols>
  <sheetData>
    <row r="1" spans="1:65" x14ac:dyDescent="0.35">
      <c r="A1" s="105" t="s">
        <v>33</v>
      </c>
      <c r="B1" s="106"/>
      <c r="C1" s="106"/>
      <c r="D1" s="106"/>
      <c r="E1" s="106"/>
      <c r="F1" s="106"/>
      <c r="G1" s="106"/>
      <c r="H1" s="104" t="s">
        <v>34</v>
      </c>
      <c r="I1" s="104"/>
      <c r="J1" s="104"/>
      <c r="K1" s="104"/>
      <c r="L1" s="104"/>
      <c r="M1" s="104"/>
      <c r="N1" s="104"/>
      <c r="O1" s="103" t="s">
        <v>35</v>
      </c>
      <c r="P1" s="103"/>
      <c r="Q1" s="103"/>
      <c r="R1" s="103"/>
      <c r="S1" s="103"/>
      <c r="T1" s="103"/>
      <c r="U1" s="103"/>
    </row>
    <row r="2" spans="1:65" x14ac:dyDescent="0.35">
      <c r="A2" s="11">
        <v>2</v>
      </c>
      <c r="B2" s="11">
        <v>5</v>
      </c>
      <c r="C2" s="11">
        <v>10</v>
      </c>
      <c r="D2" s="11">
        <v>15</v>
      </c>
      <c r="E2" s="11">
        <v>20</v>
      </c>
      <c r="F2" s="11">
        <v>25</v>
      </c>
      <c r="G2" s="11">
        <v>30</v>
      </c>
      <c r="H2" s="10">
        <v>-1.6837528620000057</v>
      </c>
      <c r="I2" s="10">
        <v>0.49928668999996262</v>
      </c>
      <c r="J2" s="10">
        <v>0.90127582099989922</v>
      </c>
      <c r="K2" s="10">
        <v>1.7890954889999193</v>
      </c>
      <c r="L2" s="10">
        <v>1.2273116560000972</v>
      </c>
      <c r="M2" s="10">
        <v>0.24838134300011916</v>
      </c>
      <c r="N2" s="10">
        <v>2.0725368260000323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12">
        <v>1.6666666666666666E-2</v>
      </c>
      <c r="W2" s="12">
        <v>1.6666666666666666E-2</v>
      </c>
      <c r="X2" s="12">
        <v>1.6666666666666666E-2</v>
      </c>
      <c r="Y2" s="12">
        <v>1.6666666666666666E-2</v>
      </c>
      <c r="Z2" s="12">
        <v>1.6666666666666666E-2</v>
      </c>
      <c r="AA2" s="12">
        <v>1.6666666666666666E-2</v>
      </c>
      <c r="AB2" s="12">
        <v>1.6666666666666666E-2</v>
      </c>
      <c r="AC2" s="13">
        <v>0.1443155195192273</v>
      </c>
      <c r="AD2" s="13">
        <v>0.20687511135223025</v>
      </c>
      <c r="AE2" s="13">
        <v>0.23748024375658863</v>
      </c>
      <c r="AF2" s="13">
        <v>0.25961115985525118</v>
      </c>
      <c r="AG2" s="13">
        <v>0.2585019448484504</v>
      </c>
      <c r="AH2" s="13">
        <v>0.26298873353483077</v>
      </c>
      <c r="AI2" s="13">
        <v>0.26980704168135822</v>
      </c>
      <c r="AJ2" s="8">
        <v>1</v>
      </c>
      <c r="AK2" s="8">
        <v>5</v>
      </c>
      <c r="AL2" s="8">
        <v>10</v>
      </c>
      <c r="AM2" s="8">
        <v>15</v>
      </c>
      <c r="AN2" s="8">
        <v>20</v>
      </c>
      <c r="AO2" s="8">
        <v>25</v>
      </c>
      <c r="AP2" s="8">
        <v>30</v>
      </c>
      <c r="AQ2">
        <v>14.622770015285708</v>
      </c>
      <c r="AR2">
        <v>20.96162065776473</v>
      </c>
      <c r="AS2">
        <v>24.062685698636344</v>
      </c>
      <c r="AT2" s="38">
        <v>26.305100772333329</v>
      </c>
      <c r="AU2">
        <v>26.192709561769238</v>
      </c>
      <c r="AV2">
        <v>26.647333425416729</v>
      </c>
      <c r="AW2">
        <v>27.338198498363621</v>
      </c>
      <c r="AY2">
        <v>14.622770015285708</v>
      </c>
      <c r="AZ2">
        <v>30.382081524019604</v>
      </c>
      <c r="BA2">
        <v>46.16355852023257</v>
      </c>
      <c r="BB2">
        <v>62.580759921162162</v>
      </c>
      <c r="BC2">
        <v>80.089526636083349</v>
      </c>
      <c r="BD2">
        <v>1</v>
      </c>
      <c r="BE2">
        <v>1</v>
      </c>
      <c r="BF2">
        <v>1</v>
      </c>
      <c r="BG2">
        <v>1</v>
      </c>
      <c r="BH2">
        <v>1</v>
      </c>
      <c r="BI2">
        <v>22</v>
      </c>
      <c r="BJ2">
        <v>22</v>
      </c>
      <c r="BK2">
        <v>22</v>
      </c>
      <c r="BL2">
        <v>22</v>
      </c>
      <c r="BM2">
        <v>22</v>
      </c>
    </row>
    <row r="3" spans="1:65" x14ac:dyDescent="0.35">
      <c r="A3" s="11">
        <v>2</v>
      </c>
      <c r="B3" s="11">
        <v>5</v>
      </c>
      <c r="C3" s="11">
        <v>10</v>
      </c>
      <c r="D3" s="11">
        <v>15</v>
      </c>
      <c r="E3" s="11">
        <v>20</v>
      </c>
      <c r="F3" s="11">
        <v>25</v>
      </c>
      <c r="G3" s="11">
        <v>30</v>
      </c>
      <c r="H3" s="10">
        <v>-0.88652946900003826</v>
      </c>
      <c r="I3" s="10">
        <v>-1.5641564970001127</v>
      </c>
      <c r="J3" s="10">
        <v>1.4233051999999589</v>
      </c>
      <c r="K3" s="10">
        <v>2.0768203709999398</v>
      </c>
      <c r="L3" s="10">
        <v>1.217629302999967</v>
      </c>
      <c r="M3" s="10">
        <v>-8.6949438000033297E-2</v>
      </c>
      <c r="N3" s="10">
        <v>-0.80144390700002077</v>
      </c>
      <c r="O3" s="9">
        <v>8.3471999999999991E-2</v>
      </c>
      <c r="P3" s="9">
        <v>8.428799999999903E-2</v>
      </c>
      <c r="Q3" s="9">
        <v>8.2637999999999989E-2</v>
      </c>
      <c r="R3" s="9">
        <v>8.3888000000000004E-2</v>
      </c>
      <c r="S3" s="9">
        <v>8.305499999999999E-2</v>
      </c>
      <c r="T3" s="9">
        <v>8.347099999999999E-2</v>
      </c>
      <c r="U3" s="9">
        <v>8.2637999999999989E-2</v>
      </c>
      <c r="V3" s="12">
        <v>3.3333333333333333E-2</v>
      </c>
      <c r="W3" s="12">
        <v>3.3333333333333333E-2</v>
      </c>
      <c r="X3" s="12">
        <v>3.3333333333333333E-2</v>
      </c>
      <c r="Y3" s="12">
        <v>3.3333333333333333E-2</v>
      </c>
      <c r="Z3" s="12">
        <v>3.3333333333333333E-2</v>
      </c>
      <c r="AA3" s="12">
        <v>3.3333333333333333E-2</v>
      </c>
      <c r="AB3" s="12">
        <v>3.3333333333333333E-2</v>
      </c>
      <c r="AC3" s="13">
        <v>0.29984783147317645</v>
      </c>
      <c r="AD3" s="13">
        <v>0.41392765888858341</v>
      </c>
      <c r="AE3" s="13">
        <v>0.46398381199643185</v>
      </c>
      <c r="AF3" s="13">
        <v>0.50208427529073096</v>
      </c>
      <c r="AG3" s="13">
        <v>0.50463092319839031</v>
      </c>
      <c r="AH3" s="13">
        <v>0.51587651422238701</v>
      </c>
      <c r="AI3" s="13">
        <v>0.53032125200706015</v>
      </c>
      <c r="AJ3" s="8">
        <v>1</v>
      </c>
      <c r="AK3" s="8">
        <v>5</v>
      </c>
      <c r="AL3" s="8">
        <v>10</v>
      </c>
      <c r="AM3" s="8">
        <v>15</v>
      </c>
      <c r="AN3" s="8">
        <v>20</v>
      </c>
      <c r="AO3" s="8">
        <v>25</v>
      </c>
      <c r="AP3" s="8">
        <v>30</v>
      </c>
      <c r="AQ3">
        <v>30.382081524019604</v>
      </c>
      <c r="AR3">
        <v>41.941220036885717</v>
      </c>
      <c r="AS3">
        <v>47.013159750538456</v>
      </c>
      <c r="AT3" s="38">
        <v>50.873689193833322</v>
      </c>
      <c r="AU3">
        <v>51.131728293076904</v>
      </c>
      <c r="AV3">
        <v>52.271187803583359</v>
      </c>
      <c r="AW3">
        <v>53.734800859615376</v>
      </c>
      <c r="AY3">
        <v>20.96162065776473</v>
      </c>
      <c r="AZ3">
        <v>41.941220036885717</v>
      </c>
      <c r="BA3">
        <v>63.70359185270587</v>
      </c>
      <c r="BB3">
        <v>84.701664670866649</v>
      </c>
      <c r="BC3">
        <v>106.33745871423811</v>
      </c>
      <c r="BD3">
        <v>5</v>
      </c>
      <c r="BE3">
        <v>5</v>
      </c>
      <c r="BF3">
        <v>5</v>
      </c>
      <c r="BG3">
        <v>5</v>
      </c>
      <c r="BH3">
        <v>5</v>
      </c>
      <c r="BI3">
        <v>22</v>
      </c>
      <c r="BJ3">
        <v>22</v>
      </c>
      <c r="BK3">
        <v>22</v>
      </c>
      <c r="BL3">
        <v>22</v>
      </c>
      <c r="BM3">
        <v>22</v>
      </c>
    </row>
    <row r="4" spans="1:65" x14ac:dyDescent="0.35">
      <c r="A4" s="11">
        <v>2</v>
      </c>
      <c r="B4" s="11">
        <v>5</v>
      </c>
      <c r="C4" s="11">
        <v>10</v>
      </c>
      <c r="D4" s="11">
        <v>15</v>
      </c>
      <c r="E4" s="11">
        <v>20</v>
      </c>
      <c r="F4" s="11">
        <v>25</v>
      </c>
      <c r="G4" s="11">
        <v>30</v>
      </c>
      <c r="H4" s="10">
        <v>1.2772600630000284</v>
      </c>
      <c r="I4" s="10">
        <v>0.58309143099995708</v>
      </c>
      <c r="J4" s="10">
        <v>0.98440062299994224</v>
      </c>
      <c r="K4" s="10">
        <v>0.86006557799998973</v>
      </c>
      <c r="L4" s="10">
        <v>0.7765730920000351</v>
      </c>
      <c r="M4" s="10">
        <v>0.85715038200009985</v>
      </c>
      <c r="N4" s="10">
        <v>1.0427731629999926</v>
      </c>
      <c r="O4" s="9">
        <v>0.16691</v>
      </c>
      <c r="P4" s="9">
        <v>0.1689759999999989</v>
      </c>
      <c r="Q4" s="9">
        <v>0.16730899999999999</v>
      </c>
      <c r="R4" s="9">
        <v>0.16732599999999997</v>
      </c>
      <c r="S4" s="9">
        <v>0.16690999999999998</v>
      </c>
      <c r="T4" s="9">
        <v>0.166909</v>
      </c>
      <c r="U4" s="9">
        <v>0.16689300000000001</v>
      </c>
      <c r="V4" s="12">
        <v>0.05</v>
      </c>
      <c r="W4" s="12">
        <v>0.05</v>
      </c>
      <c r="X4" s="12">
        <v>0.05</v>
      </c>
      <c r="Y4" s="12">
        <v>0.05</v>
      </c>
      <c r="Z4" s="12">
        <v>0.05</v>
      </c>
      <c r="AA4" s="12">
        <v>0.05</v>
      </c>
      <c r="AB4" s="12">
        <v>0.05</v>
      </c>
      <c r="AC4" s="13">
        <v>0.45559889978023754</v>
      </c>
      <c r="AD4" s="13">
        <v>0.62870556972816061</v>
      </c>
      <c r="AE4" s="13">
        <v>0.69228182351697121</v>
      </c>
      <c r="AF4" s="13">
        <v>0.74022283340735273</v>
      </c>
      <c r="AG4" s="13">
        <v>0.75123170865449473</v>
      </c>
      <c r="AH4" s="13">
        <v>0.77301240729336285</v>
      </c>
      <c r="AI4" s="13">
        <v>0.7950350581495188</v>
      </c>
      <c r="AJ4" s="8">
        <v>1</v>
      </c>
      <c r="AK4" s="8">
        <v>5</v>
      </c>
      <c r="AL4" s="8">
        <v>10</v>
      </c>
      <c r="AM4" s="8">
        <v>15</v>
      </c>
      <c r="AN4" s="8">
        <v>20</v>
      </c>
      <c r="AO4" s="8">
        <v>25</v>
      </c>
      <c r="AP4" s="8">
        <v>30</v>
      </c>
      <c r="AQ4">
        <v>46.16355852023257</v>
      </c>
      <c r="AR4">
        <v>63.70359185270587</v>
      </c>
      <c r="AS4">
        <v>70.145455767857115</v>
      </c>
      <c r="AT4" s="38">
        <v>75.003078595000019</v>
      </c>
      <c r="AU4">
        <v>76.118552879416683</v>
      </c>
      <c r="AV4">
        <v>78.325482168999997</v>
      </c>
      <c r="AW4">
        <v>80.556927266999992</v>
      </c>
      <c r="AY4">
        <v>24.062685698636344</v>
      </c>
      <c r="AZ4">
        <v>47.013159750538456</v>
      </c>
      <c r="BA4">
        <v>70.145455767857115</v>
      </c>
      <c r="BB4">
        <v>93.372820335464255</v>
      </c>
      <c r="BC4">
        <v>117.02671349394114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22</v>
      </c>
      <c r="BJ4">
        <v>22</v>
      </c>
      <c r="BK4">
        <v>22</v>
      </c>
      <c r="BL4">
        <v>22</v>
      </c>
      <c r="BM4">
        <v>22</v>
      </c>
    </row>
    <row r="5" spans="1:65" x14ac:dyDescent="0.35">
      <c r="A5" s="11">
        <v>2</v>
      </c>
      <c r="B5" s="11">
        <v>5</v>
      </c>
      <c r="C5" s="11">
        <v>10</v>
      </c>
      <c r="D5" s="11">
        <v>15</v>
      </c>
      <c r="E5" s="11">
        <v>20</v>
      </c>
      <c r="F5" s="11">
        <v>25</v>
      </c>
      <c r="G5" s="11">
        <v>30</v>
      </c>
      <c r="H5" s="10">
        <v>1.5914534400000093</v>
      </c>
      <c r="I5" s="10">
        <v>-1.311563111000055</v>
      </c>
      <c r="J5" s="10">
        <v>-4.213558899994041E-2</v>
      </c>
      <c r="K5" s="10">
        <v>3.1886330190000081</v>
      </c>
      <c r="L5" s="10">
        <v>0.78586803799998961</v>
      </c>
      <c r="M5" s="10">
        <v>1.215477668999938</v>
      </c>
      <c r="N5" s="10">
        <v>0.59486617200013825</v>
      </c>
      <c r="O5" s="9">
        <v>0.25034800000000001</v>
      </c>
      <c r="P5" s="9">
        <v>0.25326399999999971</v>
      </c>
      <c r="Q5" s="9">
        <v>0.25163099999999999</v>
      </c>
      <c r="R5" s="9">
        <v>0.25078099999999998</v>
      </c>
      <c r="S5" s="9">
        <v>0.25119800000000003</v>
      </c>
      <c r="T5" s="9">
        <v>0.25036400000000003</v>
      </c>
      <c r="U5" s="9">
        <v>0.25116500000000003</v>
      </c>
      <c r="V5" s="12">
        <v>6.6666666666666666E-2</v>
      </c>
      <c r="W5" s="12">
        <v>6.6666666666666666E-2</v>
      </c>
      <c r="X5" s="12">
        <v>6.6666666666666666E-2</v>
      </c>
      <c r="Y5" s="12">
        <v>6.6666666666666666E-2</v>
      </c>
      <c r="Z5" s="12">
        <v>6.6666666666666666E-2</v>
      </c>
      <c r="AA5" s="12">
        <v>6.6666666666666666E-2</v>
      </c>
      <c r="AB5" s="12">
        <v>6.6666666666666666E-2</v>
      </c>
      <c r="AC5" s="13">
        <v>0.61762408014963888</v>
      </c>
      <c r="AD5" s="13">
        <v>0.83594043593256007</v>
      </c>
      <c r="AE5" s="13">
        <v>0.92151808867963736</v>
      </c>
      <c r="AF5" s="13">
        <v>0.98144956878057998</v>
      </c>
      <c r="AG5" s="13">
        <v>1.0030702664222133</v>
      </c>
      <c r="AH5" s="13">
        <v>1.0242460513232989</v>
      </c>
      <c r="AI5" s="13">
        <v>1.0511810251724645</v>
      </c>
      <c r="AJ5" s="8">
        <v>1</v>
      </c>
      <c r="AK5" s="8">
        <v>5</v>
      </c>
      <c r="AL5" s="8">
        <v>10</v>
      </c>
      <c r="AM5" s="8">
        <v>15</v>
      </c>
      <c r="AN5" s="8">
        <v>20</v>
      </c>
      <c r="AO5" s="8">
        <v>25</v>
      </c>
      <c r="AP5" s="8">
        <v>30</v>
      </c>
      <c r="AQ5">
        <v>62.580759921162162</v>
      </c>
      <c r="AR5">
        <v>84.701664670866649</v>
      </c>
      <c r="AS5">
        <v>93.372820335464255</v>
      </c>
      <c r="AT5" s="38">
        <v>99.445377556692264</v>
      </c>
      <c r="AU5">
        <v>101.63609474523076</v>
      </c>
      <c r="AV5">
        <v>103.78173115033327</v>
      </c>
      <c r="AW5">
        <v>106.51091737559996</v>
      </c>
      <c r="AY5" s="38">
        <v>26.305100772333329</v>
      </c>
      <c r="AZ5" s="38">
        <v>50.873689193833322</v>
      </c>
      <c r="BA5" s="38">
        <v>75.003078595000019</v>
      </c>
      <c r="BB5" s="38">
        <v>99.445377556692264</v>
      </c>
      <c r="BC5" s="38">
        <v>123.64683876227276</v>
      </c>
      <c r="BD5" s="39">
        <v>15</v>
      </c>
      <c r="BE5" s="39">
        <v>15</v>
      </c>
      <c r="BF5" s="39">
        <v>15</v>
      </c>
      <c r="BG5" s="39">
        <v>15</v>
      </c>
      <c r="BH5" s="39">
        <v>15</v>
      </c>
      <c r="BI5">
        <v>22</v>
      </c>
      <c r="BJ5">
        <v>22</v>
      </c>
      <c r="BK5">
        <v>22</v>
      </c>
      <c r="BL5">
        <v>22</v>
      </c>
      <c r="BM5">
        <v>22</v>
      </c>
    </row>
    <row r="6" spans="1:65" x14ac:dyDescent="0.35">
      <c r="A6" s="11">
        <v>2</v>
      </c>
      <c r="B6" s="11">
        <v>5</v>
      </c>
      <c r="C6" s="11">
        <v>10</v>
      </c>
      <c r="D6" s="11">
        <v>15</v>
      </c>
      <c r="E6" s="11">
        <v>20</v>
      </c>
      <c r="F6" s="11">
        <v>25</v>
      </c>
      <c r="G6" s="11">
        <v>30</v>
      </c>
      <c r="H6" s="10">
        <v>1.1306366449999814</v>
      </c>
      <c r="I6" s="10">
        <v>0.8410723729999745</v>
      </c>
      <c r="J6" s="10">
        <v>-0.14893683599996166</v>
      </c>
      <c r="K6" s="10">
        <v>2.3319612689998621</v>
      </c>
      <c r="L6" s="10">
        <v>1.6500705069998958</v>
      </c>
      <c r="M6" s="10">
        <v>-0.43558590099996763</v>
      </c>
      <c r="N6" s="10">
        <v>1.0470764309999367</v>
      </c>
      <c r="O6" s="9">
        <v>0.33338600000000002</v>
      </c>
      <c r="P6" s="9">
        <v>0.33755299999999977</v>
      </c>
      <c r="Q6" s="9">
        <v>0.33586899999999997</v>
      </c>
      <c r="R6" s="9">
        <v>0.33421899999999999</v>
      </c>
      <c r="S6" s="9">
        <v>0.33546900000000002</v>
      </c>
      <c r="T6" s="9">
        <v>0.33338500000000004</v>
      </c>
      <c r="U6" s="9">
        <v>0.335036</v>
      </c>
      <c r="V6" s="12">
        <v>8.3333333333333329E-2</v>
      </c>
      <c r="W6" s="12">
        <v>8.3333333333333329E-2</v>
      </c>
      <c r="X6" s="12">
        <v>8.3333333333333329E-2</v>
      </c>
      <c r="Y6" s="12">
        <v>8.3333333333333329E-2</v>
      </c>
      <c r="Z6" s="12">
        <v>8.3333333333333329E-2</v>
      </c>
      <c r="AA6" s="12">
        <v>8.3333333333333329E-2</v>
      </c>
      <c r="AB6" s="12">
        <v>8.3333333333333329E-2</v>
      </c>
      <c r="AC6" s="13">
        <v>0.79042217257422498</v>
      </c>
      <c r="AD6" s="13">
        <v>1.0494691212853502</v>
      </c>
      <c r="AE6" s="13">
        <v>1.154963863744793</v>
      </c>
      <c r="AF6" s="13">
        <v>1.2202994203037036</v>
      </c>
      <c r="AG6" s="13">
        <v>1.2513075634969977</v>
      </c>
      <c r="AH6" s="13">
        <v>1.2796169149803565</v>
      </c>
      <c r="AI6" s="13">
        <v>1.3083398920225204</v>
      </c>
      <c r="AJ6" s="8">
        <v>1</v>
      </c>
      <c r="AK6" s="8">
        <v>5</v>
      </c>
      <c r="AL6" s="8">
        <v>10</v>
      </c>
      <c r="AM6" s="8">
        <v>15</v>
      </c>
      <c r="AN6" s="8">
        <v>20</v>
      </c>
      <c r="AO6" s="8">
        <v>25</v>
      </c>
      <c r="AP6" s="8">
        <v>30</v>
      </c>
      <c r="AQ6">
        <v>80.089526636083349</v>
      </c>
      <c r="AR6">
        <v>106.33745871423811</v>
      </c>
      <c r="AS6">
        <v>117.02671349394114</v>
      </c>
      <c r="AT6" s="38">
        <v>123.64683876227276</v>
      </c>
      <c r="AU6">
        <v>126.78873887133329</v>
      </c>
      <c r="AV6">
        <v>129.65718391038462</v>
      </c>
      <c r="AW6">
        <v>132.56753955918188</v>
      </c>
      <c r="AY6">
        <v>26.192709561769238</v>
      </c>
      <c r="AZ6">
        <v>51.131728293076904</v>
      </c>
      <c r="BA6">
        <v>76.118552879416683</v>
      </c>
      <c r="BB6">
        <v>101.63609474523076</v>
      </c>
      <c r="BC6">
        <v>126.78873887133329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22</v>
      </c>
      <c r="BJ6">
        <v>22</v>
      </c>
      <c r="BK6">
        <v>22</v>
      </c>
      <c r="BL6">
        <v>22</v>
      </c>
      <c r="BM6">
        <v>22</v>
      </c>
    </row>
    <row r="7" spans="1:65" x14ac:dyDescent="0.35">
      <c r="A7" s="11">
        <v>2</v>
      </c>
      <c r="B7" s="11">
        <v>5</v>
      </c>
      <c r="C7" s="11">
        <v>10</v>
      </c>
      <c r="D7" s="11">
        <v>15</v>
      </c>
      <c r="E7" s="11">
        <v>20</v>
      </c>
      <c r="F7" s="11">
        <v>25</v>
      </c>
      <c r="G7" s="11">
        <v>30</v>
      </c>
      <c r="H7" s="10">
        <v>-0.43299885499999391</v>
      </c>
      <c r="I7" s="10">
        <v>16.556287274999931</v>
      </c>
      <c r="J7" s="10">
        <v>0.73395887099991342</v>
      </c>
      <c r="K7" s="10">
        <v>0.92166556899996976</v>
      </c>
      <c r="L7" s="10">
        <v>1.9911762509999562</v>
      </c>
      <c r="M7" s="10">
        <v>1.211854340000059</v>
      </c>
      <c r="N7" s="10">
        <v>1.9728788909999366</v>
      </c>
      <c r="O7" s="9">
        <v>0.41850800000000005</v>
      </c>
      <c r="P7" s="9">
        <v>0.42355699999999885</v>
      </c>
      <c r="Q7" s="9">
        <v>0.42017399999999999</v>
      </c>
      <c r="R7" s="9">
        <v>0.41769100000000003</v>
      </c>
      <c r="S7" s="9">
        <v>0.41977399999999998</v>
      </c>
      <c r="T7" s="9">
        <v>0.41850700000000007</v>
      </c>
      <c r="U7" s="9">
        <v>0.41852399999999995</v>
      </c>
      <c r="AY7">
        <v>26.647333425416729</v>
      </c>
      <c r="AZ7">
        <v>52.271187803583359</v>
      </c>
      <c r="BA7">
        <v>78.325482168999997</v>
      </c>
      <c r="BB7">
        <v>103.78173115033327</v>
      </c>
      <c r="BC7">
        <v>129.65718391038462</v>
      </c>
      <c r="BD7">
        <v>25</v>
      </c>
      <c r="BE7">
        <v>25</v>
      </c>
      <c r="BF7">
        <v>25</v>
      </c>
      <c r="BG7">
        <v>25</v>
      </c>
      <c r="BH7">
        <v>25</v>
      </c>
      <c r="BI7">
        <v>22</v>
      </c>
      <c r="BJ7">
        <v>22</v>
      </c>
      <c r="BK7">
        <v>22</v>
      </c>
      <c r="BL7">
        <v>22</v>
      </c>
      <c r="BM7">
        <v>22</v>
      </c>
    </row>
    <row r="8" spans="1:65" x14ac:dyDescent="0.35">
      <c r="A8" s="11">
        <v>2</v>
      </c>
      <c r="B8" s="11">
        <v>5</v>
      </c>
      <c r="C8" s="11">
        <v>10</v>
      </c>
      <c r="D8" s="11">
        <v>15</v>
      </c>
      <c r="E8" s="11">
        <v>20</v>
      </c>
      <c r="F8" s="11">
        <v>25</v>
      </c>
      <c r="G8" s="11">
        <v>30</v>
      </c>
      <c r="H8" s="10">
        <v>-1.2778281470000366</v>
      </c>
      <c r="I8" s="10">
        <v>25.943698484999913</v>
      </c>
      <c r="J8" s="10">
        <v>1.1592567629999166</v>
      </c>
      <c r="K8" s="10">
        <v>1.5483360900000207</v>
      </c>
      <c r="L8" s="10">
        <v>-3.8246359999902779E-3</v>
      </c>
      <c r="M8" s="10">
        <v>0.60778444699997181</v>
      </c>
      <c r="N8" s="10">
        <v>17.023744264000015</v>
      </c>
      <c r="O8" s="9">
        <v>0.5018959999999999</v>
      </c>
      <c r="P8" s="9">
        <v>0.50617899999999949</v>
      </c>
      <c r="Q8" s="9">
        <v>0.50444500000000003</v>
      </c>
      <c r="R8" s="9">
        <v>0.50072899999999998</v>
      </c>
      <c r="S8" s="9">
        <v>0.50322900000000004</v>
      </c>
      <c r="T8" s="9">
        <v>0.50154500000000002</v>
      </c>
      <c r="U8" s="9">
        <v>0.50277900000000009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Y8">
        <v>27.338198498363621</v>
      </c>
      <c r="AZ8">
        <v>53.734800859615376</v>
      </c>
      <c r="BA8">
        <v>80.556927266999992</v>
      </c>
      <c r="BB8">
        <v>106.51091737559996</v>
      </c>
      <c r="BC8">
        <v>132.56753955918188</v>
      </c>
      <c r="BD8">
        <v>30</v>
      </c>
      <c r="BE8">
        <v>30</v>
      </c>
      <c r="BF8">
        <v>30</v>
      </c>
      <c r="BG8">
        <v>30</v>
      </c>
      <c r="BH8">
        <v>30</v>
      </c>
      <c r="BI8">
        <v>22</v>
      </c>
      <c r="BJ8">
        <v>22</v>
      </c>
      <c r="BK8">
        <v>22</v>
      </c>
      <c r="BL8">
        <v>22</v>
      </c>
      <c r="BM8">
        <v>22</v>
      </c>
    </row>
    <row r="9" spans="1:65" x14ac:dyDescent="0.35">
      <c r="A9" s="11">
        <v>2</v>
      </c>
      <c r="B9" s="11">
        <v>5</v>
      </c>
      <c r="C9" s="11">
        <v>10</v>
      </c>
      <c r="D9" s="11">
        <v>15</v>
      </c>
      <c r="E9" s="11">
        <v>20</v>
      </c>
      <c r="F9" s="11">
        <v>25</v>
      </c>
      <c r="G9" s="11">
        <v>30</v>
      </c>
      <c r="H9" s="10">
        <v>-1.263834055000018</v>
      </c>
      <c r="I9" s="10">
        <v>22.225386006999997</v>
      </c>
      <c r="J9" s="10">
        <v>-0.31586637899999914</v>
      </c>
      <c r="K9" s="10">
        <v>0.8256224919999795</v>
      </c>
      <c r="L9" s="10">
        <v>0.35880591900013314</v>
      </c>
      <c r="M9" s="10">
        <v>0.68337005900002623</v>
      </c>
      <c r="N9" s="10">
        <v>30.384909852999954</v>
      </c>
      <c r="O9" s="9">
        <v>0.58540100000000006</v>
      </c>
      <c r="P9" s="9">
        <v>0.59046699999999852</v>
      </c>
      <c r="Q9" s="9">
        <v>0.58875000000000011</v>
      </c>
      <c r="R9" s="9">
        <v>0.58541699999999997</v>
      </c>
      <c r="S9" s="9">
        <v>0.58750100000000005</v>
      </c>
      <c r="T9" s="9">
        <v>0.586233</v>
      </c>
      <c r="U9" s="9">
        <v>0.58831699999999998</v>
      </c>
      <c r="AJ9" s="8">
        <v>2</v>
      </c>
      <c r="AK9" s="8">
        <v>2</v>
      </c>
      <c r="AL9" s="8">
        <v>2</v>
      </c>
      <c r="AM9" s="8">
        <v>2</v>
      </c>
      <c r="AN9" s="8">
        <v>2</v>
      </c>
      <c r="AO9" s="8">
        <v>2</v>
      </c>
      <c r="AP9" s="8">
        <v>2</v>
      </c>
    </row>
    <row r="10" spans="1:65" x14ac:dyDescent="0.35">
      <c r="A10" s="11">
        <v>2</v>
      </c>
      <c r="B10" s="11">
        <v>5</v>
      </c>
      <c r="C10" s="11">
        <v>10</v>
      </c>
      <c r="D10" s="11">
        <v>15</v>
      </c>
      <c r="E10" s="11">
        <v>20</v>
      </c>
      <c r="F10" s="11">
        <v>25</v>
      </c>
      <c r="G10" s="11">
        <v>30</v>
      </c>
      <c r="H10" s="10">
        <v>-0.13842319300005101</v>
      </c>
      <c r="I10" s="10">
        <v>19.386235766999903</v>
      </c>
      <c r="J10" s="10">
        <v>22.617338106999796</v>
      </c>
      <c r="K10" s="10">
        <v>21.986732002000053</v>
      </c>
      <c r="L10" s="10">
        <v>17.641808248999951</v>
      </c>
      <c r="M10" s="10">
        <v>2.2646145090000118</v>
      </c>
      <c r="N10" s="10">
        <v>31.234539960000006</v>
      </c>
      <c r="O10" s="9">
        <v>0.66927200000000009</v>
      </c>
      <c r="P10" s="9">
        <v>0.67475499999999933</v>
      </c>
      <c r="Q10" s="9">
        <v>0.67302100000000009</v>
      </c>
      <c r="R10" s="9">
        <v>0.670122</v>
      </c>
      <c r="S10" s="9">
        <v>0.67180499999999999</v>
      </c>
      <c r="T10" s="9">
        <v>0.67093800000000003</v>
      </c>
      <c r="U10" s="9">
        <v>0.67135499999999992</v>
      </c>
      <c r="AJ10" s="8">
        <v>3</v>
      </c>
      <c r="AK10" s="8">
        <v>3</v>
      </c>
      <c r="AL10" s="8">
        <v>3</v>
      </c>
      <c r="AM10" s="8">
        <v>3</v>
      </c>
      <c r="AN10" s="8">
        <v>3</v>
      </c>
      <c r="AO10" s="8">
        <v>3</v>
      </c>
      <c r="AP10" s="8">
        <v>3</v>
      </c>
    </row>
    <row r="11" spans="1:65" x14ac:dyDescent="0.35">
      <c r="A11" s="11">
        <v>2</v>
      </c>
      <c r="B11" s="11">
        <v>5</v>
      </c>
      <c r="C11" s="11">
        <v>10</v>
      </c>
      <c r="D11" s="11">
        <v>15</v>
      </c>
      <c r="E11" s="11">
        <v>20</v>
      </c>
      <c r="F11" s="11">
        <v>25</v>
      </c>
      <c r="G11" s="11">
        <v>30</v>
      </c>
      <c r="H11" s="10">
        <v>0.80890407800001185</v>
      </c>
      <c r="I11" s="10">
        <v>21.258432550000066</v>
      </c>
      <c r="J11" s="10">
        <v>28.369317103000071</v>
      </c>
      <c r="K11" s="10">
        <v>31.673955090000049</v>
      </c>
      <c r="L11" s="10">
        <v>29.233662440999979</v>
      </c>
      <c r="M11" s="10">
        <v>1.660148738000089</v>
      </c>
      <c r="N11" s="10">
        <v>26.433613232999846</v>
      </c>
      <c r="O11" s="9">
        <v>0.75270999999999999</v>
      </c>
      <c r="P11" s="9">
        <v>0.75820999999999827</v>
      </c>
      <c r="Q11" s="9">
        <v>0.75730999999999993</v>
      </c>
      <c r="R11" s="9">
        <v>0.75482700000000003</v>
      </c>
      <c r="S11" s="9">
        <v>0.75609400000000004</v>
      </c>
      <c r="T11" s="9">
        <v>0.75606000000000007</v>
      </c>
      <c r="U11" s="9">
        <v>0.75564399999999998</v>
      </c>
      <c r="AJ11" s="8">
        <v>4</v>
      </c>
      <c r="AK11" s="8">
        <v>4</v>
      </c>
      <c r="AL11" s="8">
        <v>4</v>
      </c>
      <c r="AM11" s="8">
        <v>4</v>
      </c>
      <c r="AN11" s="8">
        <v>4</v>
      </c>
      <c r="AO11" s="8">
        <v>4</v>
      </c>
      <c r="AP11" s="8">
        <v>4</v>
      </c>
    </row>
    <row r="12" spans="1:65" x14ac:dyDescent="0.35">
      <c r="A12" s="11">
        <v>2</v>
      </c>
      <c r="B12" s="11">
        <v>5</v>
      </c>
      <c r="C12" s="11">
        <v>10</v>
      </c>
      <c r="D12" s="11">
        <v>15</v>
      </c>
      <c r="E12" s="11">
        <v>20</v>
      </c>
      <c r="F12" s="11">
        <v>25</v>
      </c>
      <c r="G12" s="11">
        <v>30</v>
      </c>
      <c r="H12" s="10">
        <v>0.11055533499995818</v>
      </c>
      <c r="I12" s="10">
        <v>21.065279050000072</v>
      </c>
      <c r="J12" s="10">
        <v>23.663602173999948</v>
      </c>
      <c r="K12" s="10">
        <v>27.695897443000035</v>
      </c>
      <c r="L12" s="10">
        <v>29.404316982000068</v>
      </c>
      <c r="M12" s="10">
        <v>0.68659751000006963</v>
      </c>
      <c r="N12" s="10">
        <v>27.906340203000013</v>
      </c>
      <c r="O12" s="9">
        <v>0.83616500000000005</v>
      </c>
      <c r="P12" s="9">
        <v>0.84219799999999978</v>
      </c>
      <c r="Q12" s="9">
        <v>0.84159800000000007</v>
      </c>
      <c r="R12" s="9">
        <v>0.83953100000000003</v>
      </c>
      <c r="S12" s="9">
        <v>0.84038200000000007</v>
      </c>
      <c r="T12" s="9">
        <v>0.83949800000000008</v>
      </c>
      <c r="U12" s="9">
        <v>0.84038199999999996</v>
      </c>
      <c r="AJ12" s="8">
        <v>5</v>
      </c>
      <c r="AK12" s="8">
        <v>5</v>
      </c>
      <c r="AL12" s="8">
        <v>5</v>
      </c>
      <c r="AM12" s="8">
        <v>5</v>
      </c>
      <c r="AN12" s="8">
        <v>5</v>
      </c>
      <c r="AO12" s="8">
        <v>5</v>
      </c>
      <c r="AP12" s="8">
        <v>5</v>
      </c>
    </row>
    <row r="13" spans="1:65" x14ac:dyDescent="0.35">
      <c r="A13" s="11">
        <v>2</v>
      </c>
      <c r="B13" s="11">
        <v>5</v>
      </c>
      <c r="C13" s="11">
        <v>10</v>
      </c>
      <c r="D13" s="11">
        <v>15</v>
      </c>
      <c r="E13" s="11">
        <v>20</v>
      </c>
      <c r="F13" s="11">
        <v>25</v>
      </c>
      <c r="G13" s="11">
        <v>30</v>
      </c>
      <c r="H13" s="10">
        <v>-1.4494568360000812</v>
      </c>
      <c r="I13" s="10">
        <v>21.941323976999911</v>
      </c>
      <c r="J13" s="10">
        <v>21.90872026999989</v>
      </c>
      <c r="K13" s="10">
        <v>22.851676555999916</v>
      </c>
      <c r="L13" s="10">
        <v>24.899437611999929</v>
      </c>
      <c r="M13" s="10">
        <v>1.3014340439999614</v>
      </c>
      <c r="N13" s="10">
        <v>27.767247504000011</v>
      </c>
      <c r="O13" s="9">
        <v>0.92003599999999985</v>
      </c>
      <c r="P13" s="9">
        <v>0.92681999999999931</v>
      </c>
      <c r="Q13" s="9">
        <v>0.92588599999999999</v>
      </c>
      <c r="R13" s="9">
        <v>0.92423600000000006</v>
      </c>
      <c r="S13" s="9">
        <v>0.92507000000000006</v>
      </c>
      <c r="T13" s="9">
        <v>0.92253600000000013</v>
      </c>
      <c r="U13" s="9">
        <v>0.92466999999999988</v>
      </c>
    </row>
    <row r="14" spans="1:65" x14ac:dyDescent="0.35">
      <c r="A14" s="11">
        <v>2</v>
      </c>
      <c r="B14" s="11">
        <v>5</v>
      </c>
      <c r="C14" s="11">
        <v>10</v>
      </c>
      <c r="D14" s="11">
        <v>15</v>
      </c>
      <c r="E14" s="11">
        <v>20</v>
      </c>
      <c r="F14" s="11">
        <v>25</v>
      </c>
      <c r="G14" s="11">
        <v>30</v>
      </c>
      <c r="H14" s="10">
        <v>4.5976760920000288</v>
      </c>
      <c r="I14" s="10">
        <v>19.765012048000131</v>
      </c>
      <c r="J14" s="10">
        <v>24.618215625999937</v>
      </c>
      <c r="K14" s="10">
        <v>25.964700454999843</v>
      </c>
      <c r="L14" s="10">
        <v>27.195469063000019</v>
      </c>
      <c r="M14" s="10">
        <v>1.6425397880000219</v>
      </c>
      <c r="N14" s="10">
        <v>27.973319278999952</v>
      </c>
      <c r="O14" s="9">
        <v>1.0026739999999998</v>
      </c>
      <c r="P14" s="9">
        <v>1.0115239999999996</v>
      </c>
      <c r="Q14" s="9">
        <v>1.0093239999999999</v>
      </c>
      <c r="R14" s="9">
        <v>1.009341</v>
      </c>
      <c r="S14" s="9">
        <v>1.009341</v>
      </c>
      <c r="T14" s="9">
        <v>1.0072239999999999</v>
      </c>
      <c r="U14" s="9">
        <v>1.0093749999999999</v>
      </c>
    </row>
    <row r="15" spans="1:65" x14ac:dyDescent="0.35">
      <c r="A15" s="11">
        <v>2</v>
      </c>
      <c r="B15" s="11">
        <v>5</v>
      </c>
      <c r="C15" s="11">
        <v>10</v>
      </c>
      <c r="D15" s="11">
        <v>15</v>
      </c>
      <c r="E15" s="11">
        <v>20</v>
      </c>
      <c r="F15" s="11">
        <v>25</v>
      </c>
      <c r="G15" s="11">
        <v>30</v>
      </c>
      <c r="H15" s="10">
        <v>10.937224577000052</v>
      </c>
      <c r="I15" s="10">
        <v>21.171004480000079</v>
      </c>
      <c r="J15" s="10">
        <v>24.608920679999983</v>
      </c>
      <c r="K15" s="10">
        <v>25.969003723000014</v>
      </c>
      <c r="L15" s="10">
        <v>26.935336486999972</v>
      </c>
      <c r="M15" s="10">
        <v>0.62069425100003173</v>
      </c>
      <c r="N15" s="10">
        <v>26.737879719000034</v>
      </c>
      <c r="O15" s="9">
        <v>1.0873629999999999</v>
      </c>
      <c r="P15" s="9">
        <v>1.0958129999999997</v>
      </c>
      <c r="Q15" s="9">
        <v>1.092795</v>
      </c>
      <c r="R15" s="9">
        <v>1.0923959999999999</v>
      </c>
      <c r="S15" s="9">
        <v>1.0936300000000001</v>
      </c>
      <c r="T15" s="9">
        <v>1.091912</v>
      </c>
      <c r="U15" s="9">
        <v>1.0932299999999999</v>
      </c>
    </row>
    <row r="16" spans="1:65" x14ac:dyDescent="0.35">
      <c r="A16" s="11">
        <v>2</v>
      </c>
      <c r="B16" s="11">
        <v>5</v>
      </c>
      <c r="C16" s="11">
        <v>10</v>
      </c>
      <c r="D16" s="11">
        <v>15</v>
      </c>
      <c r="E16" s="11">
        <v>20</v>
      </c>
      <c r="F16" s="11">
        <v>25</v>
      </c>
      <c r="G16" s="11">
        <v>30</v>
      </c>
      <c r="H16" s="10">
        <v>12.873172984999997</v>
      </c>
      <c r="I16" s="10">
        <v>20.634989480000058</v>
      </c>
      <c r="J16" s="10">
        <v>23.29788703700001</v>
      </c>
      <c r="K16" s="10">
        <v>26.465592430000015</v>
      </c>
      <c r="L16" s="10">
        <v>26.321575770000095</v>
      </c>
      <c r="M16" s="10">
        <v>1.8815349599999536</v>
      </c>
      <c r="N16" s="10">
        <v>27.165329244999953</v>
      </c>
      <c r="O16" s="9">
        <v>1.172067</v>
      </c>
      <c r="P16" s="9">
        <v>1.1801009999999987</v>
      </c>
      <c r="Q16" s="9">
        <v>1.176234</v>
      </c>
      <c r="R16" s="9">
        <v>1.177101</v>
      </c>
      <c r="S16" s="9">
        <v>1.177918</v>
      </c>
      <c r="T16" s="9">
        <v>1.176634</v>
      </c>
      <c r="U16" s="9">
        <v>1.1766839999999998</v>
      </c>
    </row>
    <row r="17" spans="1:21" x14ac:dyDescent="0.35">
      <c r="A17" s="11">
        <v>2</v>
      </c>
      <c r="B17" s="11">
        <v>5</v>
      </c>
      <c r="C17" s="11">
        <v>10</v>
      </c>
      <c r="D17" s="11">
        <v>15</v>
      </c>
      <c r="E17" s="11">
        <v>20</v>
      </c>
      <c r="F17" s="11">
        <v>25</v>
      </c>
      <c r="G17" s="11">
        <v>30</v>
      </c>
      <c r="H17" s="10">
        <v>13.494464420999975</v>
      </c>
      <c r="I17" s="10">
        <v>22.108649398000011</v>
      </c>
      <c r="J17" s="10">
        <v>24.330490744000144</v>
      </c>
      <c r="K17" s="10">
        <v>25.599918266000032</v>
      </c>
      <c r="L17" s="10">
        <v>25.960709442000052</v>
      </c>
      <c r="M17" s="10">
        <v>18.032418516999996</v>
      </c>
      <c r="N17" s="10">
        <v>27.511814073999972</v>
      </c>
      <c r="O17" s="9">
        <v>1.256772</v>
      </c>
      <c r="P17" s="9">
        <v>1.2648389999999985</v>
      </c>
      <c r="Q17" s="9">
        <v>1.2605219999999999</v>
      </c>
      <c r="R17" s="9">
        <v>1.2613890000000001</v>
      </c>
      <c r="S17" s="9">
        <v>1.261906</v>
      </c>
      <c r="T17" s="9">
        <v>1.2609219999999999</v>
      </c>
      <c r="U17" s="9">
        <v>1.2602389999999999</v>
      </c>
    </row>
    <row r="18" spans="1:21" x14ac:dyDescent="0.35">
      <c r="A18" s="11">
        <v>2</v>
      </c>
      <c r="B18" s="11">
        <v>5</v>
      </c>
      <c r="C18" s="11">
        <v>10</v>
      </c>
      <c r="D18" s="11">
        <v>15</v>
      </c>
      <c r="E18" s="11">
        <v>20</v>
      </c>
      <c r="F18" s="11">
        <v>25</v>
      </c>
      <c r="G18" s="11">
        <v>30</v>
      </c>
      <c r="H18" s="10">
        <v>15.896861717999968</v>
      </c>
      <c r="I18" s="10">
        <v>21.164549577999992</v>
      </c>
      <c r="J18" s="10">
        <v>24.348788103999937</v>
      </c>
      <c r="K18" s="10">
        <v>25.591699137000091</v>
      </c>
      <c r="L18" s="10">
        <v>25.478114826999899</v>
      </c>
      <c r="M18" s="10">
        <v>29.576523941000005</v>
      </c>
      <c r="N18" s="10">
        <v>26.298975142000018</v>
      </c>
      <c r="O18" s="9">
        <v>1.341461</v>
      </c>
      <c r="P18" s="9">
        <v>1.3499769999999991</v>
      </c>
      <c r="Q18" s="9">
        <v>1.345227</v>
      </c>
      <c r="R18" s="9">
        <v>1.34571</v>
      </c>
      <c r="S18" s="9">
        <v>1.346527</v>
      </c>
      <c r="T18" s="9">
        <v>1.3447929999999999</v>
      </c>
      <c r="U18" s="9">
        <v>1.3448769999999999</v>
      </c>
    </row>
    <row r="19" spans="1:21" x14ac:dyDescent="0.35">
      <c r="A19" s="11">
        <v>2</v>
      </c>
      <c r="B19" s="11">
        <v>5</v>
      </c>
      <c r="C19" s="11">
        <v>10</v>
      </c>
      <c r="D19" s="11">
        <v>15</v>
      </c>
      <c r="E19" s="11">
        <v>20</v>
      </c>
      <c r="F19" s="11">
        <v>25</v>
      </c>
      <c r="G19" s="11">
        <v>30</v>
      </c>
      <c r="H19" s="10">
        <v>16.307778110999948</v>
      </c>
      <c r="I19" s="10">
        <v>21.431137056000125</v>
      </c>
      <c r="J19" s="10">
        <v>23.550093015999892</v>
      </c>
      <c r="K19" s="10">
        <v>26.456977423000012</v>
      </c>
      <c r="L19" s="10">
        <v>24.499967798999933</v>
      </c>
      <c r="M19" s="10">
        <v>30.321900313000128</v>
      </c>
      <c r="N19" s="10">
        <v>28.385707366999895</v>
      </c>
      <c r="O19" s="9">
        <v>1.426582</v>
      </c>
      <c r="P19" s="9">
        <v>1.4334149999999983</v>
      </c>
      <c r="Q19" s="9">
        <v>1.4295149999999999</v>
      </c>
      <c r="R19" s="9">
        <v>1.4299979999999999</v>
      </c>
      <c r="S19" s="9">
        <v>1.4312320000000001</v>
      </c>
      <c r="T19" s="9">
        <v>1.428248</v>
      </c>
      <c r="U19" s="9">
        <v>1.4295819999999999</v>
      </c>
    </row>
    <row r="20" spans="1:21" x14ac:dyDescent="0.35">
      <c r="A20" s="11">
        <v>2</v>
      </c>
      <c r="B20" s="11">
        <v>5</v>
      </c>
      <c r="C20" s="11">
        <v>10</v>
      </c>
      <c r="D20" s="11">
        <v>15</v>
      </c>
      <c r="E20" s="11">
        <v>20</v>
      </c>
      <c r="F20" s="11">
        <v>25</v>
      </c>
      <c r="G20" s="11">
        <v>30</v>
      </c>
      <c r="H20" s="10">
        <v>16.959849781000059</v>
      </c>
      <c r="I20" s="10">
        <v>20.031599526000036</v>
      </c>
      <c r="J20" s="10">
        <v>24.266739118999908</v>
      </c>
      <c r="K20" s="10">
        <v>28.214842240000053</v>
      </c>
      <c r="L20" s="10">
        <v>25.721025860000054</v>
      </c>
      <c r="M20" s="10">
        <v>24.360875100000158</v>
      </c>
      <c r="N20" s="10">
        <v>27.013073733000056</v>
      </c>
      <c r="O20" s="9">
        <v>1.50962</v>
      </c>
      <c r="P20" s="9">
        <v>1.5168699999999991</v>
      </c>
      <c r="Q20" s="9">
        <v>1.513803</v>
      </c>
      <c r="R20" s="9">
        <v>1.51427</v>
      </c>
      <c r="S20" s="9">
        <v>1.51552</v>
      </c>
      <c r="T20" s="9">
        <v>1.5125359999999999</v>
      </c>
      <c r="U20" s="9">
        <v>1.51387</v>
      </c>
    </row>
    <row r="21" spans="1:21" x14ac:dyDescent="0.35">
      <c r="A21" s="11">
        <v>2</v>
      </c>
      <c r="B21" s="11">
        <v>5</v>
      </c>
      <c r="C21" s="11">
        <v>10</v>
      </c>
      <c r="D21" s="11">
        <v>15</v>
      </c>
      <c r="E21" s="11">
        <v>20</v>
      </c>
      <c r="F21" s="11">
        <v>25</v>
      </c>
      <c r="G21" s="11">
        <v>30</v>
      </c>
      <c r="H21" s="10">
        <v>15.383304477000024</v>
      </c>
      <c r="I21" s="10">
        <v>20.914495233000025</v>
      </c>
      <c r="J21" s="10">
        <v>24.250205986000083</v>
      </c>
      <c r="K21" s="10">
        <v>25.343409018999978</v>
      </c>
      <c r="L21" s="10">
        <v>26.324415814000076</v>
      </c>
      <c r="M21" s="10">
        <v>28.862669888000028</v>
      </c>
      <c r="N21" s="10">
        <v>27.526883983000062</v>
      </c>
      <c r="O21" s="9">
        <v>1.594325</v>
      </c>
      <c r="P21" s="9">
        <v>1.6004249999999995</v>
      </c>
      <c r="Q21" s="9">
        <v>1.598074</v>
      </c>
      <c r="R21" s="9">
        <v>1.598158</v>
      </c>
      <c r="S21" s="9">
        <v>1.6002419999999999</v>
      </c>
      <c r="T21" s="9">
        <v>1.597224</v>
      </c>
      <c r="U21" s="9">
        <v>1.5985749999999999</v>
      </c>
    </row>
    <row r="22" spans="1:21" x14ac:dyDescent="0.35">
      <c r="A22" s="11">
        <v>2</v>
      </c>
      <c r="B22" s="11">
        <v>5</v>
      </c>
      <c r="C22" s="11">
        <v>10</v>
      </c>
      <c r="D22" s="11">
        <v>15</v>
      </c>
      <c r="E22" s="11">
        <v>20</v>
      </c>
      <c r="F22" s="11">
        <v>25</v>
      </c>
      <c r="G22" s="11">
        <v>30</v>
      </c>
      <c r="H22" s="10">
        <v>13.821433203999959</v>
      </c>
      <c r="I22" s="10">
        <v>20.120103412999924</v>
      </c>
      <c r="J22" s="10">
        <v>23.923094333999984</v>
      </c>
      <c r="K22" s="10">
        <v>27.418298786000037</v>
      </c>
      <c r="L22" s="10">
        <v>25.530419872000039</v>
      </c>
      <c r="M22" s="10">
        <v>25.344797091000032</v>
      </c>
      <c r="N22" s="10">
        <v>36.395296721000022</v>
      </c>
      <c r="O22" s="9">
        <v>1.67903</v>
      </c>
      <c r="P22" s="9">
        <v>1.6833959999999983</v>
      </c>
      <c r="Q22" s="9">
        <v>1.6823630000000001</v>
      </c>
      <c r="R22" s="9">
        <v>1.6824300000000001</v>
      </c>
      <c r="S22" s="9">
        <v>1.6853469999999999</v>
      </c>
      <c r="T22" s="9">
        <v>1.6814959999999999</v>
      </c>
      <c r="U22" s="9">
        <v>1.6832799999999999</v>
      </c>
    </row>
    <row r="23" spans="1:21" x14ac:dyDescent="0.35">
      <c r="A23" s="11">
        <v>2</v>
      </c>
      <c r="B23" s="11">
        <v>5</v>
      </c>
      <c r="C23" s="11">
        <v>10</v>
      </c>
      <c r="D23" s="11">
        <v>15</v>
      </c>
      <c r="E23" s="11">
        <v>20</v>
      </c>
      <c r="F23" s="11">
        <v>25</v>
      </c>
      <c r="G23" s="11">
        <v>30</v>
      </c>
      <c r="H23" s="10">
        <v>12.709328023999944</v>
      </c>
      <c r="I23" s="10">
        <v>20.639981158000069</v>
      </c>
      <c r="J23" s="10">
        <v>23.667660903999945</v>
      </c>
      <c r="K23" s="10">
        <v>26.138480778000144</v>
      </c>
      <c r="L23" s="10">
        <v>27.551248837999992</v>
      </c>
      <c r="M23" s="10">
        <v>25.961785258999953</v>
      </c>
      <c r="N23" s="10">
        <v>53.165280557000074</v>
      </c>
      <c r="O23" s="9">
        <v>1.7637349999999998</v>
      </c>
      <c r="P23" s="9">
        <v>1.7685009999999988</v>
      </c>
      <c r="Q23" s="9">
        <v>1.766667</v>
      </c>
      <c r="R23" s="9">
        <v>1.767118</v>
      </c>
      <c r="S23" s="9">
        <v>1.7688010000000001</v>
      </c>
      <c r="T23" s="9">
        <v>1.765801</v>
      </c>
      <c r="U23" s="9">
        <v>1.768402</v>
      </c>
    </row>
    <row r="24" spans="1:21" x14ac:dyDescent="0.35">
      <c r="A24" s="11">
        <v>2</v>
      </c>
      <c r="B24" s="11">
        <v>5</v>
      </c>
      <c r="C24" s="11">
        <v>10</v>
      </c>
      <c r="D24" s="11">
        <v>15</v>
      </c>
      <c r="E24" s="11">
        <v>20</v>
      </c>
      <c r="F24" s="11">
        <v>25</v>
      </c>
      <c r="G24" s="11">
        <v>30</v>
      </c>
      <c r="H24" s="10">
        <v>13.005659442000024</v>
      </c>
      <c r="I24" s="10">
        <v>21.351248176000126</v>
      </c>
      <c r="J24" s="10">
        <v>23.827447134999943</v>
      </c>
      <c r="K24" s="10">
        <v>25.778001856999936</v>
      </c>
      <c r="L24" s="10">
        <v>25.568090408999865</v>
      </c>
      <c r="M24" s="10">
        <v>27.09404690100007</v>
      </c>
      <c r="N24" s="10">
        <v>57.496188740999969</v>
      </c>
      <c r="O24" s="9">
        <v>1.8484389999999999</v>
      </c>
      <c r="P24" s="9">
        <v>1.8519559999999995</v>
      </c>
      <c r="Q24" s="9">
        <v>1.851356</v>
      </c>
      <c r="R24" s="9">
        <v>1.8514059999999999</v>
      </c>
      <c r="S24" s="9">
        <v>1.852673</v>
      </c>
      <c r="T24" s="9">
        <v>1.8500889999999999</v>
      </c>
      <c r="U24" s="9">
        <v>1.8519729999999999</v>
      </c>
    </row>
    <row r="25" spans="1:21" x14ac:dyDescent="0.35">
      <c r="A25" s="11">
        <v>2</v>
      </c>
      <c r="B25" s="11">
        <v>5</v>
      </c>
      <c r="C25" s="11">
        <v>10</v>
      </c>
      <c r="D25" s="11">
        <v>15</v>
      </c>
      <c r="E25" s="11">
        <v>20</v>
      </c>
      <c r="F25" s="11">
        <v>25</v>
      </c>
      <c r="G25" s="11">
        <v>30</v>
      </c>
      <c r="H25" s="10">
        <v>14.39981788700004</v>
      </c>
      <c r="I25" s="10">
        <v>20.469428286000038</v>
      </c>
      <c r="J25" s="10">
        <v>26.821827328999916</v>
      </c>
      <c r="K25" s="10">
        <v>26.557323767999947</v>
      </c>
      <c r="L25" s="10">
        <v>27.010922099000027</v>
      </c>
      <c r="M25" s="10">
        <v>24.31933669600005</v>
      </c>
      <c r="N25" s="10">
        <v>53.170325910000088</v>
      </c>
      <c r="O25" s="9">
        <v>1.932728</v>
      </c>
      <c r="P25" s="9">
        <v>1.9358439999999995</v>
      </c>
      <c r="Q25" s="9">
        <v>1.9356599999999999</v>
      </c>
      <c r="R25" s="9">
        <v>1.9352769999999999</v>
      </c>
      <c r="S25" s="9">
        <v>1.9361280000000001</v>
      </c>
      <c r="T25" s="9">
        <v>1.9343939999999999</v>
      </c>
      <c r="U25" s="9">
        <v>1.9354610000000001</v>
      </c>
    </row>
    <row r="26" spans="1:21" x14ac:dyDescent="0.35">
      <c r="A26" s="11">
        <v>2</v>
      </c>
      <c r="B26" s="11">
        <v>5</v>
      </c>
      <c r="C26" s="11">
        <v>10</v>
      </c>
      <c r="D26" s="11">
        <v>15</v>
      </c>
      <c r="E26" s="11">
        <v>20</v>
      </c>
      <c r="F26" s="11">
        <v>25</v>
      </c>
      <c r="G26" s="11">
        <v>30</v>
      </c>
      <c r="H26" s="10">
        <v>14.740235221000034</v>
      </c>
      <c r="I26" s="10">
        <v>20.036591204000047</v>
      </c>
      <c r="J26" s="10">
        <v>44.782484870000189</v>
      </c>
      <c r="K26" s="10">
        <v>26.042437700999926</v>
      </c>
      <c r="L26" s="10">
        <v>26.407928023000068</v>
      </c>
      <c r="M26" s="10">
        <v>27.086516181999968</v>
      </c>
      <c r="N26" s="10">
        <v>51.253506141000003</v>
      </c>
      <c r="O26" s="9">
        <v>2.0165989999999998</v>
      </c>
      <c r="P26" s="9">
        <v>2.0192819999999987</v>
      </c>
      <c r="Q26" s="9">
        <v>2.020715</v>
      </c>
      <c r="R26" s="9">
        <v>2.019549</v>
      </c>
      <c r="S26" s="9">
        <v>2.0195820000000002</v>
      </c>
      <c r="T26" s="9">
        <v>2.019498</v>
      </c>
      <c r="U26" s="9">
        <v>2.0185330000000001</v>
      </c>
    </row>
    <row r="27" spans="1:21" x14ac:dyDescent="0.35">
      <c r="A27" s="11">
        <v>2</v>
      </c>
      <c r="B27" s="11">
        <v>5</v>
      </c>
      <c r="C27" s="11">
        <v>10</v>
      </c>
      <c r="D27" s="11">
        <v>15</v>
      </c>
      <c r="E27" s="11">
        <v>20</v>
      </c>
      <c r="F27" s="11">
        <v>25</v>
      </c>
      <c r="G27" s="11">
        <v>30</v>
      </c>
      <c r="H27" s="10">
        <v>16.289480750999985</v>
      </c>
      <c r="I27" s="10">
        <v>20.980002614</v>
      </c>
      <c r="J27" s="10">
        <v>52.072650223000096</v>
      </c>
      <c r="K27" s="10">
        <v>26.559475401999975</v>
      </c>
      <c r="L27" s="10">
        <v>31.777841140999953</v>
      </c>
      <c r="M27" s="10">
        <v>26.834990142000152</v>
      </c>
      <c r="N27" s="10">
        <v>53.684571560999871</v>
      </c>
      <c r="O27" s="9">
        <v>2.1009039999999999</v>
      </c>
      <c r="P27" s="9">
        <v>2.1027369999999994</v>
      </c>
      <c r="Q27" s="9">
        <v>2.1038199999999998</v>
      </c>
      <c r="R27" s="9">
        <v>2.1034540000000002</v>
      </c>
      <c r="S27" s="9">
        <v>2.103021</v>
      </c>
      <c r="T27" s="9">
        <v>2.1025370000000003</v>
      </c>
      <c r="U27" s="9">
        <v>2.1027709999999997</v>
      </c>
    </row>
    <row r="28" spans="1:21" x14ac:dyDescent="0.35">
      <c r="A28" s="11">
        <v>2</v>
      </c>
      <c r="B28" s="11">
        <v>5</v>
      </c>
      <c r="C28" s="11">
        <v>10</v>
      </c>
      <c r="D28" s="11">
        <v>15</v>
      </c>
      <c r="E28" s="11">
        <v>20</v>
      </c>
      <c r="F28" s="11">
        <v>25</v>
      </c>
      <c r="G28" s="11">
        <v>30</v>
      </c>
      <c r="H28" s="10">
        <v>14.723702087999982</v>
      </c>
      <c r="I28" s="10">
        <v>21.773318616999859</v>
      </c>
      <c r="J28" s="10">
        <v>46.37185925499989</v>
      </c>
      <c r="K28" s="10">
        <v>26.476350599999932</v>
      </c>
      <c r="L28" s="10">
        <v>50.316447963999963</v>
      </c>
      <c r="M28" s="10">
        <v>27.612160419000134</v>
      </c>
      <c r="N28" s="10">
        <v>52.541939156000126</v>
      </c>
      <c r="O28" s="9">
        <v>2.1855919999999998</v>
      </c>
      <c r="P28" s="9">
        <v>2.1861749999999986</v>
      </c>
      <c r="Q28" s="9">
        <v>2.1885080000000001</v>
      </c>
      <c r="R28" s="9">
        <v>2.1877420000000001</v>
      </c>
      <c r="S28" s="9">
        <v>2.1864750000000002</v>
      </c>
      <c r="T28" s="9">
        <v>2.1864080000000001</v>
      </c>
      <c r="U28" s="9">
        <v>2.1874759999999998</v>
      </c>
    </row>
    <row r="29" spans="1:21" x14ac:dyDescent="0.35">
      <c r="A29" s="11">
        <v>2</v>
      </c>
      <c r="B29" s="11">
        <v>5</v>
      </c>
      <c r="C29" s="11">
        <v>10</v>
      </c>
      <c r="D29" s="11">
        <v>15</v>
      </c>
      <c r="E29" s="11">
        <v>20</v>
      </c>
      <c r="F29" s="11">
        <v>25</v>
      </c>
      <c r="G29" s="11">
        <v>30</v>
      </c>
      <c r="H29" s="10">
        <v>14.206664386999989</v>
      </c>
      <c r="I29" s="10">
        <v>22.035602827000048</v>
      </c>
      <c r="J29" s="10">
        <v>43.938397663000046</v>
      </c>
      <c r="K29" s="10">
        <v>49.049084636000089</v>
      </c>
      <c r="L29" s="10">
        <v>55.520173623999995</v>
      </c>
      <c r="M29" s="10">
        <v>25.801310618000116</v>
      </c>
      <c r="N29" s="10">
        <v>54.213443248999965</v>
      </c>
      <c r="O29" s="9">
        <v>2.269514</v>
      </c>
      <c r="P29" s="9">
        <v>2.2696299999999994</v>
      </c>
      <c r="Q29" s="9">
        <v>2.2732130000000002</v>
      </c>
      <c r="R29" s="9">
        <v>2.2724470000000001</v>
      </c>
      <c r="S29" s="9">
        <v>2.2699470000000002</v>
      </c>
      <c r="T29" s="9">
        <v>2.269863</v>
      </c>
      <c r="U29" s="9">
        <v>2.2717800000000001</v>
      </c>
    </row>
    <row r="30" spans="1:21" x14ac:dyDescent="0.35">
      <c r="A30" s="11">
        <v>2</v>
      </c>
      <c r="B30" s="11">
        <v>5</v>
      </c>
      <c r="C30" s="11">
        <v>10</v>
      </c>
      <c r="D30" s="11">
        <v>15</v>
      </c>
      <c r="E30" s="11">
        <v>20</v>
      </c>
      <c r="F30" s="11">
        <v>25</v>
      </c>
      <c r="G30" s="11">
        <v>30</v>
      </c>
      <c r="H30" s="10">
        <v>15.073414367999931</v>
      </c>
      <c r="I30" s="10">
        <v>21.671896455000024</v>
      </c>
      <c r="J30" s="10">
        <v>47.174613072999932</v>
      </c>
      <c r="K30" s="10">
        <v>53.417663357000038</v>
      </c>
      <c r="L30" s="10">
        <v>50.118261585999903</v>
      </c>
      <c r="M30" s="10">
        <v>27.801690590000021</v>
      </c>
      <c r="N30" s="10">
        <v>52.201909228999966</v>
      </c>
      <c r="O30" s="9">
        <v>2.3537849999999998</v>
      </c>
      <c r="P30" s="9">
        <v>2.3530839999999991</v>
      </c>
      <c r="Q30" s="9">
        <v>2.357901</v>
      </c>
      <c r="R30" s="9">
        <v>2.3563180000000004</v>
      </c>
      <c r="S30" s="9">
        <v>2.3533849999999998</v>
      </c>
      <c r="T30" s="9">
        <v>2.3533010000000001</v>
      </c>
      <c r="U30" s="9">
        <v>2.356468</v>
      </c>
    </row>
    <row r="31" spans="1:21" x14ac:dyDescent="0.35">
      <c r="A31" s="11">
        <v>2</v>
      </c>
      <c r="B31" s="11">
        <v>5</v>
      </c>
      <c r="C31" s="11">
        <v>10</v>
      </c>
      <c r="D31" s="11">
        <v>15</v>
      </c>
      <c r="E31" s="11">
        <v>20</v>
      </c>
      <c r="F31" s="11">
        <v>25</v>
      </c>
      <c r="G31" s="11">
        <v>30</v>
      </c>
      <c r="H31" s="10">
        <v>14.213119289000019</v>
      </c>
      <c r="I31" s="10">
        <v>20.889347093000083</v>
      </c>
      <c r="J31" s="10">
        <v>45.527465364000022</v>
      </c>
      <c r="K31" s="10">
        <v>49.921955787000002</v>
      </c>
      <c r="L31" s="10">
        <v>49.255277803000013</v>
      </c>
      <c r="M31" s="10">
        <v>28.223769502000096</v>
      </c>
      <c r="N31" s="10">
        <v>54.113096904000145</v>
      </c>
      <c r="O31" s="9">
        <v>2.4376569999999997</v>
      </c>
      <c r="P31" s="9">
        <v>2.4365229999999993</v>
      </c>
      <c r="Q31" s="9">
        <v>2.4426229999999998</v>
      </c>
      <c r="R31" s="9">
        <v>2.4397730000000002</v>
      </c>
      <c r="S31" s="9">
        <v>2.4369230000000002</v>
      </c>
      <c r="T31" s="9">
        <v>2.437589</v>
      </c>
      <c r="U31" s="9">
        <v>2.4403899999999998</v>
      </c>
    </row>
    <row r="32" spans="1:21" x14ac:dyDescent="0.35">
      <c r="A32" s="11">
        <v>2</v>
      </c>
      <c r="B32" s="11">
        <v>5</v>
      </c>
      <c r="C32" s="11">
        <v>10</v>
      </c>
      <c r="D32" s="11">
        <v>15</v>
      </c>
      <c r="E32" s="11">
        <v>20</v>
      </c>
      <c r="F32" s="11">
        <v>25</v>
      </c>
      <c r="G32" s="11">
        <v>30</v>
      </c>
      <c r="H32" s="10">
        <v>14.644880553999997</v>
      </c>
      <c r="I32" s="10">
        <v>21.063127416000043</v>
      </c>
      <c r="J32" s="10">
        <v>46.822353281000005</v>
      </c>
      <c r="K32" s="10">
        <v>48.008363469000074</v>
      </c>
      <c r="L32" s="10">
        <v>52.197605961000022</v>
      </c>
      <c r="M32" s="10">
        <v>26.407928023000068</v>
      </c>
      <c r="N32" s="10">
        <v>53.509715420999896</v>
      </c>
      <c r="O32" s="9">
        <v>2.5219450000000001</v>
      </c>
      <c r="P32" s="9">
        <v>2.5203939999999996</v>
      </c>
      <c r="Q32" s="9">
        <v>2.5260769999999999</v>
      </c>
      <c r="R32" s="9">
        <v>2.5240610000000001</v>
      </c>
      <c r="S32" s="9">
        <v>2.519911</v>
      </c>
      <c r="T32" s="9">
        <v>2.522294</v>
      </c>
      <c r="U32" s="9">
        <v>2.5246779999999998</v>
      </c>
    </row>
    <row r="33" spans="1:21" x14ac:dyDescent="0.35">
      <c r="A33" s="11">
        <v>2</v>
      </c>
      <c r="B33" s="11">
        <v>5</v>
      </c>
      <c r="C33" s="11">
        <v>10</v>
      </c>
      <c r="D33" s="11">
        <v>15</v>
      </c>
      <c r="E33" s="11">
        <v>20</v>
      </c>
      <c r="F33" s="11">
        <v>25</v>
      </c>
      <c r="G33" s="11">
        <v>30</v>
      </c>
      <c r="H33" s="10">
        <v>14.557452484000009</v>
      </c>
      <c r="I33" s="10">
        <v>20.308953645000088</v>
      </c>
      <c r="J33" s="10">
        <v>46.66579450100005</v>
      </c>
      <c r="K33" s="10">
        <v>51.745083446999956</v>
      </c>
      <c r="L33" s="10">
        <v>50.658731193999984</v>
      </c>
      <c r="M33" s="10">
        <v>27.279669682000076</v>
      </c>
      <c r="N33" s="10">
        <v>54.797460025999953</v>
      </c>
      <c r="O33" s="9">
        <v>2.6066500000000001</v>
      </c>
      <c r="P33" s="9">
        <v>2.6038319999999988</v>
      </c>
      <c r="Q33" s="9">
        <v>2.6111819999999999</v>
      </c>
      <c r="R33" s="9">
        <v>2.6087830000000003</v>
      </c>
      <c r="S33" s="9">
        <v>2.604616</v>
      </c>
      <c r="T33" s="9">
        <v>2.606582</v>
      </c>
      <c r="U33" s="9">
        <v>2.6093660000000001</v>
      </c>
    </row>
    <row r="34" spans="1:21" x14ac:dyDescent="0.35">
      <c r="A34" s="11">
        <v>2</v>
      </c>
      <c r="B34" s="11">
        <v>5</v>
      </c>
      <c r="C34" s="11">
        <v>10</v>
      </c>
      <c r="D34" s="11">
        <v>15</v>
      </c>
      <c r="E34" s="11">
        <v>20</v>
      </c>
      <c r="F34" s="11">
        <v>25</v>
      </c>
      <c r="G34" s="11">
        <v>30</v>
      </c>
      <c r="H34" s="10">
        <v>14.71616289800005</v>
      </c>
      <c r="I34" s="10">
        <v>22.45513422700003</v>
      </c>
      <c r="J34" s="10">
        <v>46.919859582000072</v>
      </c>
      <c r="K34" s="10">
        <v>50.867962702999989</v>
      </c>
      <c r="L34" s="10">
        <v>52.54624242400007</v>
      </c>
      <c r="M34" s="10">
        <v>48.405251818000124</v>
      </c>
      <c r="N34" s="10">
        <v>54.720402718999935</v>
      </c>
      <c r="O34" s="9">
        <v>2.6909209999999999</v>
      </c>
      <c r="P34" s="9">
        <v>2.6868199999999991</v>
      </c>
      <c r="Q34" s="9">
        <v>2.6946369999999997</v>
      </c>
      <c r="R34" s="9">
        <v>2.6930710000000002</v>
      </c>
      <c r="S34" s="9">
        <v>2.6893039999999999</v>
      </c>
      <c r="T34" s="9">
        <v>2.691287</v>
      </c>
      <c r="U34" s="9">
        <v>2.693238</v>
      </c>
    </row>
    <row r="35" spans="1:21" x14ac:dyDescent="0.35">
      <c r="A35" s="11">
        <v>2</v>
      </c>
      <c r="B35" s="11">
        <v>5</v>
      </c>
      <c r="C35" s="11">
        <v>10</v>
      </c>
      <c r="D35" s="11">
        <v>15</v>
      </c>
      <c r="E35" s="11">
        <v>20</v>
      </c>
      <c r="F35" s="11">
        <v>25</v>
      </c>
      <c r="G35" s="11">
        <v>30</v>
      </c>
      <c r="H35" s="10">
        <v>14.730156990000012</v>
      </c>
      <c r="I35" s="10">
        <v>20.396381715000075</v>
      </c>
      <c r="J35" s="10">
        <v>46.911253045999956</v>
      </c>
      <c r="K35" s="10">
        <v>50.325096923000046</v>
      </c>
      <c r="L35" s="10">
        <v>50.625363924999988</v>
      </c>
      <c r="M35" s="10">
        <v>57.244418162999864</v>
      </c>
      <c r="N35" s="10">
        <v>53.684571560999871</v>
      </c>
      <c r="O35" s="9">
        <v>2.7747920000000001</v>
      </c>
      <c r="P35" s="9">
        <v>2.7715919999999983</v>
      </c>
      <c r="Q35" s="9">
        <v>2.7785090000000001</v>
      </c>
      <c r="R35" s="9">
        <v>2.776926</v>
      </c>
      <c r="S35" s="9">
        <v>2.7740089999999999</v>
      </c>
      <c r="T35" s="9">
        <v>2.7751920000000001</v>
      </c>
      <c r="U35" s="9">
        <v>2.7766929999999999</v>
      </c>
    </row>
    <row r="36" spans="1:21" x14ac:dyDescent="0.35">
      <c r="A36" s="11">
        <v>2</v>
      </c>
      <c r="B36" s="11">
        <v>5</v>
      </c>
      <c r="C36" s="11">
        <v>10</v>
      </c>
      <c r="D36" s="11">
        <v>15</v>
      </c>
      <c r="E36" s="11">
        <v>20</v>
      </c>
      <c r="F36" s="11">
        <v>25</v>
      </c>
      <c r="G36" s="11">
        <v>30</v>
      </c>
      <c r="H36" s="10">
        <v>16.54531005900003</v>
      </c>
      <c r="I36" s="10">
        <v>20.462284973999999</v>
      </c>
      <c r="J36" s="10">
        <v>47.113013081999952</v>
      </c>
      <c r="K36" s="10">
        <v>51.026673116999859</v>
      </c>
      <c r="L36" s="10">
        <v>51.094795726999905</v>
      </c>
      <c r="M36" s="10">
        <v>54.473432956000124</v>
      </c>
      <c r="N36" s="10">
        <v>69.069936435999921</v>
      </c>
      <c r="O36" s="9">
        <v>2.942952</v>
      </c>
      <c r="P36" s="9">
        <v>2.8563299999999998</v>
      </c>
      <c r="Q36" s="9">
        <v>2.8619629999999998</v>
      </c>
      <c r="R36" s="9">
        <v>2.8612300000000004</v>
      </c>
      <c r="S36" s="9">
        <v>2.85873</v>
      </c>
      <c r="T36" s="9">
        <v>2.85948</v>
      </c>
      <c r="U36" s="9">
        <v>2.8602469999999998</v>
      </c>
    </row>
    <row r="37" spans="1:21" x14ac:dyDescent="0.35">
      <c r="A37" s="11">
        <v>2</v>
      </c>
      <c r="B37" s="11">
        <v>5</v>
      </c>
      <c r="C37" s="11">
        <v>10</v>
      </c>
      <c r="D37" s="11">
        <v>15</v>
      </c>
      <c r="E37" s="11">
        <v>20</v>
      </c>
      <c r="F37" s="11">
        <v>25</v>
      </c>
      <c r="G37" s="11">
        <v>30</v>
      </c>
      <c r="H37" s="10">
        <v>15.005359475000034</v>
      </c>
      <c r="I37" s="10">
        <v>20.820216382999888</v>
      </c>
      <c r="J37" s="10">
        <v>46.379145436000044</v>
      </c>
      <c r="K37" s="10">
        <v>51.131322729999965</v>
      </c>
      <c r="L37" s="10">
        <v>50.539011672000015</v>
      </c>
      <c r="M37" s="10">
        <v>50.947096492000014</v>
      </c>
      <c r="N37" s="10">
        <v>82.425469930999839</v>
      </c>
      <c r="O37" s="9">
        <v>3.0272570000000001</v>
      </c>
      <c r="P37" s="9">
        <v>2.9414509999999989</v>
      </c>
      <c r="Q37" s="9">
        <v>2.9454180000000001</v>
      </c>
      <c r="R37" s="9">
        <v>2.9451350000000001</v>
      </c>
      <c r="S37" s="9">
        <v>2.9434520000000002</v>
      </c>
      <c r="T37" s="9">
        <v>2.9437679999999999</v>
      </c>
      <c r="U37" s="9">
        <v>2.9444689999999998</v>
      </c>
    </row>
    <row r="38" spans="1:21" x14ac:dyDescent="0.35">
      <c r="A38" s="11">
        <v>2</v>
      </c>
      <c r="B38" s="11">
        <v>5</v>
      </c>
      <c r="C38" s="11">
        <v>10</v>
      </c>
      <c r="D38" s="11">
        <v>15</v>
      </c>
      <c r="E38" s="11">
        <v>20</v>
      </c>
      <c r="F38" s="11">
        <v>25</v>
      </c>
      <c r="G38" s="11">
        <v>30</v>
      </c>
      <c r="H38" s="10">
        <v>14.108865554000033</v>
      </c>
      <c r="I38" s="10">
        <v>21.505259443999989</v>
      </c>
      <c r="J38" s="10">
        <v>47.764688874000058</v>
      </c>
      <c r="K38" s="10">
        <v>49.928166150999914</v>
      </c>
      <c r="L38" s="10">
        <v>51.431589731999907</v>
      </c>
      <c r="M38" s="10">
        <v>52.222358223000015</v>
      </c>
      <c r="N38" s="10">
        <v>82.63873869300005</v>
      </c>
      <c r="O38" s="9">
        <v>3.111145</v>
      </c>
      <c r="P38" s="9">
        <v>3.0240729999999996</v>
      </c>
      <c r="Q38" s="9">
        <v>3.0288559999999998</v>
      </c>
      <c r="R38" s="9">
        <v>3.0294230000000004</v>
      </c>
      <c r="S38" s="9">
        <v>3.0277400000000001</v>
      </c>
      <c r="T38" s="9">
        <v>3.028073</v>
      </c>
      <c r="U38" s="9">
        <v>3.0295239999999999</v>
      </c>
    </row>
    <row r="39" spans="1:21" x14ac:dyDescent="0.35">
      <c r="A39" s="11">
        <v>2</v>
      </c>
      <c r="B39" s="11">
        <v>5</v>
      </c>
      <c r="C39" s="11">
        <v>10</v>
      </c>
      <c r="D39" s="11">
        <v>15</v>
      </c>
      <c r="E39" s="11">
        <v>20</v>
      </c>
      <c r="F39" s="11">
        <v>25</v>
      </c>
      <c r="G39" s="11">
        <v>30</v>
      </c>
      <c r="H39" s="10">
        <v>14.734460258000013</v>
      </c>
      <c r="I39" s="10">
        <v>22.10580935400003</v>
      </c>
      <c r="J39" s="10">
        <v>47.174613072999932</v>
      </c>
      <c r="K39" s="10">
        <v>50.525781142000028</v>
      </c>
      <c r="L39" s="10">
        <v>51.691722307999953</v>
      </c>
      <c r="M39" s="10">
        <v>52.87550570999997</v>
      </c>
      <c r="N39" s="10">
        <v>78.627900517999933</v>
      </c>
      <c r="O39" s="9">
        <v>3.195433</v>
      </c>
      <c r="P39" s="9">
        <v>3.1088779999999989</v>
      </c>
      <c r="Q39" s="9">
        <v>3.1123279999999998</v>
      </c>
      <c r="R39" s="9">
        <v>3.1141110000000003</v>
      </c>
      <c r="S39" s="9">
        <v>3.111612</v>
      </c>
      <c r="T39" s="9">
        <v>3.112028</v>
      </c>
      <c r="U39" s="9">
        <v>3.1126450000000001</v>
      </c>
    </row>
    <row r="40" spans="1:21" x14ac:dyDescent="0.35">
      <c r="A40" s="11">
        <v>2</v>
      </c>
      <c r="B40" s="11">
        <v>5</v>
      </c>
      <c r="C40" s="11">
        <v>10</v>
      </c>
      <c r="D40" s="11">
        <v>15</v>
      </c>
      <c r="E40" s="11">
        <v>20</v>
      </c>
      <c r="F40" s="11">
        <v>25</v>
      </c>
      <c r="G40" s="11">
        <v>30</v>
      </c>
      <c r="H40" s="10">
        <v>14.648108004999983</v>
      </c>
      <c r="I40" s="10">
        <v>20.399221759000056</v>
      </c>
      <c r="J40" s="10">
        <v>46.753222571000038</v>
      </c>
      <c r="K40" s="10">
        <v>52.162850620000086</v>
      </c>
      <c r="L40" s="10">
        <v>49.949615810000068</v>
      </c>
      <c r="M40" s="10">
        <v>52.7167952960001</v>
      </c>
      <c r="N40" s="10">
        <v>79.320229759999961</v>
      </c>
      <c r="O40" s="9">
        <v>3.2793049999999999</v>
      </c>
      <c r="P40" s="9">
        <v>3.1930829999999997</v>
      </c>
      <c r="Q40" s="9">
        <v>3.1957819999999999</v>
      </c>
      <c r="R40" s="9">
        <v>3.1979830000000002</v>
      </c>
      <c r="S40" s="9">
        <v>3.1963159999999999</v>
      </c>
      <c r="T40" s="9">
        <v>3.196666</v>
      </c>
      <c r="U40" s="9">
        <v>3.196917</v>
      </c>
    </row>
    <row r="41" spans="1:21" x14ac:dyDescent="0.35">
      <c r="A41" s="11">
        <v>2</v>
      </c>
      <c r="B41" s="11">
        <v>5</v>
      </c>
      <c r="C41" s="11">
        <v>10</v>
      </c>
      <c r="D41" s="11">
        <v>15</v>
      </c>
      <c r="E41" s="11">
        <v>20</v>
      </c>
      <c r="F41" s="11">
        <v>25</v>
      </c>
      <c r="G41" s="11">
        <v>30</v>
      </c>
      <c r="H41" s="10">
        <v>14.393750392000015</v>
      </c>
      <c r="I41" s="10">
        <v>20.891498726999998</v>
      </c>
      <c r="J41" s="10">
        <v>46.308938908999949</v>
      </c>
      <c r="K41" s="10">
        <v>50.269951833999926</v>
      </c>
      <c r="L41" s="10">
        <v>51.084029085999987</v>
      </c>
      <c r="M41" s="10">
        <v>50.534708404000071</v>
      </c>
      <c r="N41" s="10">
        <v>81.023202496999943</v>
      </c>
      <c r="O41" s="9">
        <v>3.3627590000000001</v>
      </c>
      <c r="P41" s="9">
        <v>3.277787</v>
      </c>
      <c r="Q41" s="9">
        <v>3.2792369999999997</v>
      </c>
      <c r="R41" s="9">
        <v>3.2819380000000002</v>
      </c>
      <c r="S41" s="9">
        <v>3.281021</v>
      </c>
      <c r="T41" s="9">
        <v>3.2813870000000001</v>
      </c>
      <c r="U41" s="9">
        <v>3.2816380000000001</v>
      </c>
    </row>
    <row r="42" spans="1:21" x14ac:dyDescent="0.35">
      <c r="A42" s="11">
        <v>2</v>
      </c>
      <c r="B42" s="11">
        <v>5</v>
      </c>
      <c r="C42" s="11">
        <v>10</v>
      </c>
      <c r="D42" s="11">
        <v>15</v>
      </c>
      <c r="E42" s="11">
        <v>20</v>
      </c>
      <c r="F42" s="11">
        <v>25</v>
      </c>
      <c r="G42" s="11">
        <v>30</v>
      </c>
      <c r="H42" s="10">
        <v>14.299471542000049</v>
      </c>
      <c r="I42" s="10">
        <v>20.89727369000002</v>
      </c>
      <c r="J42" s="10">
        <v>47.600599375000002</v>
      </c>
      <c r="K42" s="10">
        <v>50.869038520000004</v>
      </c>
      <c r="L42" s="10">
        <v>51.070034994000025</v>
      </c>
      <c r="M42" s="10">
        <v>52.283958214000108</v>
      </c>
      <c r="N42" s="10">
        <v>79.305555729000048</v>
      </c>
      <c r="O42" s="9">
        <v>3.4470139999999998</v>
      </c>
      <c r="P42" s="9">
        <v>3.3620759999999983</v>
      </c>
      <c r="Q42" s="9">
        <v>3.3631090000000001</v>
      </c>
      <c r="R42" s="9">
        <v>3.3674090000000003</v>
      </c>
      <c r="S42" s="9">
        <v>3.3657089999999998</v>
      </c>
      <c r="T42" s="9">
        <v>3.365659</v>
      </c>
      <c r="U42" s="9">
        <v>3.3659599999999998</v>
      </c>
    </row>
    <row r="43" spans="1:21" x14ac:dyDescent="0.35">
      <c r="A43" s="11">
        <v>2</v>
      </c>
      <c r="B43" s="11">
        <v>5</v>
      </c>
      <c r="C43" s="11">
        <v>10</v>
      </c>
      <c r="D43" s="11">
        <v>15</v>
      </c>
      <c r="E43" s="11">
        <v>20</v>
      </c>
      <c r="F43" s="11">
        <v>25</v>
      </c>
      <c r="G43" s="11">
        <v>30</v>
      </c>
      <c r="H43" s="10">
        <v>13.698629099999948</v>
      </c>
      <c r="I43" s="10">
        <v>20.549713043999986</v>
      </c>
      <c r="J43" s="10">
        <v>47.693406529999947</v>
      </c>
      <c r="K43" s="10">
        <v>50.687719007000055</v>
      </c>
      <c r="L43" s="10">
        <v>50.82389650999994</v>
      </c>
      <c r="M43" s="10">
        <v>52.89057561900006</v>
      </c>
      <c r="N43" s="10">
        <v>80.418736725999906</v>
      </c>
      <c r="O43" s="9">
        <v>3.5317189999999998</v>
      </c>
      <c r="P43" s="9">
        <v>3.4467799999999986</v>
      </c>
      <c r="Q43" s="9">
        <v>3.4465629999999998</v>
      </c>
      <c r="R43" s="9">
        <v>3.4508640000000002</v>
      </c>
      <c r="S43" s="9">
        <v>3.4499979999999999</v>
      </c>
      <c r="T43" s="9">
        <v>3.45038</v>
      </c>
      <c r="U43" s="9">
        <v>3.4502479999999998</v>
      </c>
    </row>
    <row r="44" spans="1:21" x14ac:dyDescent="0.35">
      <c r="A44" s="11">
        <v>2</v>
      </c>
      <c r="B44" s="11">
        <v>5</v>
      </c>
      <c r="C44" s="11">
        <v>10</v>
      </c>
      <c r="D44" s="11">
        <v>15</v>
      </c>
      <c r="E44" s="11">
        <v>20</v>
      </c>
      <c r="F44" s="11">
        <v>25</v>
      </c>
      <c r="G44" s="11">
        <v>30</v>
      </c>
      <c r="H44" s="10">
        <v>14.048341380000011</v>
      </c>
      <c r="I44" s="10">
        <v>37.201488575999974</v>
      </c>
      <c r="J44" s="10">
        <v>47.064188496999918</v>
      </c>
      <c r="K44" s="10">
        <v>50.944624132000058</v>
      </c>
      <c r="L44" s="10">
        <v>50.999828466999929</v>
      </c>
      <c r="M44" s="10">
        <v>51.084029085999987</v>
      </c>
      <c r="N44" s="10">
        <v>80.944380963000071</v>
      </c>
      <c r="O44" s="9">
        <v>3.6160069999999997</v>
      </c>
      <c r="P44" s="9">
        <v>3.5307019999999998</v>
      </c>
      <c r="Q44" s="9">
        <v>3.5300180000000001</v>
      </c>
      <c r="R44" s="9">
        <v>3.5343190000000004</v>
      </c>
      <c r="S44" s="9">
        <v>3.5343360000000001</v>
      </c>
      <c r="T44" s="9">
        <v>3.5346679999999999</v>
      </c>
      <c r="U44" s="9">
        <v>3.534519</v>
      </c>
    </row>
    <row r="45" spans="1:21" x14ac:dyDescent="0.35">
      <c r="A45" s="11">
        <v>2</v>
      </c>
      <c r="B45" s="11">
        <v>5</v>
      </c>
      <c r="C45" s="11">
        <v>10</v>
      </c>
      <c r="D45" s="11">
        <v>15</v>
      </c>
      <c r="E45" s="11">
        <v>20</v>
      </c>
      <c r="F45" s="11">
        <v>25</v>
      </c>
      <c r="G45" s="11">
        <v>30</v>
      </c>
      <c r="H45" s="10">
        <v>15.181291431999966</v>
      </c>
      <c r="I45" s="10">
        <v>45.121995772999981</v>
      </c>
      <c r="J45" s="10">
        <v>61.317830476999916</v>
      </c>
      <c r="K45" s="10">
        <v>66.117217792000019</v>
      </c>
      <c r="L45" s="10">
        <v>67.980044476999865</v>
      </c>
      <c r="M45" s="10">
        <v>52.465269255999942</v>
      </c>
      <c r="N45" s="10">
        <v>79.820045918000119</v>
      </c>
      <c r="O45" s="9">
        <v>3.7002950000000001</v>
      </c>
      <c r="P45" s="9">
        <v>3.6149729999999991</v>
      </c>
      <c r="Q45" s="9">
        <v>3.6134729999999999</v>
      </c>
      <c r="R45" s="9">
        <v>3.6177740000000003</v>
      </c>
      <c r="S45" s="9">
        <v>3.6186240000000001</v>
      </c>
      <c r="T45" s="9">
        <v>3.619373</v>
      </c>
      <c r="U45" s="9">
        <v>3.6184069999999999</v>
      </c>
    </row>
    <row r="46" spans="1:21" x14ac:dyDescent="0.35">
      <c r="A46" s="11">
        <v>2</v>
      </c>
      <c r="B46" s="11">
        <v>5</v>
      </c>
      <c r="C46" s="11">
        <v>10</v>
      </c>
      <c r="D46" s="11">
        <v>15</v>
      </c>
      <c r="E46" s="11">
        <v>20</v>
      </c>
      <c r="F46" s="11">
        <v>25</v>
      </c>
      <c r="G46" s="11">
        <v>30</v>
      </c>
      <c r="H46" s="10">
        <v>14.925462123999921</v>
      </c>
      <c r="I46" s="10">
        <v>43.193395692000081</v>
      </c>
      <c r="J46" s="10">
        <v>73.005331867999985</v>
      </c>
      <c r="K46" s="10">
        <v>77.060916174999875</v>
      </c>
      <c r="L46" s="10">
        <v>78.227933158000042</v>
      </c>
      <c r="M46" s="10">
        <v>52.192614283000012</v>
      </c>
      <c r="N46" s="10">
        <v>80.605822730999989</v>
      </c>
      <c r="O46" s="9">
        <v>3.7845839999999997</v>
      </c>
      <c r="P46" s="9">
        <v>3.6996779999999987</v>
      </c>
      <c r="Q46" s="9">
        <v>3.6969110000000001</v>
      </c>
      <c r="R46" s="9">
        <v>3.7016280000000004</v>
      </c>
      <c r="S46" s="9">
        <v>3.7033290000000001</v>
      </c>
      <c r="T46" s="9">
        <v>3.7037610000000001</v>
      </c>
      <c r="U46" s="9">
        <v>3.7026949999999998</v>
      </c>
    </row>
    <row r="47" spans="1:21" x14ac:dyDescent="0.35">
      <c r="A47" s="11">
        <v>2</v>
      </c>
      <c r="B47" s="11">
        <v>5</v>
      </c>
      <c r="C47" s="11">
        <v>10</v>
      </c>
      <c r="D47" s="11">
        <v>15</v>
      </c>
      <c r="E47" s="11">
        <v>20</v>
      </c>
      <c r="F47" s="11">
        <v>25</v>
      </c>
      <c r="G47" s="11">
        <v>30</v>
      </c>
      <c r="H47" s="10">
        <v>13.613352663999933</v>
      </c>
      <c r="I47" s="10">
        <v>40.295881382999937</v>
      </c>
      <c r="J47" s="10">
        <v>72.383066283999938</v>
      </c>
      <c r="K47" s="10">
        <v>76.440122285999905</v>
      </c>
      <c r="L47" s="10">
        <v>78.55984562499998</v>
      </c>
      <c r="M47" s="10">
        <v>52.891651436000075</v>
      </c>
      <c r="N47" s="10">
        <v>79.731542031000117</v>
      </c>
      <c r="O47" s="9">
        <v>3.8688720000000001</v>
      </c>
      <c r="P47" s="9">
        <v>3.78355</v>
      </c>
      <c r="Q47" s="9">
        <v>3.780383</v>
      </c>
      <c r="R47" s="9">
        <v>3.7846670000000002</v>
      </c>
      <c r="S47" s="9">
        <v>3.78755</v>
      </c>
      <c r="T47" s="9">
        <v>3.78925</v>
      </c>
      <c r="U47" s="9">
        <v>3.7869839999999999</v>
      </c>
    </row>
    <row r="48" spans="1:21" x14ac:dyDescent="0.35">
      <c r="A48" s="11">
        <v>2</v>
      </c>
      <c r="B48" s="11">
        <v>5</v>
      </c>
      <c r="C48" s="11">
        <v>10</v>
      </c>
      <c r="D48" s="11">
        <v>15</v>
      </c>
      <c r="E48" s="11">
        <v>20</v>
      </c>
      <c r="F48" s="11">
        <v>25</v>
      </c>
      <c r="G48" s="11">
        <v>30</v>
      </c>
      <c r="H48" s="10">
        <v>14.570370758999957</v>
      </c>
      <c r="I48" s="10">
        <v>42.697638264000148</v>
      </c>
      <c r="J48" s="10">
        <v>68.826590002000103</v>
      </c>
      <c r="K48" s="10">
        <v>72.237886366999874</v>
      </c>
      <c r="L48" s="10">
        <v>76.119097851999982</v>
      </c>
      <c r="M48" s="10">
        <v>52.195454327000107</v>
      </c>
      <c r="N48" s="10">
        <v>81.821501706999925</v>
      </c>
      <c r="O48" s="9">
        <v>3.9536100000000003</v>
      </c>
      <c r="P48" s="9">
        <v>3.867837999999999</v>
      </c>
      <c r="Q48" s="9">
        <v>3.8638209999999997</v>
      </c>
      <c r="R48" s="9">
        <v>3.8702050000000003</v>
      </c>
      <c r="S48" s="9">
        <v>3.872322</v>
      </c>
      <c r="T48" s="9">
        <v>3.8727040000000001</v>
      </c>
      <c r="U48" s="9">
        <v>3.8712719999999998</v>
      </c>
    </row>
    <row r="49" spans="1:21" x14ac:dyDescent="0.35">
      <c r="A49" s="11">
        <v>2</v>
      </c>
      <c r="B49" s="11">
        <v>5</v>
      </c>
      <c r="C49" s="11">
        <v>10</v>
      </c>
      <c r="D49" s="11">
        <v>15</v>
      </c>
      <c r="E49" s="11">
        <v>20</v>
      </c>
      <c r="F49" s="11">
        <v>25</v>
      </c>
      <c r="G49" s="11">
        <v>30</v>
      </c>
      <c r="H49" s="10">
        <v>14.216742617999955</v>
      </c>
      <c r="I49" s="10">
        <v>40.764917306999905</v>
      </c>
      <c r="J49" s="10">
        <v>70.464094881000051</v>
      </c>
      <c r="K49" s="10">
        <v>74.056022349000045</v>
      </c>
      <c r="L49" s="10">
        <v>76.279319484000098</v>
      </c>
      <c r="M49" s="10">
        <v>52.901333788999864</v>
      </c>
      <c r="N49" s="10">
        <v>89.275702883999998</v>
      </c>
      <c r="O49" s="9">
        <v>4.0378809999999996</v>
      </c>
      <c r="P49" s="9">
        <v>3.9525429999999986</v>
      </c>
      <c r="Q49" s="9">
        <v>3.9468750000000004</v>
      </c>
      <c r="R49" s="9">
        <v>3.9532590000000001</v>
      </c>
      <c r="S49" s="9">
        <v>3.9566270000000001</v>
      </c>
      <c r="T49" s="9">
        <v>3.9561590000000004</v>
      </c>
      <c r="U49" s="9">
        <v>3.9555599999999997</v>
      </c>
    </row>
    <row r="50" spans="1:21" x14ac:dyDescent="0.35">
      <c r="A50" s="11">
        <v>2</v>
      </c>
      <c r="B50" s="11">
        <v>5</v>
      </c>
      <c r="C50" s="11">
        <v>10</v>
      </c>
      <c r="D50" s="11">
        <v>15</v>
      </c>
      <c r="E50" s="11">
        <v>20</v>
      </c>
      <c r="F50" s="11">
        <v>25</v>
      </c>
      <c r="G50" s="11">
        <v>30</v>
      </c>
      <c r="H50" s="10">
        <v>14.308473956</v>
      </c>
      <c r="I50" s="10">
        <v>41.970225519999985</v>
      </c>
      <c r="J50" s="10">
        <v>69.965994955999918</v>
      </c>
      <c r="K50" s="10">
        <v>74.572371640000028</v>
      </c>
      <c r="L50" s="10">
        <v>75.811359376999917</v>
      </c>
      <c r="M50" s="10">
        <v>65.219960309000044</v>
      </c>
      <c r="N50" s="10">
        <v>107.8866678679999</v>
      </c>
      <c r="O50" s="9">
        <v>4.1234200000000003</v>
      </c>
      <c r="P50" s="9">
        <v>4.0368309999999994</v>
      </c>
      <c r="Q50" s="9">
        <v>4.0315799999999999</v>
      </c>
      <c r="R50" s="9">
        <v>4.0383640000000005</v>
      </c>
      <c r="S50" s="9">
        <v>4.0408980000000003</v>
      </c>
      <c r="T50" s="9">
        <v>4.0396140000000003</v>
      </c>
      <c r="U50" s="9">
        <v>4.0402650000000007</v>
      </c>
    </row>
    <row r="51" spans="1:21" x14ac:dyDescent="0.35">
      <c r="A51" s="11">
        <v>2</v>
      </c>
      <c r="B51" s="11">
        <v>5</v>
      </c>
      <c r="C51" s="11">
        <v>10</v>
      </c>
      <c r="D51" s="11">
        <v>15</v>
      </c>
      <c r="E51" s="11">
        <v>20</v>
      </c>
      <c r="F51" s="11">
        <v>25</v>
      </c>
      <c r="G51" s="11">
        <v>30</v>
      </c>
      <c r="H51" s="10">
        <v>13.62519512199998</v>
      </c>
      <c r="I51" s="10">
        <v>42.405214235999892</v>
      </c>
      <c r="J51" s="10">
        <v>70.17636999900003</v>
      </c>
      <c r="K51" s="10">
        <v>74.478092789999891</v>
      </c>
      <c r="L51" s="10">
        <v>75.299020822000102</v>
      </c>
      <c r="M51" s="10">
        <v>79.555112527000006</v>
      </c>
      <c r="N51" s="10">
        <v>109.95276023600002</v>
      </c>
      <c r="O51" s="9">
        <v>4.206874</v>
      </c>
      <c r="P51" s="9">
        <v>4.1211189999999984</v>
      </c>
      <c r="Q51" s="9">
        <v>4.1162679999999998</v>
      </c>
      <c r="R51" s="9">
        <v>4.1218190000000003</v>
      </c>
      <c r="S51" s="9">
        <v>4.125203</v>
      </c>
      <c r="T51" s="9">
        <v>4.1234850000000005</v>
      </c>
      <c r="U51" s="9">
        <v>4.1253860000000007</v>
      </c>
    </row>
    <row r="52" spans="1:21" x14ac:dyDescent="0.35">
      <c r="A52" s="11">
        <v>2</v>
      </c>
      <c r="B52" s="11">
        <v>5</v>
      </c>
      <c r="C52" s="11">
        <v>10</v>
      </c>
      <c r="D52" s="11">
        <v>15</v>
      </c>
      <c r="E52" s="11">
        <v>20</v>
      </c>
      <c r="F52" s="11">
        <v>25</v>
      </c>
      <c r="G52" s="11">
        <v>30</v>
      </c>
      <c r="H52" s="10">
        <v>18.08286447100005</v>
      </c>
      <c r="I52" s="10">
        <v>42.77214805899996</v>
      </c>
      <c r="J52" s="10">
        <v>69.725235557000019</v>
      </c>
      <c r="K52" s="10">
        <v>75.53006967400006</v>
      </c>
      <c r="L52" s="10">
        <v>75.322309859999905</v>
      </c>
      <c r="M52" s="10">
        <v>81.368611508999948</v>
      </c>
      <c r="N52" s="10">
        <v>104.52261547599994</v>
      </c>
      <c r="O52" s="9">
        <v>4.2903289999999998</v>
      </c>
      <c r="P52" s="9">
        <v>4.2054069999999992</v>
      </c>
      <c r="Q52" s="9">
        <v>4.20099</v>
      </c>
      <c r="R52" s="9">
        <v>4.2052570000000005</v>
      </c>
      <c r="S52" s="9">
        <v>4.2094909999999999</v>
      </c>
      <c r="T52" s="9">
        <v>4.2069400000000003</v>
      </c>
      <c r="U52" s="9">
        <v>4.2088240000000008</v>
      </c>
    </row>
    <row r="53" spans="1:21" x14ac:dyDescent="0.35">
      <c r="A53" s="11">
        <v>2</v>
      </c>
      <c r="B53" s="11">
        <v>5</v>
      </c>
      <c r="C53" s="11">
        <v>10</v>
      </c>
      <c r="D53" s="11">
        <v>15</v>
      </c>
      <c r="E53" s="11">
        <v>20</v>
      </c>
      <c r="F53" s="11">
        <v>25</v>
      </c>
      <c r="G53" s="11">
        <v>30</v>
      </c>
      <c r="H53" s="10">
        <v>24.306996702000049</v>
      </c>
      <c r="I53" s="10">
        <v>41.01321589600002</v>
      </c>
      <c r="J53" s="10">
        <v>69.498470249999968</v>
      </c>
      <c r="K53" s="10">
        <v>74.917384774000084</v>
      </c>
      <c r="L53" s="10">
        <v>76.694935022999971</v>
      </c>
      <c r="M53" s="10">
        <v>77.428659799999878</v>
      </c>
      <c r="N53" s="10">
        <v>105.47654898899987</v>
      </c>
      <c r="O53" s="9">
        <v>4.3737839999999997</v>
      </c>
      <c r="P53" s="9">
        <v>4.2896949999999983</v>
      </c>
      <c r="Q53" s="9">
        <v>4.2856949999999996</v>
      </c>
      <c r="R53" s="9">
        <v>4.2891450000000004</v>
      </c>
      <c r="S53" s="9">
        <v>4.2937960000000004</v>
      </c>
      <c r="T53" s="9">
        <v>4.2903780000000005</v>
      </c>
      <c r="U53" s="9">
        <v>4.2926960000000003</v>
      </c>
    </row>
    <row r="54" spans="1:21" x14ac:dyDescent="0.35">
      <c r="A54" s="11">
        <v>2</v>
      </c>
      <c r="B54" s="11">
        <v>5</v>
      </c>
      <c r="C54" s="11">
        <v>10</v>
      </c>
      <c r="D54" s="11">
        <v>15</v>
      </c>
      <c r="E54" s="11">
        <v>20</v>
      </c>
      <c r="F54" s="11">
        <v>25</v>
      </c>
      <c r="G54" s="11">
        <v>30</v>
      </c>
      <c r="H54" s="10">
        <v>27.385577515000023</v>
      </c>
      <c r="I54" s="10">
        <v>42.33393189200001</v>
      </c>
      <c r="J54" s="10">
        <v>69.824110206999876</v>
      </c>
      <c r="K54" s="10">
        <v>75.000509576000127</v>
      </c>
      <c r="L54" s="10">
        <v>76.59997623400011</v>
      </c>
      <c r="M54" s="10">
        <v>79.478940174000059</v>
      </c>
      <c r="N54" s="10">
        <v>105.62410535499987</v>
      </c>
      <c r="O54" s="9">
        <v>4.4576549999999999</v>
      </c>
      <c r="P54" s="9">
        <v>4.3739829999999991</v>
      </c>
      <c r="Q54" s="9">
        <v>4.3708159999999996</v>
      </c>
      <c r="R54" s="9">
        <v>4.3726000000000003</v>
      </c>
      <c r="S54" s="9">
        <v>4.3780840000000003</v>
      </c>
      <c r="T54" s="9">
        <v>4.3738159999999997</v>
      </c>
      <c r="U54" s="9">
        <v>4.3761510000000001</v>
      </c>
    </row>
    <row r="55" spans="1:21" x14ac:dyDescent="0.35">
      <c r="A55" s="11">
        <v>2</v>
      </c>
      <c r="B55" s="11">
        <v>5</v>
      </c>
      <c r="C55" s="11">
        <v>10</v>
      </c>
      <c r="D55" s="11">
        <v>15</v>
      </c>
      <c r="E55" s="11">
        <v>20</v>
      </c>
      <c r="F55" s="11">
        <v>25</v>
      </c>
      <c r="G55" s="11">
        <v>30</v>
      </c>
      <c r="H55" s="10">
        <v>29.219027943999947</v>
      </c>
      <c r="I55" s="10">
        <v>41.465030277000096</v>
      </c>
      <c r="J55" s="10">
        <v>69.994663078999906</v>
      </c>
      <c r="K55" s="10">
        <v>74.305388283999946</v>
      </c>
      <c r="L55" s="10">
        <v>75.741152850000049</v>
      </c>
      <c r="M55" s="10">
        <v>77.893788334000078</v>
      </c>
      <c r="N55" s="10">
        <v>106.24109352300002</v>
      </c>
      <c r="O55" s="9">
        <v>4.5411270000000004</v>
      </c>
      <c r="P55" s="9">
        <v>4.4582719999999991</v>
      </c>
      <c r="Q55" s="9">
        <v>4.4538539999999998</v>
      </c>
      <c r="R55" s="9">
        <v>4.4560550000000001</v>
      </c>
      <c r="S55" s="9">
        <v>4.4615220000000004</v>
      </c>
      <c r="T55" s="9">
        <v>4.4572710000000004</v>
      </c>
      <c r="U55" s="9">
        <v>4.4596050000000007</v>
      </c>
    </row>
    <row r="56" spans="1:21" x14ac:dyDescent="0.35">
      <c r="A56" s="11">
        <v>2</v>
      </c>
      <c r="B56" s="11">
        <v>5</v>
      </c>
      <c r="C56" s="11">
        <v>10</v>
      </c>
      <c r="D56" s="11">
        <v>15</v>
      </c>
      <c r="E56" s="11">
        <v>20</v>
      </c>
      <c r="F56" s="11">
        <v>25</v>
      </c>
      <c r="G56" s="11">
        <v>30</v>
      </c>
      <c r="H56" s="10">
        <v>29.812339667000003</v>
      </c>
      <c r="I56" s="10">
        <v>40.573915441000054</v>
      </c>
      <c r="J56" s="10">
        <v>69.740305465999882</v>
      </c>
      <c r="K56" s="10">
        <v>75.004812844000071</v>
      </c>
      <c r="L56" s="10">
        <v>76.090865129999997</v>
      </c>
      <c r="M56" s="10">
        <v>78.242424797000012</v>
      </c>
      <c r="N56" s="10">
        <v>106.34897058700005</v>
      </c>
      <c r="O56" s="9">
        <v>4.6245649999999996</v>
      </c>
      <c r="P56" s="9">
        <v>4.5417259999999988</v>
      </c>
      <c r="Q56" s="9">
        <v>4.5381590000000003</v>
      </c>
      <c r="R56" s="9">
        <v>4.5394930000000002</v>
      </c>
      <c r="S56" s="9">
        <v>4.5449770000000003</v>
      </c>
      <c r="T56" s="9">
        <v>4.540743</v>
      </c>
      <c r="U56" s="9">
        <v>4.5430600000000005</v>
      </c>
    </row>
    <row r="57" spans="1:21" x14ac:dyDescent="0.35">
      <c r="A57" s="11">
        <v>2</v>
      </c>
      <c r="B57" s="11">
        <v>5</v>
      </c>
      <c r="C57" s="11">
        <v>10</v>
      </c>
      <c r="D57" s="11">
        <v>15</v>
      </c>
      <c r="E57" s="11">
        <v>20</v>
      </c>
      <c r="F57" s="11">
        <v>25</v>
      </c>
      <c r="G57" s="11">
        <v>30</v>
      </c>
      <c r="H57" s="10">
        <v>32.148833704999959</v>
      </c>
      <c r="I57" s="10">
        <v>41.539935949999972</v>
      </c>
      <c r="J57" s="10">
        <v>69.213972818999878</v>
      </c>
      <c r="K57" s="10">
        <v>75.157068355999968</v>
      </c>
      <c r="L57" s="10">
        <v>76.513623981000023</v>
      </c>
      <c r="M57" s="10">
        <v>78.50040573900003</v>
      </c>
      <c r="N57" s="10">
        <v>107.09277359499993</v>
      </c>
      <c r="O57" s="9">
        <v>4.7080200000000003</v>
      </c>
      <c r="P57" s="9">
        <v>4.6251809999999995</v>
      </c>
      <c r="Q57" s="9">
        <v>4.6228639999999999</v>
      </c>
      <c r="R57" s="9">
        <v>4.6229480000000001</v>
      </c>
      <c r="S57" s="9">
        <v>4.6284479999999997</v>
      </c>
      <c r="T57" s="9">
        <v>4.6241970000000006</v>
      </c>
      <c r="U57" s="9">
        <v>4.6264980000000007</v>
      </c>
    </row>
    <row r="58" spans="1:21" x14ac:dyDescent="0.35">
      <c r="A58" s="11">
        <v>2</v>
      </c>
      <c r="B58" s="11">
        <v>5</v>
      </c>
      <c r="C58" s="11">
        <v>10</v>
      </c>
      <c r="D58" s="11">
        <v>15</v>
      </c>
      <c r="E58" s="11">
        <v>20</v>
      </c>
      <c r="F58" s="11">
        <v>25</v>
      </c>
      <c r="G58" s="11">
        <v>30</v>
      </c>
      <c r="H58" s="10">
        <v>31.605967924999959</v>
      </c>
      <c r="I58" s="10">
        <v>42.295185537999942</v>
      </c>
      <c r="J58" s="10">
        <v>70.596288805999961</v>
      </c>
      <c r="K58" s="10">
        <v>74.225886811000009</v>
      </c>
      <c r="L58" s="10">
        <v>76.17398993200004</v>
      </c>
      <c r="M58" s="10">
        <v>78.682792597999992</v>
      </c>
      <c r="N58" s="10">
        <v>106.77143690599996</v>
      </c>
      <c r="O58" s="9">
        <v>4.7914579999999996</v>
      </c>
      <c r="P58" s="9">
        <v>4.7094859999999983</v>
      </c>
      <c r="Q58" s="9">
        <v>4.7071860000000001</v>
      </c>
      <c r="R58" s="9">
        <v>4.7064029999999999</v>
      </c>
      <c r="S58" s="9">
        <v>4.7123200000000001</v>
      </c>
      <c r="T58" s="9">
        <v>4.707236</v>
      </c>
      <c r="U58" s="9">
        <v>4.7099530000000005</v>
      </c>
    </row>
    <row r="59" spans="1:21" x14ac:dyDescent="0.35">
      <c r="A59" s="11">
        <v>2</v>
      </c>
      <c r="B59" s="11">
        <v>5</v>
      </c>
      <c r="C59" s="11">
        <v>10</v>
      </c>
      <c r="D59" s="11">
        <v>15</v>
      </c>
      <c r="E59" s="11">
        <v>20</v>
      </c>
      <c r="F59" s="11">
        <v>25</v>
      </c>
      <c r="G59" s="11">
        <v>30</v>
      </c>
      <c r="H59" s="10">
        <v>30.811576104999972</v>
      </c>
      <c r="I59" s="10">
        <v>42.321013617000062</v>
      </c>
      <c r="J59" s="10">
        <v>69.485551975000021</v>
      </c>
      <c r="K59" s="10">
        <v>76.56199344200013</v>
      </c>
      <c r="L59" s="10">
        <v>76.776984007999999</v>
      </c>
      <c r="M59" s="10">
        <v>77.816042616999994</v>
      </c>
      <c r="N59" s="10">
        <v>106.14329468999995</v>
      </c>
      <c r="O59" s="9">
        <v>4.8749130000000003</v>
      </c>
      <c r="P59" s="9">
        <v>4.7941909999999996</v>
      </c>
      <c r="Q59" s="9">
        <v>4.791474</v>
      </c>
      <c r="R59" s="9">
        <v>4.7894410000000001</v>
      </c>
      <c r="S59" s="9">
        <v>4.7965910000000003</v>
      </c>
      <c r="T59" s="9">
        <v>4.7919400000000003</v>
      </c>
      <c r="U59" s="9">
        <v>4.7933910000000006</v>
      </c>
    </row>
    <row r="60" spans="1:21" x14ac:dyDescent="0.35">
      <c r="A60" s="11">
        <v>2</v>
      </c>
      <c r="B60" s="11">
        <v>5</v>
      </c>
      <c r="C60" s="11">
        <v>10</v>
      </c>
      <c r="D60" s="11">
        <v>15</v>
      </c>
      <c r="E60" s="11">
        <v>20</v>
      </c>
      <c r="F60" s="11">
        <v>25</v>
      </c>
      <c r="G60" s="11">
        <v>30</v>
      </c>
      <c r="H60" s="10">
        <v>28.119302291999986</v>
      </c>
      <c r="I60" s="10">
        <v>41.960930574000031</v>
      </c>
      <c r="J60" s="10">
        <v>70.849570601999972</v>
      </c>
      <c r="K60" s="10">
        <v>76.227342599999929</v>
      </c>
      <c r="L60" s="10">
        <v>86.134597602999975</v>
      </c>
      <c r="M60" s="10">
        <v>78.710384903999966</v>
      </c>
      <c r="N60" s="10">
        <v>107.11860167399993</v>
      </c>
      <c r="O60" s="9">
        <v>4.958367</v>
      </c>
      <c r="P60" s="9">
        <v>4.8784959999999984</v>
      </c>
      <c r="Q60" s="9">
        <v>4.8757619999999999</v>
      </c>
      <c r="R60" s="9">
        <v>4.8741289999999999</v>
      </c>
      <c r="S60" s="9">
        <v>4.8812959999999999</v>
      </c>
      <c r="T60" s="9">
        <v>4.8766449999999999</v>
      </c>
      <c r="U60" s="9">
        <v>4.8769630000000008</v>
      </c>
    </row>
    <row r="61" spans="1:21" x14ac:dyDescent="0.35">
      <c r="A61" s="11">
        <v>2</v>
      </c>
      <c r="B61" s="11">
        <v>5</v>
      </c>
      <c r="C61" s="11">
        <v>10</v>
      </c>
      <c r="D61" s="11">
        <v>15</v>
      </c>
      <c r="E61" s="11">
        <v>20</v>
      </c>
      <c r="F61" s="11">
        <v>25</v>
      </c>
      <c r="G61" s="11">
        <v>30</v>
      </c>
      <c r="H61" s="10">
        <v>28.399883862000024</v>
      </c>
      <c r="I61" s="10">
        <v>42.141854208999916</v>
      </c>
      <c r="J61" s="10">
        <v>71.642490727000109</v>
      </c>
      <c r="K61" s="10">
        <v>93.572087789999841</v>
      </c>
      <c r="L61" s="10">
        <v>102.37530540200009</v>
      </c>
      <c r="M61" s="10">
        <v>79.289410002999944</v>
      </c>
      <c r="N61" s="10">
        <v>107.5309897620001</v>
      </c>
      <c r="O61" s="9">
        <v>5.0439059999999998</v>
      </c>
      <c r="P61" s="9">
        <v>4.9627669999999995</v>
      </c>
      <c r="Q61" s="9">
        <v>4.9596330000000002</v>
      </c>
      <c r="R61" s="9">
        <v>4.9592499999999999</v>
      </c>
      <c r="S61" s="9">
        <v>4.9655839999999998</v>
      </c>
      <c r="T61" s="9">
        <v>4.9613500000000004</v>
      </c>
      <c r="U61" s="9">
        <v>4.9604510000000008</v>
      </c>
    </row>
    <row r="62" spans="1:21" x14ac:dyDescent="0.35">
      <c r="A62" s="11">
        <v>2</v>
      </c>
      <c r="B62" s="11">
        <v>5</v>
      </c>
      <c r="C62" s="11">
        <v>10</v>
      </c>
      <c r="D62" s="11">
        <v>15</v>
      </c>
      <c r="E62" s="11">
        <v>20</v>
      </c>
      <c r="F62" s="11">
        <v>25</v>
      </c>
      <c r="G62" s="11">
        <v>30</v>
      </c>
      <c r="H62" s="10">
        <v>30.401735529000007</v>
      </c>
      <c r="I62" s="10">
        <v>40.680036749000124</v>
      </c>
      <c r="J62" s="10">
        <v>70.859261425999989</v>
      </c>
      <c r="K62" s="10">
        <v>103.68760015399994</v>
      </c>
      <c r="L62" s="10">
        <v>104.38974161199997</v>
      </c>
      <c r="M62" s="10">
        <v>77.21197272400002</v>
      </c>
      <c r="N62" s="10">
        <v>106.761358675</v>
      </c>
      <c r="O62" s="9">
        <v>5.1252599999999999</v>
      </c>
      <c r="P62" s="9">
        <v>5.0470549999999985</v>
      </c>
      <c r="Q62" s="9">
        <v>5.0439210000000001</v>
      </c>
      <c r="R62" s="9">
        <v>5.0427049999999998</v>
      </c>
      <c r="S62" s="9">
        <v>5.0498719999999997</v>
      </c>
      <c r="T62" s="9">
        <v>5.0460720000000006</v>
      </c>
      <c r="U62" s="9">
        <v>5.0434060000000001</v>
      </c>
    </row>
    <row r="63" spans="1:21" x14ac:dyDescent="0.35">
      <c r="A63" s="11">
        <v>2</v>
      </c>
      <c r="B63" s="11">
        <v>5</v>
      </c>
      <c r="C63" s="11">
        <v>10</v>
      </c>
      <c r="D63" s="11">
        <v>15</v>
      </c>
      <c r="E63" s="11">
        <v>20</v>
      </c>
      <c r="F63" s="11">
        <v>25</v>
      </c>
      <c r="G63" s="11">
        <v>30</v>
      </c>
      <c r="H63" s="10">
        <v>30.297085916000015</v>
      </c>
      <c r="I63" s="10">
        <v>41.368307260999927</v>
      </c>
      <c r="J63" s="10">
        <v>90.216220574999852</v>
      </c>
      <c r="K63" s="10">
        <v>100.13875626000004</v>
      </c>
      <c r="L63" s="10">
        <v>100.67010030799997</v>
      </c>
      <c r="M63" s="10">
        <v>80.08878502999994</v>
      </c>
      <c r="N63" s="10">
        <v>125.45828003400004</v>
      </c>
      <c r="O63" s="9">
        <v>5.2099820000000001</v>
      </c>
      <c r="P63" s="9">
        <v>5.131359999999999</v>
      </c>
      <c r="Q63" s="9">
        <v>5.1286259999999997</v>
      </c>
      <c r="R63" s="9">
        <v>5.1265770000000002</v>
      </c>
      <c r="S63" s="9">
        <v>5.1337609999999998</v>
      </c>
      <c r="T63" s="9">
        <v>5.130776</v>
      </c>
      <c r="U63" s="9">
        <v>5.1281270000000001</v>
      </c>
    </row>
    <row r="64" spans="1:21" x14ac:dyDescent="0.35">
      <c r="A64" s="11">
        <v>2</v>
      </c>
      <c r="B64" s="11">
        <v>5</v>
      </c>
      <c r="C64" s="11">
        <v>10</v>
      </c>
      <c r="D64" s="11">
        <v>15</v>
      </c>
      <c r="E64" s="11">
        <v>20</v>
      </c>
      <c r="F64" s="11">
        <v>25</v>
      </c>
      <c r="G64" s="11">
        <v>30</v>
      </c>
      <c r="H64" s="10">
        <v>30.299237549999987</v>
      </c>
      <c r="I64" s="10">
        <v>42.588685383000097</v>
      </c>
      <c r="J64" s="10">
        <v>97.837556309999968</v>
      </c>
      <c r="K64" s="10">
        <v>97.366593567000109</v>
      </c>
      <c r="L64" s="10">
        <v>99.372127808999949</v>
      </c>
      <c r="M64" s="10">
        <v>91.157977898000013</v>
      </c>
      <c r="N64" s="10">
        <v>136.00892398300005</v>
      </c>
      <c r="O64" s="9">
        <v>5.2943199999999999</v>
      </c>
      <c r="P64" s="9">
        <v>5.2156319999999994</v>
      </c>
      <c r="Q64" s="9">
        <v>5.2129139999999996</v>
      </c>
      <c r="R64" s="9">
        <v>5.2091810000000001</v>
      </c>
      <c r="S64" s="9">
        <v>5.2192990000000004</v>
      </c>
      <c r="T64" s="9">
        <v>5.2150650000000001</v>
      </c>
      <c r="U64" s="9">
        <v>5.212815</v>
      </c>
    </row>
    <row r="65" spans="1:21" x14ac:dyDescent="0.35">
      <c r="A65" s="11">
        <v>2</v>
      </c>
      <c r="B65" s="11">
        <v>5</v>
      </c>
      <c r="C65" s="11">
        <v>10</v>
      </c>
      <c r="D65" s="11">
        <v>15</v>
      </c>
      <c r="E65" s="11">
        <v>20</v>
      </c>
      <c r="F65" s="11">
        <v>25</v>
      </c>
      <c r="G65" s="11">
        <v>30</v>
      </c>
      <c r="H65" s="10">
        <v>30.207506211999942</v>
      </c>
      <c r="I65" s="10">
        <v>42.422435779000011</v>
      </c>
      <c r="J65" s="10">
        <v>92.308394031000034</v>
      </c>
      <c r="K65" s="10">
        <v>99.262466795000023</v>
      </c>
      <c r="L65" s="10">
        <v>101.5211399640001</v>
      </c>
      <c r="M65" s="10">
        <v>103.97040107499993</v>
      </c>
      <c r="N65" s="10">
        <v>134.94589471999996</v>
      </c>
      <c r="O65" s="9">
        <v>5.3790249999999995</v>
      </c>
      <c r="P65" s="9">
        <v>5.2999199999999984</v>
      </c>
      <c r="Q65" s="9">
        <v>5.296786</v>
      </c>
      <c r="R65" s="9">
        <v>5.2938860000000005</v>
      </c>
      <c r="S65" s="9">
        <v>5.3027540000000002</v>
      </c>
      <c r="T65" s="9">
        <v>5.3001860000000001</v>
      </c>
      <c r="U65" s="9">
        <v>5.2975200000000005</v>
      </c>
    </row>
    <row r="66" spans="1:21" x14ac:dyDescent="0.35">
      <c r="A66" s="11">
        <v>2</v>
      </c>
      <c r="B66" s="11">
        <v>5</v>
      </c>
      <c r="C66" s="11">
        <v>10</v>
      </c>
      <c r="D66" s="11">
        <v>15</v>
      </c>
      <c r="E66" s="11">
        <v>20</v>
      </c>
      <c r="F66" s="11">
        <v>25</v>
      </c>
      <c r="G66" s="11">
        <v>30</v>
      </c>
      <c r="H66" s="10">
        <v>29.954904354999996</v>
      </c>
      <c r="I66" s="10">
        <v>41.896791542000074</v>
      </c>
      <c r="J66" s="10">
        <v>91.148975483999948</v>
      </c>
      <c r="K66" s="10">
        <v>98.517152569000018</v>
      </c>
      <c r="L66" s="10">
        <v>101.34775551900009</v>
      </c>
      <c r="M66" s="10">
        <v>107.33353299400005</v>
      </c>
      <c r="N66" s="10">
        <v>131.16372894800008</v>
      </c>
      <c r="O66" s="9">
        <v>5.46373</v>
      </c>
      <c r="P66" s="9">
        <v>5.3842239999999997</v>
      </c>
      <c r="Q66" s="9">
        <v>5.3810739999999999</v>
      </c>
      <c r="R66" s="9">
        <v>5.3785910000000001</v>
      </c>
      <c r="S66" s="9">
        <v>5.3862079999999999</v>
      </c>
      <c r="T66" s="9">
        <v>5.3832079999999998</v>
      </c>
      <c r="U66" s="9">
        <v>5.3818080000000004</v>
      </c>
    </row>
    <row r="67" spans="1:21" x14ac:dyDescent="0.35">
      <c r="A67" s="11">
        <v>2</v>
      </c>
      <c r="B67" s="11">
        <v>5</v>
      </c>
      <c r="C67" s="11">
        <v>10</v>
      </c>
      <c r="D67" s="11">
        <v>15</v>
      </c>
      <c r="E67" s="11">
        <v>20</v>
      </c>
      <c r="F67" s="11">
        <v>25</v>
      </c>
      <c r="G67" s="11">
        <v>30</v>
      </c>
      <c r="H67" s="10">
        <v>30.548216078000053</v>
      </c>
      <c r="I67" s="10">
        <v>42.605906925999989</v>
      </c>
      <c r="J67" s="10">
        <v>93.408808093000061</v>
      </c>
      <c r="K67" s="10">
        <v>99.769813671999941</v>
      </c>
      <c r="L67" s="10">
        <v>100.07076908399995</v>
      </c>
      <c r="M67" s="10">
        <v>102.51862064599993</v>
      </c>
      <c r="N67" s="10">
        <v>132.37764369699994</v>
      </c>
      <c r="O67" s="9">
        <v>5.5488340000000003</v>
      </c>
      <c r="P67" s="9">
        <v>5.4693459999999998</v>
      </c>
      <c r="Q67" s="9">
        <v>5.4649789999999996</v>
      </c>
      <c r="R67" s="9">
        <v>5.4632960000000006</v>
      </c>
      <c r="S67" s="9">
        <v>5.4696629999999997</v>
      </c>
      <c r="T67" s="9">
        <v>5.4678960000000005</v>
      </c>
      <c r="U67" s="9">
        <v>5.4660960000000003</v>
      </c>
    </row>
    <row r="68" spans="1:21" x14ac:dyDescent="0.35">
      <c r="A68" s="11">
        <v>2</v>
      </c>
      <c r="B68" s="11">
        <v>5</v>
      </c>
      <c r="C68" s="11">
        <v>10</v>
      </c>
      <c r="D68" s="11">
        <v>15</v>
      </c>
      <c r="E68" s="11">
        <v>20</v>
      </c>
      <c r="F68" s="11">
        <v>25</v>
      </c>
      <c r="G68" s="11">
        <v>30</v>
      </c>
      <c r="H68" s="10">
        <v>29.417315990999896</v>
      </c>
      <c r="I68" s="10">
        <v>42.170229799999902</v>
      </c>
      <c r="J68" s="10">
        <v>93.069853982999916</v>
      </c>
      <c r="K68" s="10">
        <v>98.526447514999973</v>
      </c>
      <c r="L68" s="10">
        <v>101.01956804999998</v>
      </c>
      <c r="M68" s="10">
        <v>101.81179976499993</v>
      </c>
      <c r="N68" s="10">
        <v>131.51236541100002</v>
      </c>
      <c r="O68" s="9">
        <v>5.8000319999999999</v>
      </c>
      <c r="P68" s="9">
        <v>5.5527839999999991</v>
      </c>
      <c r="Q68" s="9">
        <v>5.5492669999999995</v>
      </c>
      <c r="R68" s="9">
        <v>5.5479840000000005</v>
      </c>
      <c r="S68" s="9">
        <v>5.5531180000000004</v>
      </c>
      <c r="T68" s="9">
        <v>5.5517840000000005</v>
      </c>
      <c r="U68" s="9">
        <v>5.5503680000000006</v>
      </c>
    </row>
    <row r="69" spans="1:21" x14ac:dyDescent="0.35">
      <c r="A69" s="11">
        <v>2</v>
      </c>
      <c r="B69" s="11">
        <v>5</v>
      </c>
      <c r="C69" s="11">
        <v>10</v>
      </c>
      <c r="D69" s="11">
        <v>15</v>
      </c>
      <c r="E69" s="11">
        <v>20</v>
      </c>
      <c r="F69" s="11">
        <v>25</v>
      </c>
      <c r="G69" s="11">
        <v>30</v>
      </c>
      <c r="H69" s="10">
        <v>31.557033199999978</v>
      </c>
      <c r="I69" s="10">
        <v>41.987447062999991</v>
      </c>
      <c r="J69" s="10">
        <v>92.381583470999885</v>
      </c>
      <c r="K69" s="10">
        <v>100.88231473000008</v>
      </c>
      <c r="L69" s="10">
        <v>101.63801944199997</v>
      </c>
      <c r="M69" s="10">
        <v>103.96766270000001</v>
      </c>
      <c r="N69" s="10">
        <v>132.3095888040001</v>
      </c>
      <c r="O69" s="9">
        <v>5.8843199999999998</v>
      </c>
      <c r="P69" s="9">
        <v>5.6362389999999998</v>
      </c>
      <c r="Q69" s="9">
        <v>5.6331389999999999</v>
      </c>
      <c r="R69" s="9">
        <v>5.6327059999999998</v>
      </c>
      <c r="S69" s="9">
        <v>5.6365730000000003</v>
      </c>
      <c r="T69" s="9">
        <v>5.6360720000000004</v>
      </c>
      <c r="U69" s="9">
        <v>5.6346560000000006</v>
      </c>
    </row>
    <row r="70" spans="1:21" x14ac:dyDescent="0.35">
      <c r="A70" s="11">
        <v>2</v>
      </c>
      <c r="B70" s="11">
        <v>5</v>
      </c>
      <c r="C70" s="11">
        <v>10</v>
      </c>
      <c r="D70" s="11">
        <v>15</v>
      </c>
      <c r="E70" s="11">
        <v>20</v>
      </c>
      <c r="F70" s="11">
        <v>25</v>
      </c>
      <c r="G70" s="11">
        <v>30</v>
      </c>
      <c r="H70" s="10">
        <v>31.314184312999998</v>
      </c>
      <c r="I70" s="10">
        <v>41.3961316299999</v>
      </c>
      <c r="J70" s="10">
        <v>94.47046733000002</v>
      </c>
      <c r="K70" s="10">
        <v>98.620330486999933</v>
      </c>
      <c r="L70" s="10">
        <v>101.87985465799989</v>
      </c>
      <c r="M70" s="10">
        <v>104.15543711499993</v>
      </c>
      <c r="N70" s="10">
        <v>133.8624576630001</v>
      </c>
      <c r="O70" s="9">
        <v>6.2210729999999996</v>
      </c>
      <c r="P70" s="9">
        <v>5.7197099999999992</v>
      </c>
      <c r="Q70" s="9">
        <v>5.7174269999999998</v>
      </c>
      <c r="R70" s="9">
        <v>5.7174100000000001</v>
      </c>
      <c r="S70" s="9">
        <v>5.7200439999999997</v>
      </c>
      <c r="T70" s="9">
        <v>5.7199429999999998</v>
      </c>
      <c r="U70" s="9">
        <v>5.718127</v>
      </c>
    </row>
    <row r="71" spans="1:21" x14ac:dyDescent="0.35">
      <c r="A71" s="11">
        <v>2</v>
      </c>
      <c r="B71" s="11">
        <v>5</v>
      </c>
      <c r="C71" s="11">
        <v>10</v>
      </c>
      <c r="D71" s="11">
        <v>15</v>
      </c>
      <c r="E71" s="11">
        <v>20</v>
      </c>
      <c r="F71" s="11">
        <v>25</v>
      </c>
      <c r="G71" s="11">
        <v>30</v>
      </c>
      <c r="H71" s="10">
        <v>29.142366515000049</v>
      </c>
      <c r="I71" s="10">
        <v>43.556270784999924</v>
      </c>
      <c r="J71" s="10">
        <v>94.192433272000017</v>
      </c>
      <c r="K71" s="10">
        <v>100.08899872699988</v>
      </c>
      <c r="L71" s="10">
        <v>101.52476329299998</v>
      </c>
      <c r="M71" s="10">
        <v>103.09445781699992</v>
      </c>
      <c r="N71" s="10">
        <v>133.71274966300007</v>
      </c>
      <c r="O71" s="9">
        <v>6.6425140000000003</v>
      </c>
      <c r="P71" s="9">
        <v>5.8866199999999989</v>
      </c>
      <c r="Q71" s="9">
        <v>5.8012980000000001</v>
      </c>
      <c r="R71" s="9">
        <v>5.8020990000000001</v>
      </c>
      <c r="S71" s="9">
        <v>5.8035820000000005</v>
      </c>
      <c r="T71" s="9">
        <v>5.8037980000000005</v>
      </c>
      <c r="U71" s="9">
        <v>5.8015660000000002</v>
      </c>
    </row>
    <row r="72" spans="1:21" x14ac:dyDescent="0.35">
      <c r="A72" s="11">
        <v>2</v>
      </c>
      <c r="B72" s="11">
        <v>5</v>
      </c>
      <c r="C72" s="11">
        <v>10</v>
      </c>
      <c r="D72" s="11">
        <v>15</v>
      </c>
      <c r="E72" s="11">
        <v>20</v>
      </c>
      <c r="F72" s="11">
        <v>25</v>
      </c>
      <c r="G72" s="11">
        <v>30</v>
      </c>
      <c r="H72" s="10">
        <v>30.958199523000019</v>
      </c>
      <c r="I72" s="10">
        <v>40.287954786000114</v>
      </c>
      <c r="J72" s="10">
        <v>92.619115418999854</v>
      </c>
      <c r="K72" s="10">
        <v>98.972194401000024</v>
      </c>
      <c r="L72" s="10">
        <v>101.54413647000013</v>
      </c>
      <c r="M72" s="10">
        <v>104.47824549899985</v>
      </c>
      <c r="N72" s="10">
        <v>131.33966090499996</v>
      </c>
      <c r="O72" s="9">
        <v>6.7272189999999998</v>
      </c>
      <c r="P72" s="9">
        <v>5.9696580000000008</v>
      </c>
      <c r="Q72" s="9">
        <v>5.885586</v>
      </c>
      <c r="R72" s="9">
        <v>5.886387</v>
      </c>
      <c r="S72" s="9">
        <v>5.8865540000000003</v>
      </c>
      <c r="T72" s="9">
        <v>5.8880860000000004</v>
      </c>
      <c r="U72" s="9">
        <v>5.8850200000000008</v>
      </c>
    </row>
    <row r="73" spans="1:21" x14ac:dyDescent="0.35">
      <c r="A73" s="11">
        <v>2</v>
      </c>
      <c r="B73" s="11">
        <v>5</v>
      </c>
      <c r="C73" s="11">
        <v>10</v>
      </c>
      <c r="D73" s="11">
        <v>15</v>
      </c>
      <c r="E73" s="11">
        <v>20</v>
      </c>
      <c r="F73" s="11">
        <v>25</v>
      </c>
      <c r="G73" s="11">
        <v>30</v>
      </c>
      <c r="H73" s="10">
        <v>31.714920805999952</v>
      </c>
      <c r="I73" s="10">
        <v>42.541079483999965</v>
      </c>
      <c r="J73" s="10">
        <v>94.64102020200005</v>
      </c>
      <c r="K73" s="10">
        <v>101.03887350999992</v>
      </c>
      <c r="L73" s="10">
        <v>102.29439438000009</v>
      </c>
      <c r="M73" s="10">
        <v>102.99988643499989</v>
      </c>
      <c r="N73" s="10">
        <v>133.77180214199996</v>
      </c>
      <c r="O73" s="9">
        <v>6.8111069999999998</v>
      </c>
      <c r="P73" s="9">
        <v>6.0543630000000004</v>
      </c>
      <c r="Q73" s="9">
        <v>5.9702909999999996</v>
      </c>
      <c r="R73" s="9">
        <v>5.9707249999999998</v>
      </c>
      <c r="S73" s="9">
        <v>5.9712589999999999</v>
      </c>
      <c r="T73" s="9">
        <v>5.972391</v>
      </c>
      <c r="U73" s="9">
        <v>5.9685750000000004</v>
      </c>
    </row>
    <row r="74" spans="1:21" x14ac:dyDescent="0.35">
      <c r="A74" s="11">
        <v>2</v>
      </c>
      <c r="B74" s="11">
        <v>5</v>
      </c>
      <c r="C74" s="11">
        <v>10</v>
      </c>
      <c r="D74" s="11">
        <v>15</v>
      </c>
      <c r="E74" s="11">
        <v>20</v>
      </c>
      <c r="F74" s="11">
        <v>25</v>
      </c>
      <c r="G74" s="11">
        <v>30</v>
      </c>
      <c r="H74" s="10">
        <v>32.887937567000051</v>
      </c>
      <c r="I74" s="10">
        <v>42.33393189200001</v>
      </c>
      <c r="J74" s="10">
        <v>92.63271363299998</v>
      </c>
      <c r="K74" s="10">
        <v>99.220492990000025</v>
      </c>
      <c r="L74" s="10">
        <v>102.41518971899995</v>
      </c>
      <c r="M74" s="10">
        <v>105.6262569889999</v>
      </c>
      <c r="N74" s="10">
        <v>132.29491477299996</v>
      </c>
      <c r="O74" s="9">
        <v>6.8953949999999997</v>
      </c>
      <c r="P74" s="9">
        <v>6.1390510000000003</v>
      </c>
      <c r="Q74" s="9">
        <v>6.0545790000000004</v>
      </c>
      <c r="R74" s="9">
        <v>6.0550130000000006</v>
      </c>
      <c r="S74" s="9">
        <v>6.0563799999999999</v>
      </c>
      <c r="T74" s="9">
        <v>6.0566789999999999</v>
      </c>
      <c r="U74" s="9">
        <v>6.052797</v>
      </c>
    </row>
    <row r="75" spans="1:21" x14ac:dyDescent="0.35">
      <c r="A75" s="11">
        <v>2</v>
      </c>
      <c r="B75" s="11">
        <v>5</v>
      </c>
      <c r="C75" s="11">
        <v>10</v>
      </c>
      <c r="D75" s="11">
        <v>15</v>
      </c>
      <c r="E75" s="11">
        <v>20</v>
      </c>
      <c r="F75" s="11">
        <v>25</v>
      </c>
      <c r="G75" s="11">
        <v>30</v>
      </c>
      <c r="H75" s="10">
        <v>31.395592882000017</v>
      </c>
      <c r="I75" s="10">
        <v>43.814442589999999</v>
      </c>
      <c r="J75" s="10">
        <v>93.686153740999998</v>
      </c>
      <c r="K75" s="10">
        <v>98.360197910999887</v>
      </c>
      <c r="L75" s="10">
        <v>101.27323725299993</v>
      </c>
      <c r="M75" s="10">
        <v>103.43879101199991</v>
      </c>
      <c r="N75" s="10">
        <v>132.99218769900006</v>
      </c>
      <c r="O75" s="9">
        <v>6.979266</v>
      </c>
      <c r="P75" s="9">
        <v>6.2246059999999996</v>
      </c>
      <c r="Q75" s="9">
        <v>6.1388509999999998</v>
      </c>
      <c r="R75" s="9">
        <v>6.1392850000000001</v>
      </c>
      <c r="S75" s="9">
        <v>6.1394349999999998</v>
      </c>
      <c r="T75" s="9">
        <v>6.1413679999999999</v>
      </c>
      <c r="U75" s="9">
        <v>6.137518</v>
      </c>
    </row>
    <row r="76" spans="1:21" x14ac:dyDescent="0.35">
      <c r="A76" s="11">
        <v>2</v>
      </c>
      <c r="B76" s="11">
        <v>5</v>
      </c>
      <c r="C76" s="11">
        <v>10</v>
      </c>
      <c r="D76" s="11">
        <v>15</v>
      </c>
      <c r="E76" s="11">
        <v>20</v>
      </c>
      <c r="F76" s="11">
        <v>25</v>
      </c>
      <c r="G76" s="11">
        <v>30</v>
      </c>
      <c r="H76" s="10">
        <v>30.089938323999945</v>
      </c>
      <c r="I76" s="10">
        <v>41.643509746000063</v>
      </c>
      <c r="J76" s="10">
        <v>92.635941084000024</v>
      </c>
      <c r="K76" s="10">
        <v>99.333749138999906</v>
      </c>
      <c r="L76" s="10">
        <v>103.01710797800001</v>
      </c>
      <c r="M76" s="10">
        <v>105.37689105400011</v>
      </c>
      <c r="N76" s="10">
        <v>132.90583544600008</v>
      </c>
      <c r="O76" s="9">
        <v>7.0635539999999999</v>
      </c>
      <c r="P76" s="9">
        <v>6.3080440000000007</v>
      </c>
      <c r="Q76" s="9">
        <v>6.2231389999999998</v>
      </c>
      <c r="R76" s="9">
        <v>6.2227230000000002</v>
      </c>
      <c r="S76" s="9">
        <v>6.2241229999999996</v>
      </c>
      <c r="T76" s="9">
        <v>6.2252720000000004</v>
      </c>
      <c r="U76" s="9">
        <v>6.2217900000000004</v>
      </c>
    </row>
    <row r="77" spans="1:21" x14ac:dyDescent="0.35">
      <c r="A77" s="11">
        <v>2</v>
      </c>
      <c r="B77" s="11">
        <v>5</v>
      </c>
      <c r="C77" s="11">
        <v>10</v>
      </c>
      <c r="D77" s="11">
        <v>15</v>
      </c>
      <c r="E77" s="11">
        <v>20</v>
      </c>
      <c r="F77" s="11">
        <v>25</v>
      </c>
      <c r="G77" s="11">
        <v>30</v>
      </c>
      <c r="H77" s="10">
        <v>29.228963306000026</v>
      </c>
      <c r="I77" s="10">
        <v>40.859884567000108</v>
      </c>
      <c r="J77" s="10">
        <v>93.849175893999927</v>
      </c>
      <c r="K77" s="10">
        <v>100.19687579099991</v>
      </c>
      <c r="L77" s="10">
        <v>101.72329587800004</v>
      </c>
      <c r="M77" s="10">
        <v>103.96228361500005</v>
      </c>
      <c r="N77" s="10">
        <v>47.878361847000065</v>
      </c>
      <c r="O77" s="9">
        <v>7.1479429999999997</v>
      </c>
      <c r="P77" s="9">
        <v>6.3914989999999978</v>
      </c>
      <c r="Q77" s="9">
        <v>6.30741</v>
      </c>
      <c r="R77" s="9">
        <v>6.3061769999999999</v>
      </c>
      <c r="S77" s="9">
        <v>6.3088110000000004</v>
      </c>
      <c r="T77" s="9">
        <v>6.309577</v>
      </c>
      <c r="U77" s="9">
        <v>6.3064780000000003</v>
      </c>
    </row>
    <row r="78" spans="1:21" x14ac:dyDescent="0.35">
      <c r="A78" s="11">
        <v>2</v>
      </c>
      <c r="B78" s="11">
        <v>5</v>
      </c>
      <c r="C78" s="11">
        <v>10</v>
      </c>
      <c r="D78" s="11">
        <v>15</v>
      </c>
      <c r="E78" s="11">
        <v>20</v>
      </c>
      <c r="F78" s="11">
        <v>25</v>
      </c>
      <c r="G78" s="11">
        <v>30</v>
      </c>
      <c r="H78" s="10">
        <v>28.910466660999987</v>
      </c>
      <c r="I78" s="10">
        <v>42.505560581000054</v>
      </c>
      <c r="J78" s="10">
        <v>93.436787805999984</v>
      </c>
      <c r="K78" s="10">
        <v>111.3653391869999</v>
      </c>
      <c r="L78" s="10">
        <v>122.66111206999994</v>
      </c>
      <c r="M78" s="10">
        <v>103.95044115699989</v>
      </c>
      <c r="N78" s="10">
        <v>-7.1115409839999302</v>
      </c>
      <c r="O78" s="9">
        <v>7.2325809999999997</v>
      </c>
      <c r="P78" s="9">
        <v>6.4749700000000008</v>
      </c>
      <c r="Q78" s="9">
        <v>6.3917149999999996</v>
      </c>
      <c r="R78" s="9">
        <v>6.3901659999999998</v>
      </c>
      <c r="S78" s="9">
        <v>6.3935329999999997</v>
      </c>
      <c r="T78" s="9">
        <v>6.3942649999999999</v>
      </c>
      <c r="U78" s="9">
        <v>6.3915990000000003</v>
      </c>
    </row>
    <row r="79" spans="1:21" x14ac:dyDescent="0.35">
      <c r="A79" s="11">
        <v>2</v>
      </c>
      <c r="B79" s="11">
        <v>5</v>
      </c>
      <c r="C79" s="11">
        <v>10</v>
      </c>
      <c r="D79" s="11">
        <v>15</v>
      </c>
      <c r="E79" s="11">
        <v>20</v>
      </c>
      <c r="F79" s="11">
        <v>25</v>
      </c>
      <c r="H79" s="10">
        <v>29.87716710899997</v>
      </c>
      <c r="I79" s="10">
        <v>42.067344413999876</v>
      </c>
      <c r="J79" s="10">
        <v>93.333214009999892</v>
      </c>
      <c r="K79" s="10">
        <v>129.01551987800008</v>
      </c>
      <c r="L79" s="10">
        <v>130.70158332699998</v>
      </c>
      <c r="M79" s="10">
        <v>121.30595298800006</v>
      </c>
      <c r="O79" s="9">
        <v>7.3168860000000002</v>
      </c>
      <c r="P79" s="9">
        <v>6.5580079999999992</v>
      </c>
      <c r="Q79" s="9">
        <v>6.4759869999999999</v>
      </c>
      <c r="R79" s="9">
        <v>6.4743870000000001</v>
      </c>
      <c r="S79" s="9">
        <v>6.4782380000000002</v>
      </c>
      <c r="T79" s="9">
        <v>6.4786539999999997</v>
      </c>
    </row>
    <row r="80" spans="1:21" x14ac:dyDescent="0.35">
      <c r="A80" s="11">
        <v>2</v>
      </c>
      <c r="B80" s="11">
        <v>5</v>
      </c>
      <c r="C80" s="11">
        <v>10</v>
      </c>
      <c r="D80" s="11">
        <v>15</v>
      </c>
      <c r="E80" s="11">
        <v>20</v>
      </c>
      <c r="F80" s="11">
        <v>25</v>
      </c>
      <c r="H80" s="10">
        <v>30.38236235200003</v>
      </c>
      <c r="I80" s="10">
        <v>42.417056694000053</v>
      </c>
      <c r="J80" s="10">
        <v>93.865321620000032</v>
      </c>
      <c r="K80" s="10">
        <v>125.96473638600014</v>
      </c>
      <c r="L80" s="10">
        <v>127.93960053400008</v>
      </c>
      <c r="M80" s="10">
        <v>132.82760065299999</v>
      </c>
      <c r="O80" s="9">
        <v>7.4011740000000001</v>
      </c>
      <c r="P80" s="9">
        <v>6.6423959999999997</v>
      </c>
      <c r="Q80" s="9">
        <v>6.5594409999999996</v>
      </c>
      <c r="R80" s="9">
        <v>6.558675</v>
      </c>
      <c r="S80" s="9">
        <v>6.5616919999999999</v>
      </c>
      <c r="T80" s="9">
        <v>6.5628919999999997</v>
      </c>
    </row>
    <row r="81" spans="1:20" x14ac:dyDescent="0.35">
      <c r="A81" s="11">
        <v>2</v>
      </c>
      <c r="B81" s="11">
        <v>5</v>
      </c>
      <c r="C81" s="11">
        <v>10</v>
      </c>
      <c r="D81" s="11">
        <v>15</v>
      </c>
      <c r="E81" s="11">
        <v>20</v>
      </c>
      <c r="F81" s="11">
        <v>25</v>
      </c>
      <c r="H81" s="10">
        <v>30.547140261000038</v>
      </c>
      <c r="I81" s="10">
        <v>42.248655456000051</v>
      </c>
      <c r="J81" s="10">
        <v>94.395269124999913</v>
      </c>
      <c r="K81" s="10">
        <v>122.51922175000004</v>
      </c>
      <c r="L81" s="10">
        <v>123.65654278700003</v>
      </c>
      <c r="M81" s="10">
        <v>131.01641712000003</v>
      </c>
      <c r="O81" s="9">
        <v>7.4858789999999997</v>
      </c>
      <c r="P81" s="9">
        <v>6.7266180000000002</v>
      </c>
      <c r="Q81" s="9">
        <v>6.6437299999999997</v>
      </c>
      <c r="R81" s="9">
        <v>6.642963</v>
      </c>
      <c r="S81" s="9">
        <v>6.6459799999999998</v>
      </c>
      <c r="T81" s="9">
        <v>6.6475970000000002</v>
      </c>
    </row>
    <row r="82" spans="1:20" x14ac:dyDescent="0.35">
      <c r="A82" s="11">
        <v>2</v>
      </c>
      <c r="B82" s="11">
        <v>5</v>
      </c>
      <c r="C82" s="11">
        <v>10</v>
      </c>
      <c r="D82" s="11">
        <v>15</v>
      </c>
      <c r="E82" s="11">
        <v>20</v>
      </c>
      <c r="F82" s="11">
        <v>25</v>
      </c>
      <c r="H82" s="10">
        <v>29.60088880699999</v>
      </c>
      <c r="I82" s="10">
        <v>54.549815895000165</v>
      </c>
      <c r="J82" s="10">
        <v>92.22394887400003</v>
      </c>
      <c r="K82" s="10">
        <v>123.03884648600001</v>
      </c>
      <c r="L82" s="10">
        <v>127.95441743399988</v>
      </c>
      <c r="M82" s="10">
        <v>128.42086632300004</v>
      </c>
      <c r="O82" s="9">
        <v>7.5705669999999996</v>
      </c>
      <c r="P82" s="9">
        <v>6.8109059999999975</v>
      </c>
      <c r="Q82" s="9">
        <v>6.7288350000000001</v>
      </c>
      <c r="R82" s="9">
        <v>6.7272509999999999</v>
      </c>
      <c r="S82" s="9">
        <v>6.7306850000000003</v>
      </c>
      <c r="T82" s="9">
        <v>6.7318850000000001</v>
      </c>
    </row>
    <row r="83" spans="1:20" x14ac:dyDescent="0.35">
      <c r="A83" s="11">
        <v>2</v>
      </c>
      <c r="B83" s="11">
        <v>5</v>
      </c>
      <c r="C83" s="11">
        <v>10</v>
      </c>
      <c r="D83" s="11">
        <v>15</v>
      </c>
      <c r="E83" s="11">
        <v>20</v>
      </c>
      <c r="F83" s="11">
        <v>25</v>
      </c>
      <c r="H83" s="10">
        <v>30.730998815000021</v>
      </c>
      <c r="I83" s="10">
        <v>65.728206182000008</v>
      </c>
      <c r="J83" s="10">
        <v>93.504842698999937</v>
      </c>
      <c r="K83" s="10">
        <v>123.45876529300006</v>
      </c>
      <c r="L83" s="10">
        <v>125.96587991999991</v>
      </c>
      <c r="M83" s="10">
        <v>129.60371677700005</v>
      </c>
      <c r="O83" s="9">
        <v>7.6544379999999999</v>
      </c>
      <c r="P83" s="9">
        <v>6.8951939999999983</v>
      </c>
      <c r="Q83" s="9">
        <v>6.8118730000000003</v>
      </c>
      <c r="R83" s="9">
        <v>6.8115399999999999</v>
      </c>
      <c r="S83" s="9">
        <v>6.8153899999999998</v>
      </c>
      <c r="T83" s="9">
        <v>6.8165899999999997</v>
      </c>
    </row>
    <row r="84" spans="1:20" x14ac:dyDescent="0.35">
      <c r="A84" s="11">
        <v>2</v>
      </c>
      <c r="B84" s="11">
        <v>5</v>
      </c>
      <c r="C84" s="11">
        <v>10</v>
      </c>
      <c r="D84" s="11">
        <v>15</v>
      </c>
      <c r="E84" s="11">
        <v>20</v>
      </c>
      <c r="F84" s="11">
        <v>25</v>
      </c>
      <c r="H84" s="10">
        <v>30.905854954999995</v>
      </c>
      <c r="I84" s="10">
        <v>64.931084457999987</v>
      </c>
      <c r="J84" s="10">
        <v>93.338988973000028</v>
      </c>
      <c r="K84" s="10">
        <v>123.10582556199995</v>
      </c>
      <c r="L84" s="10">
        <v>126.98126208400015</v>
      </c>
      <c r="M84" s="10">
        <v>128.73804261300006</v>
      </c>
      <c r="O84" s="9">
        <v>7.7391430000000003</v>
      </c>
      <c r="P84" s="9">
        <v>6.9794819999999991</v>
      </c>
      <c r="Q84" s="9">
        <v>6.8961610000000002</v>
      </c>
      <c r="R84" s="9">
        <v>6.8965950000000005</v>
      </c>
      <c r="S84" s="9">
        <v>6.9000950000000003</v>
      </c>
      <c r="T84" s="9">
        <v>6.9009109999999998</v>
      </c>
    </row>
    <row r="85" spans="1:20" x14ac:dyDescent="0.35">
      <c r="A85" s="11">
        <v>2</v>
      </c>
      <c r="B85" s="11">
        <v>5</v>
      </c>
      <c r="C85" s="11">
        <v>10</v>
      </c>
      <c r="D85" s="11">
        <v>15</v>
      </c>
      <c r="E85" s="11">
        <v>20</v>
      </c>
      <c r="F85" s="11">
        <v>25</v>
      </c>
      <c r="H85" s="10">
        <v>30.88863341199999</v>
      </c>
      <c r="I85" s="10">
        <v>61.984057154000084</v>
      </c>
      <c r="J85" s="10">
        <v>94.722380777000012</v>
      </c>
      <c r="K85" s="10">
        <v>123.98872126900005</v>
      </c>
      <c r="L85" s="10">
        <v>126.44955035199996</v>
      </c>
      <c r="M85" s="10">
        <v>129.68321824999987</v>
      </c>
      <c r="O85" s="9">
        <v>7.8242479999999999</v>
      </c>
      <c r="P85" s="9">
        <v>7.0637710000000009</v>
      </c>
      <c r="Q85" s="9">
        <v>6.9804319999999995</v>
      </c>
      <c r="R85" s="9">
        <v>6.9792830000000006</v>
      </c>
      <c r="S85" s="9">
        <v>6.9843830000000002</v>
      </c>
      <c r="T85" s="9">
        <v>6.985182</v>
      </c>
    </row>
    <row r="86" spans="1:20" x14ac:dyDescent="0.35">
      <c r="A86" s="11">
        <v>2</v>
      </c>
      <c r="B86" s="11">
        <v>5</v>
      </c>
      <c r="C86" s="11">
        <v>10</v>
      </c>
      <c r="D86" s="11">
        <v>15</v>
      </c>
      <c r="E86" s="11">
        <v>20</v>
      </c>
      <c r="F86" s="11">
        <v>25</v>
      </c>
      <c r="H86" s="10">
        <v>30.630652469999973</v>
      </c>
      <c r="I86" s="10">
        <v>64.376519088999999</v>
      </c>
      <c r="J86" s="10">
        <v>92.743138208999994</v>
      </c>
      <c r="K86" s="10">
        <v>124.49391651199994</v>
      </c>
      <c r="L86" s="10">
        <v>127.76596308000001</v>
      </c>
      <c r="M86" s="10">
        <v>130.74419754799987</v>
      </c>
      <c r="O86" s="9">
        <v>7.9077190000000002</v>
      </c>
      <c r="P86" s="9">
        <v>7.1480750000000004</v>
      </c>
      <c r="Q86" s="9">
        <v>7.0647200000000003</v>
      </c>
      <c r="R86" s="9">
        <v>7.0635710000000005</v>
      </c>
      <c r="S86" s="9">
        <v>7.0686879999999999</v>
      </c>
      <c r="T86" s="9">
        <v>7.0694710000000001</v>
      </c>
    </row>
    <row r="87" spans="1:20" x14ac:dyDescent="0.35">
      <c r="A87" s="11">
        <v>2</v>
      </c>
      <c r="B87" s="11">
        <v>5</v>
      </c>
      <c r="C87" s="11">
        <v>10</v>
      </c>
      <c r="D87" s="11">
        <v>15</v>
      </c>
      <c r="E87" s="11">
        <v>20</v>
      </c>
      <c r="F87" s="11">
        <v>25</v>
      </c>
      <c r="H87" s="10">
        <v>30.641419111000062</v>
      </c>
      <c r="I87" s="10">
        <v>63.234962500999927</v>
      </c>
      <c r="J87" s="10">
        <v>94.130833280999923</v>
      </c>
      <c r="K87" s="10">
        <v>123.53651101000003</v>
      </c>
      <c r="L87" s="10">
        <v>126.28721660899987</v>
      </c>
      <c r="M87" s="10">
        <v>129.17587137300006</v>
      </c>
      <c r="O87" s="9">
        <v>7.9911580000000004</v>
      </c>
      <c r="P87" s="9">
        <v>7.232346999999999</v>
      </c>
      <c r="Q87" s="9">
        <v>7.1489919999999998</v>
      </c>
      <c r="R87" s="9">
        <v>7.1478419999999998</v>
      </c>
      <c r="S87" s="9">
        <v>7.1529590000000001</v>
      </c>
      <c r="T87" s="9">
        <v>7.1542089999999998</v>
      </c>
    </row>
    <row r="88" spans="1:20" x14ac:dyDescent="0.35">
      <c r="A88" s="11">
        <v>2</v>
      </c>
      <c r="B88" s="11">
        <v>5</v>
      </c>
      <c r="C88" s="11">
        <v>10</v>
      </c>
      <c r="D88" s="11">
        <v>15</v>
      </c>
      <c r="E88" s="11">
        <v>20</v>
      </c>
      <c r="F88" s="11">
        <v>25</v>
      </c>
      <c r="H88" s="10">
        <v>30.039104973999997</v>
      </c>
      <c r="I88" s="10">
        <v>63.415886135999926</v>
      </c>
      <c r="J88" s="10">
        <v>92.66216504099998</v>
      </c>
      <c r="K88" s="10">
        <v>123.35881482599996</v>
      </c>
      <c r="L88" s="10">
        <v>128.01386579099994</v>
      </c>
      <c r="M88" s="10">
        <v>130.26508339300005</v>
      </c>
      <c r="O88" s="9">
        <v>8.0742619999999992</v>
      </c>
      <c r="P88" s="9">
        <v>7.3166349999999998</v>
      </c>
      <c r="Q88" s="9">
        <v>7.2332970000000003</v>
      </c>
      <c r="R88" s="9">
        <v>7.2312970000000005</v>
      </c>
      <c r="S88" s="9">
        <v>7.2376639999999997</v>
      </c>
      <c r="T88" s="9">
        <v>7.2393299999999998</v>
      </c>
    </row>
    <row r="89" spans="1:20" x14ac:dyDescent="0.35">
      <c r="A89" s="11">
        <v>2</v>
      </c>
      <c r="B89" s="11">
        <v>5</v>
      </c>
      <c r="C89" s="11">
        <v>10</v>
      </c>
      <c r="D89" s="11">
        <v>15</v>
      </c>
      <c r="E89" s="11">
        <v>20</v>
      </c>
      <c r="F89" s="11">
        <v>25</v>
      </c>
      <c r="H89" s="10">
        <v>30.732074631999978</v>
      </c>
      <c r="I89" s="10">
        <v>63.14430698000001</v>
      </c>
      <c r="J89" s="10">
        <v>93.775741916000129</v>
      </c>
      <c r="K89" s="10">
        <v>124.06538269800012</v>
      </c>
      <c r="L89" s="10">
        <v>125.67130425799996</v>
      </c>
      <c r="M89" s="10">
        <v>129.58825946100001</v>
      </c>
      <c r="O89" s="9">
        <v>8.1593839999999993</v>
      </c>
      <c r="P89" s="9">
        <v>7.4001059999999992</v>
      </c>
      <c r="Q89" s="9">
        <v>7.3179850000000002</v>
      </c>
      <c r="R89" s="9">
        <v>7.3147520000000004</v>
      </c>
      <c r="S89" s="9">
        <v>7.3223690000000001</v>
      </c>
      <c r="T89" s="9">
        <v>7.3227850000000005</v>
      </c>
    </row>
    <row r="90" spans="1:20" x14ac:dyDescent="0.35">
      <c r="A90" s="11">
        <v>2</v>
      </c>
      <c r="B90" s="11">
        <v>5</v>
      </c>
      <c r="C90" s="11">
        <v>10</v>
      </c>
      <c r="D90" s="11">
        <v>15</v>
      </c>
      <c r="E90" s="11">
        <v>20</v>
      </c>
      <c r="F90" s="11">
        <v>25</v>
      </c>
      <c r="H90" s="10">
        <v>30.813727738999944</v>
      </c>
      <c r="I90" s="10">
        <v>63.160452706000115</v>
      </c>
      <c r="J90" s="10">
        <v>92.579040238999937</v>
      </c>
      <c r="K90" s="10">
        <v>124.31220959200004</v>
      </c>
      <c r="L90" s="10">
        <v>126.89060656299989</v>
      </c>
      <c r="M90" s="10">
        <v>130.46254016100011</v>
      </c>
      <c r="O90" s="9">
        <v>8.242839</v>
      </c>
      <c r="P90" s="9">
        <v>7.4843949999999975</v>
      </c>
      <c r="Q90" s="9">
        <v>7.4022730000000001</v>
      </c>
      <c r="R90" s="9">
        <v>7.3982070000000002</v>
      </c>
      <c r="S90" s="9">
        <v>7.406657</v>
      </c>
      <c r="T90" s="9">
        <v>7.4062400000000004</v>
      </c>
    </row>
    <row r="91" spans="1:20" x14ac:dyDescent="0.35">
      <c r="A91" s="11">
        <v>2</v>
      </c>
      <c r="B91" s="11">
        <v>5</v>
      </c>
      <c r="C91" s="11">
        <v>10</v>
      </c>
      <c r="D91" s="11">
        <v>15</v>
      </c>
      <c r="E91" s="11">
        <v>20</v>
      </c>
      <c r="F91" s="11">
        <v>25</v>
      </c>
      <c r="H91" s="10">
        <v>31.32431053800002</v>
      </c>
      <c r="I91" s="10">
        <v>61.759443480999948</v>
      </c>
      <c r="J91" s="10">
        <v>94.392041673999984</v>
      </c>
      <c r="K91" s="10">
        <v>124.23701138700005</v>
      </c>
      <c r="L91" s="10">
        <v>126.20986677000008</v>
      </c>
      <c r="M91" s="10">
        <v>129.43707976600001</v>
      </c>
      <c r="O91" s="9">
        <v>8.3254599999999996</v>
      </c>
      <c r="P91" s="9">
        <v>7.5690989999999996</v>
      </c>
      <c r="Q91" s="9">
        <v>7.4869779999999997</v>
      </c>
      <c r="R91" s="9">
        <v>7.4824950000000001</v>
      </c>
      <c r="S91" s="9">
        <v>7.4909290000000004</v>
      </c>
      <c r="T91" s="9">
        <v>7.4901949999999999</v>
      </c>
    </row>
    <row r="92" spans="1:20" x14ac:dyDescent="0.35">
      <c r="A92" s="11">
        <v>2</v>
      </c>
      <c r="B92" s="11">
        <v>5</v>
      </c>
      <c r="C92" s="11">
        <v>10</v>
      </c>
      <c r="D92" s="11">
        <v>15</v>
      </c>
      <c r="E92" s="11">
        <v>20</v>
      </c>
      <c r="F92" s="11">
        <v>25</v>
      </c>
      <c r="H92" s="10">
        <v>30.889709229000005</v>
      </c>
      <c r="I92" s="10">
        <v>65.239645741000004</v>
      </c>
      <c r="J92" s="10">
        <v>94.290619512000035</v>
      </c>
      <c r="K92" s="10">
        <v>125.28145755200012</v>
      </c>
      <c r="L92" s="10">
        <v>126.45992111499993</v>
      </c>
      <c r="M92" s="10">
        <v>130.39663690199995</v>
      </c>
      <c r="O92" s="9">
        <v>8.4097310000000007</v>
      </c>
      <c r="P92" s="9">
        <v>7.6533879999999979</v>
      </c>
      <c r="Q92" s="9">
        <v>7.5721160000000003</v>
      </c>
      <c r="R92" s="9">
        <v>7.5672000000000006</v>
      </c>
      <c r="S92" s="9">
        <v>7.5752170000000003</v>
      </c>
      <c r="T92" s="9">
        <v>7.5735330000000003</v>
      </c>
    </row>
    <row r="93" spans="1:20" x14ac:dyDescent="0.35">
      <c r="A93" s="11">
        <v>2</v>
      </c>
      <c r="B93" s="11">
        <v>5</v>
      </c>
      <c r="C93" s="11">
        <v>10</v>
      </c>
      <c r="D93" s="11">
        <v>15</v>
      </c>
      <c r="E93" s="11">
        <v>20</v>
      </c>
      <c r="F93" s="11">
        <v>25</v>
      </c>
      <c r="H93" s="10">
        <v>31.142991024999958</v>
      </c>
      <c r="I93" s="10">
        <v>63.516232480999975</v>
      </c>
      <c r="J93" s="10">
        <v>109.70118052099997</v>
      </c>
      <c r="K93" s="10">
        <v>35.058966498000132</v>
      </c>
      <c r="L93" s="10">
        <v>126.81501248000006</v>
      </c>
      <c r="M93" s="10">
        <v>130.11605533200009</v>
      </c>
      <c r="O93" s="9">
        <v>8.494453</v>
      </c>
      <c r="P93" s="9">
        <v>7.7376759999999987</v>
      </c>
      <c r="Q93" s="9">
        <v>7.6551539999999996</v>
      </c>
      <c r="R93" s="9">
        <v>7.6514709999999999</v>
      </c>
      <c r="S93" s="9">
        <v>7.6594879999999996</v>
      </c>
      <c r="T93" s="9">
        <v>7.6569880000000001</v>
      </c>
    </row>
    <row r="94" spans="1:20" x14ac:dyDescent="0.35">
      <c r="A94" s="11">
        <v>2</v>
      </c>
      <c r="B94" s="11">
        <v>5</v>
      </c>
      <c r="C94" s="11">
        <v>10</v>
      </c>
      <c r="D94" s="11">
        <v>15</v>
      </c>
      <c r="E94" s="11">
        <v>20</v>
      </c>
      <c r="F94" s="11">
        <v>25</v>
      </c>
      <c r="H94" s="10">
        <v>30.258339562000003</v>
      </c>
      <c r="I94" s="10">
        <v>63.943682007000007</v>
      </c>
      <c r="J94" s="10">
        <v>119.90064049500006</v>
      </c>
      <c r="K94" s="10">
        <v>-4.2524053450000565</v>
      </c>
      <c r="L94" s="10">
        <v>5.2197717480000847</v>
      </c>
      <c r="M94" s="10">
        <v>128.91182293600002</v>
      </c>
      <c r="O94" s="9">
        <v>8.5795410000000007</v>
      </c>
      <c r="P94" s="9">
        <v>7.8219639999999995</v>
      </c>
      <c r="Q94" s="9">
        <v>7.7398420000000003</v>
      </c>
      <c r="R94" s="9">
        <v>7.7361760000000004</v>
      </c>
      <c r="S94" s="9">
        <v>7.74376</v>
      </c>
      <c r="T94" s="9">
        <v>7.7400419999999999</v>
      </c>
    </row>
    <row r="95" spans="1:20" x14ac:dyDescent="0.35">
      <c r="A95" s="11">
        <v>2</v>
      </c>
      <c r="B95" s="11">
        <v>5</v>
      </c>
      <c r="C95" s="11">
        <v>10</v>
      </c>
      <c r="D95" s="11">
        <v>15</v>
      </c>
      <c r="E95" s="11">
        <v>20</v>
      </c>
      <c r="F95" s="11">
        <v>25</v>
      </c>
      <c r="H95" s="10">
        <v>28.982824821999941</v>
      </c>
      <c r="I95" s="10">
        <v>63.076252087000057</v>
      </c>
      <c r="J95" s="10">
        <v>120.28446212900008</v>
      </c>
      <c r="K95" s="10">
        <v>0.69034398499991312</v>
      </c>
      <c r="L95" s="10">
        <v>-6.82058865099998</v>
      </c>
      <c r="M95" s="10">
        <v>13.403781840999955</v>
      </c>
      <c r="O95" s="9">
        <v>8.6625960000000006</v>
      </c>
      <c r="P95" s="9">
        <v>7.906269</v>
      </c>
      <c r="Q95" s="9">
        <v>7.8249639999999996</v>
      </c>
      <c r="R95" s="9">
        <v>7.8204470000000006</v>
      </c>
      <c r="S95" s="9">
        <v>7.8280479999999999</v>
      </c>
      <c r="T95" s="9">
        <v>7.8251309999999998</v>
      </c>
    </row>
    <row r="96" spans="1:20" x14ac:dyDescent="0.35">
      <c r="A96" s="11">
        <v>2</v>
      </c>
      <c r="B96" s="11">
        <v>5</v>
      </c>
      <c r="C96" s="11">
        <v>10</v>
      </c>
      <c r="D96" s="11">
        <v>15</v>
      </c>
      <c r="F96" s="11">
        <v>25</v>
      </c>
      <c r="H96" s="10">
        <v>29.593745495000007</v>
      </c>
      <c r="I96" s="10">
        <v>63.591818093000029</v>
      </c>
      <c r="J96" s="10">
        <v>115.41049730199995</v>
      </c>
      <c r="K96" s="10">
        <v>5.3384284590000561</v>
      </c>
      <c r="M96" s="10">
        <v>-7.2344879569999421</v>
      </c>
      <c r="O96" s="9">
        <v>8.7473010000000002</v>
      </c>
      <c r="P96" s="9">
        <v>7.9905399999999975</v>
      </c>
      <c r="Q96" s="9">
        <v>7.9084019999999997</v>
      </c>
      <c r="R96" s="9">
        <v>7.9047190000000009</v>
      </c>
      <c r="T96" s="9">
        <v>7.9085850000000004</v>
      </c>
    </row>
    <row r="97" spans="1:17" x14ac:dyDescent="0.35">
      <c r="A97" s="11">
        <v>2</v>
      </c>
      <c r="B97" s="11">
        <v>5</v>
      </c>
      <c r="C97" s="11">
        <v>10</v>
      </c>
      <c r="H97" s="10">
        <v>31.077087766000034</v>
      </c>
      <c r="I97" s="10">
        <v>63.954448647999925</v>
      </c>
      <c r="J97" s="10">
        <v>116.19778533299996</v>
      </c>
      <c r="O97" s="9">
        <v>8.8324219999999993</v>
      </c>
      <c r="P97" s="9">
        <v>8.0748279999999983</v>
      </c>
      <c r="Q97" s="9">
        <v>7.992273</v>
      </c>
    </row>
    <row r="98" spans="1:17" x14ac:dyDescent="0.35">
      <c r="A98" s="11">
        <v>2</v>
      </c>
      <c r="B98" s="11">
        <v>5</v>
      </c>
      <c r="C98" s="11">
        <v>10</v>
      </c>
      <c r="H98" s="10">
        <v>31.750684247000038</v>
      </c>
      <c r="I98" s="10">
        <v>64.189433083999916</v>
      </c>
      <c r="J98" s="10">
        <v>116.09205990299995</v>
      </c>
      <c r="O98" s="9">
        <v>8.9158770000000001</v>
      </c>
      <c r="P98" s="9">
        <v>8.1582829999999991</v>
      </c>
      <c r="Q98" s="9">
        <v>8.0757280000000016</v>
      </c>
    </row>
    <row r="99" spans="1:17" x14ac:dyDescent="0.35">
      <c r="A99" s="11">
        <v>2</v>
      </c>
      <c r="B99" s="11">
        <v>5</v>
      </c>
      <c r="C99" s="11">
        <v>10</v>
      </c>
      <c r="H99" s="10">
        <v>29.587970531999986</v>
      </c>
      <c r="I99" s="10">
        <v>64.104552525999907</v>
      </c>
      <c r="J99" s="10">
        <v>117.88246070999992</v>
      </c>
      <c r="O99" s="9">
        <v>8.9993320000000008</v>
      </c>
      <c r="P99" s="9">
        <v>8.2417379999999998</v>
      </c>
      <c r="Q99" s="9">
        <v>8.1591660000000008</v>
      </c>
    </row>
    <row r="100" spans="1:17" x14ac:dyDescent="0.35">
      <c r="A100" s="11">
        <v>2</v>
      </c>
      <c r="B100" s="11">
        <v>5</v>
      </c>
      <c r="C100" s="11">
        <v>10</v>
      </c>
      <c r="H100" s="10">
        <v>29.431411751999974</v>
      </c>
      <c r="I100" s="10">
        <v>64.120302374000062</v>
      </c>
      <c r="J100" s="10">
        <v>115.63769800999989</v>
      </c>
      <c r="O100" s="9">
        <v>9.0819530000000004</v>
      </c>
      <c r="P100" s="9">
        <v>8.3251930000000005</v>
      </c>
      <c r="Q100" s="9">
        <v>8.2426210000000015</v>
      </c>
    </row>
    <row r="101" spans="1:17" x14ac:dyDescent="0.35">
      <c r="A101" s="11">
        <v>2</v>
      </c>
      <c r="B101" s="11">
        <v>5</v>
      </c>
      <c r="C101" s="11">
        <v>10</v>
      </c>
      <c r="H101" s="10">
        <v>31.077087766000034</v>
      </c>
      <c r="I101" s="10">
        <v>63.754840245999958</v>
      </c>
      <c r="J101" s="10">
        <v>117.73666009999988</v>
      </c>
      <c r="O101" s="9">
        <v>9.1662250000000007</v>
      </c>
      <c r="P101" s="9">
        <v>8.4091639999999988</v>
      </c>
      <c r="Q101" s="9">
        <v>8.3260760000000005</v>
      </c>
    </row>
    <row r="102" spans="1:17" x14ac:dyDescent="0.35">
      <c r="A102" s="11">
        <v>2</v>
      </c>
      <c r="B102" s="11">
        <v>5</v>
      </c>
      <c r="C102" s="11">
        <v>10</v>
      </c>
      <c r="H102" s="10">
        <v>30.453644696000026</v>
      </c>
      <c r="I102" s="10">
        <v>64.378283316000079</v>
      </c>
      <c r="J102" s="10">
        <v>118.4389247040001</v>
      </c>
      <c r="O102" s="9">
        <v>9.2513459999999998</v>
      </c>
      <c r="P102" s="9">
        <v>8.4942189999999993</v>
      </c>
      <c r="Q102" s="9">
        <v>8.4095310000000012</v>
      </c>
    </row>
    <row r="103" spans="1:17" x14ac:dyDescent="0.35">
      <c r="A103" s="11">
        <v>2</v>
      </c>
      <c r="B103" s="11">
        <v>5</v>
      </c>
      <c r="C103" s="11">
        <v>10</v>
      </c>
      <c r="H103" s="10">
        <v>28.988203907000013</v>
      </c>
      <c r="I103" s="10">
        <v>82.686888910000107</v>
      </c>
      <c r="J103" s="10">
        <v>117.47760334099985</v>
      </c>
      <c r="O103" s="9">
        <v>9.3339680000000005</v>
      </c>
      <c r="P103" s="9">
        <v>8.5768240000000002</v>
      </c>
      <c r="Q103" s="9">
        <v>8.4929850000000009</v>
      </c>
    </row>
    <row r="104" spans="1:17" x14ac:dyDescent="0.35">
      <c r="A104" s="11">
        <v>2</v>
      </c>
      <c r="B104" s="11">
        <v>5</v>
      </c>
      <c r="C104" s="11">
        <v>10</v>
      </c>
      <c r="H104" s="10">
        <v>30.390968887999975</v>
      </c>
      <c r="I104" s="10">
        <v>88.173347774000035</v>
      </c>
      <c r="J104" s="10">
        <v>115.63984964399992</v>
      </c>
      <c r="O104" s="9">
        <v>9.418272</v>
      </c>
      <c r="P104" s="9">
        <v>8.6615289999999998</v>
      </c>
      <c r="Q104" s="9">
        <v>8.5765400000000014</v>
      </c>
    </row>
    <row r="105" spans="1:17" x14ac:dyDescent="0.35">
      <c r="A105" s="11">
        <v>2</v>
      </c>
      <c r="B105" s="11">
        <v>5</v>
      </c>
      <c r="C105" s="11">
        <v>10</v>
      </c>
      <c r="H105" s="10">
        <v>30.304616634999945</v>
      </c>
      <c r="I105" s="10">
        <v>85.223346027999924</v>
      </c>
      <c r="J105" s="10">
        <v>118.00433186600014</v>
      </c>
      <c r="O105" s="9">
        <v>9.502561</v>
      </c>
      <c r="P105" s="9">
        <v>8.7458170000000006</v>
      </c>
      <c r="Q105" s="9">
        <v>8.6595120000000012</v>
      </c>
    </row>
    <row r="106" spans="1:17" x14ac:dyDescent="0.35">
      <c r="A106" s="11">
        <v>2</v>
      </c>
      <c r="B106" s="11">
        <v>5</v>
      </c>
      <c r="C106" s="11">
        <v>10</v>
      </c>
      <c r="H106" s="10">
        <v>36.42410772400001</v>
      </c>
      <c r="I106" s="10">
        <v>82.660086682999918</v>
      </c>
      <c r="J106" s="10">
        <v>116.17948797299994</v>
      </c>
      <c r="O106" s="9">
        <v>9.5859989999999993</v>
      </c>
      <c r="P106" s="9">
        <v>8.8305379999999989</v>
      </c>
      <c r="Q106" s="9">
        <v>8.7446330000000003</v>
      </c>
    </row>
    <row r="107" spans="1:17" x14ac:dyDescent="0.35">
      <c r="A107" s="11">
        <v>2</v>
      </c>
      <c r="B107" s="11">
        <v>5</v>
      </c>
      <c r="C107" s="11">
        <v>10</v>
      </c>
      <c r="H107" s="10">
        <v>41.944908005000059</v>
      </c>
      <c r="I107" s="10">
        <v>86.086228141999982</v>
      </c>
      <c r="J107" s="10">
        <v>118.95097072700003</v>
      </c>
      <c r="O107" s="9">
        <v>9.6694530000000007</v>
      </c>
      <c r="P107" s="9">
        <v>8.9152259999999988</v>
      </c>
      <c r="Q107" s="9">
        <v>8.828088000000001</v>
      </c>
    </row>
    <row r="108" spans="1:17" x14ac:dyDescent="0.35">
      <c r="A108" s="11">
        <v>2</v>
      </c>
      <c r="B108" s="11">
        <v>5</v>
      </c>
      <c r="C108" s="11">
        <v>10</v>
      </c>
      <c r="H108" s="10">
        <v>43.798420021000027</v>
      </c>
      <c r="I108" s="10">
        <v>84.041326852999987</v>
      </c>
      <c r="J108" s="10">
        <v>116.68683484999997</v>
      </c>
      <c r="O108" s="9">
        <v>9.7537579999999995</v>
      </c>
      <c r="P108" s="9">
        <v>8.9999309999999983</v>
      </c>
      <c r="Q108" s="9">
        <v>8.9111260000000012</v>
      </c>
    </row>
    <row r="109" spans="1:17" x14ac:dyDescent="0.35">
      <c r="A109" s="11">
        <v>2</v>
      </c>
      <c r="B109" s="11">
        <v>5</v>
      </c>
      <c r="C109" s="11">
        <v>10</v>
      </c>
      <c r="H109" s="10">
        <v>44.750050559999977</v>
      </c>
      <c r="I109" s="10">
        <v>85.01918134899995</v>
      </c>
      <c r="J109" s="10">
        <v>116.70298057600007</v>
      </c>
      <c r="O109" s="9">
        <v>9.8384629999999991</v>
      </c>
      <c r="P109" s="9">
        <v>9.0850530000000003</v>
      </c>
      <c r="Q109" s="9">
        <v>8.9958310000000008</v>
      </c>
    </row>
    <row r="110" spans="1:17" x14ac:dyDescent="0.35">
      <c r="A110" s="11">
        <v>2</v>
      </c>
      <c r="B110" s="11">
        <v>5</v>
      </c>
      <c r="C110" s="11">
        <v>10</v>
      </c>
      <c r="H110" s="10">
        <v>46.826412021999943</v>
      </c>
      <c r="I110" s="10">
        <v>83.455554320000033</v>
      </c>
      <c r="J110" s="10">
        <v>117.65245948100005</v>
      </c>
      <c r="O110" s="9">
        <v>9.9248349999999999</v>
      </c>
      <c r="P110" s="9">
        <v>9.1676739999999999</v>
      </c>
      <c r="Q110" s="9">
        <v>9.0805360000000004</v>
      </c>
    </row>
    <row r="111" spans="1:17" x14ac:dyDescent="0.35">
      <c r="A111" s="11">
        <v>2</v>
      </c>
      <c r="B111" s="11">
        <v>5</v>
      </c>
      <c r="C111" s="11">
        <v>10</v>
      </c>
      <c r="H111" s="10">
        <v>46.022725256000001</v>
      </c>
      <c r="I111" s="10">
        <v>84.742903047000027</v>
      </c>
      <c r="J111" s="10">
        <v>116.59510351200004</v>
      </c>
      <c r="O111" s="9">
        <v>10.008290000000001</v>
      </c>
      <c r="P111" s="9">
        <v>9.2527959999999982</v>
      </c>
      <c r="Q111" s="9">
        <v>9.1648070000000015</v>
      </c>
    </row>
    <row r="112" spans="1:17" x14ac:dyDescent="0.35">
      <c r="A112" s="11">
        <v>2</v>
      </c>
      <c r="B112" s="11">
        <v>5</v>
      </c>
      <c r="C112" s="11">
        <v>10</v>
      </c>
      <c r="H112" s="10">
        <v>45.163514465000048</v>
      </c>
      <c r="I112" s="10">
        <v>84.841097758000046</v>
      </c>
      <c r="J112" s="10">
        <v>118.16842136499986</v>
      </c>
      <c r="O112" s="9">
        <v>10.090911</v>
      </c>
      <c r="P112" s="9">
        <v>9.336250999999999</v>
      </c>
      <c r="Q112" s="9">
        <v>9.2494790000000009</v>
      </c>
    </row>
    <row r="113" spans="1:17" x14ac:dyDescent="0.35">
      <c r="A113" s="11">
        <v>2</v>
      </c>
      <c r="B113" s="11">
        <v>5</v>
      </c>
      <c r="C113" s="11">
        <v>10</v>
      </c>
      <c r="H113" s="10">
        <v>44.475923892000026</v>
      </c>
      <c r="I113" s="10">
        <v>83.623947087000033</v>
      </c>
      <c r="J113" s="10">
        <v>2.1161856639999996</v>
      </c>
      <c r="O113" s="9">
        <v>10.174766</v>
      </c>
      <c r="P113" s="9">
        <v>9.4197049999999987</v>
      </c>
      <c r="Q113" s="9">
        <v>9.3341840000000005</v>
      </c>
    </row>
    <row r="114" spans="1:17" x14ac:dyDescent="0.35">
      <c r="A114" s="11">
        <v>2</v>
      </c>
      <c r="B114" s="11">
        <v>5</v>
      </c>
      <c r="H114" s="10">
        <v>45.265324033999946</v>
      </c>
      <c r="I114" s="10">
        <v>85.879080550000026</v>
      </c>
      <c r="O114" s="9">
        <v>10.259054000000001</v>
      </c>
      <c r="P114" s="9">
        <v>9.5031599999999994</v>
      </c>
    </row>
    <row r="115" spans="1:17" x14ac:dyDescent="0.35">
      <c r="A115" s="11">
        <v>2</v>
      </c>
      <c r="B115" s="11">
        <v>5</v>
      </c>
      <c r="H115" s="10">
        <v>46.909140946000036</v>
      </c>
      <c r="I115" s="10">
        <v>85.01918134899995</v>
      </c>
      <c r="O115" s="9">
        <v>10.343342</v>
      </c>
      <c r="P115" s="9">
        <v>9.5866150000000001</v>
      </c>
    </row>
    <row r="116" spans="1:17" x14ac:dyDescent="0.35">
      <c r="A116" s="11">
        <v>2</v>
      </c>
      <c r="B116" s="11">
        <v>5</v>
      </c>
      <c r="H116" s="10">
        <v>46.708844133999946</v>
      </c>
      <c r="I116" s="10">
        <v>85.180043396999963</v>
      </c>
      <c r="O116" s="9">
        <v>10.427630000000001</v>
      </c>
      <c r="P116" s="9">
        <v>9.6696529999999985</v>
      </c>
    </row>
    <row r="117" spans="1:17" x14ac:dyDescent="0.35">
      <c r="A117" s="11">
        <v>2</v>
      </c>
      <c r="B117" s="11">
        <v>5</v>
      </c>
      <c r="H117" s="10">
        <v>44.138775208999959</v>
      </c>
      <c r="I117" s="10">
        <v>85.340913915999977</v>
      </c>
      <c r="O117" s="9">
        <v>10.680495000000001</v>
      </c>
      <c r="P117" s="9">
        <v>9.7543579999999981</v>
      </c>
    </row>
    <row r="118" spans="1:17" x14ac:dyDescent="0.35">
      <c r="A118" s="11">
        <v>2</v>
      </c>
      <c r="B118" s="11">
        <v>5</v>
      </c>
      <c r="H118" s="10">
        <v>45.965538673000026</v>
      </c>
      <c r="I118" s="10">
        <v>85.015953898000021</v>
      </c>
      <c r="O118" s="9">
        <v>11.186256999999999</v>
      </c>
      <c r="P118" s="9">
        <v>9.8390789999999999</v>
      </c>
    </row>
    <row r="119" spans="1:17" x14ac:dyDescent="0.35">
      <c r="A119" s="11">
        <v>2</v>
      </c>
      <c r="B119" s="11">
        <v>5</v>
      </c>
      <c r="H119" s="10">
        <v>46.571413993000021</v>
      </c>
      <c r="I119" s="10">
        <v>84.989437408999947</v>
      </c>
      <c r="O119" s="9">
        <v>11.608530999999999</v>
      </c>
      <c r="P119" s="9">
        <v>9.9246010000000009</v>
      </c>
    </row>
    <row r="120" spans="1:17" x14ac:dyDescent="0.35">
      <c r="A120" s="11">
        <v>2</v>
      </c>
      <c r="B120" s="11">
        <v>5</v>
      </c>
      <c r="H120" s="10">
        <v>47.254114557000037</v>
      </c>
      <c r="I120" s="10">
        <v>84.661249940000062</v>
      </c>
      <c r="O120" s="9">
        <v>11.946934000000001</v>
      </c>
      <c r="P120" s="9">
        <v>10.008055999999998</v>
      </c>
    </row>
    <row r="121" spans="1:17" x14ac:dyDescent="0.35">
      <c r="A121" s="11">
        <v>2</v>
      </c>
      <c r="B121" s="11">
        <v>5</v>
      </c>
      <c r="H121" s="10">
        <v>46.223662483999931</v>
      </c>
      <c r="I121" s="10">
        <v>84.393190766999851</v>
      </c>
      <c r="O121" s="9">
        <v>12.030389</v>
      </c>
      <c r="P121" s="9">
        <v>10.091509999999998</v>
      </c>
    </row>
    <row r="122" spans="1:17" x14ac:dyDescent="0.35">
      <c r="A122" s="11">
        <v>2</v>
      </c>
      <c r="B122" s="11">
        <v>5</v>
      </c>
      <c r="H122" s="10">
        <v>45.63319080499997</v>
      </c>
      <c r="I122" s="10">
        <v>84.321908422999968</v>
      </c>
      <c r="O122" s="9">
        <v>12.113860000000001</v>
      </c>
      <c r="P122" s="9">
        <v>10.174964999999998</v>
      </c>
    </row>
    <row r="123" spans="1:17" x14ac:dyDescent="0.35">
      <c r="A123" s="11">
        <v>2</v>
      </c>
      <c r="B123" s="11">
        <v>5</v>
      </c>
      <c r="H123" s="10">
        <v>44.277778714000021</v>
      </c>
      <c r="I123" s="10">
        <v>94.524738716999991</v>
      </c>
      <c r="O123" s="9">
        <v>12.196880999999999</v>
      </c>
      <c r="P123" s="9">
        <v>10.258419999999999</v>
      </c>
    </row>
    <row r="124" spans="1:17" x14ac:dyDescent="0.35">
      <c r="A124" s="11">
        <v>2</v>
      </c>
      <c r="B124" s="11">
        <v>5</v>
      </c>
      <c r="H124" s="10">
        <v>43.274239007999995</v>
      </c>
      <c r="I124" s="10">
        <v>105.95269427299991</v>
      </c>
      <c r="O124" s="9">
        <v>12.282003</v>
      </c>
      <c r="P124" s="9">
        <v>10.341457999999998</v>
      </c>
    </row>
    <row r="125" spans="1:17" x14ac:dyDescent="0.35">
      <c r="A125" s="11">
        <v>2</v>
      </c>
      <c r="B125" s="11">
        <v>5</v>
      </c>
      <c r="H125" s="10">
        <v>44.51936939199993</v>
      </c>
      <c r="I125" s="10">
        <v>109.91060113899994</v>
      </c>
      <c r="O125" s="9">
        <v>12.365441000000001</v>
      </c>
      <c r="P125" s="9">
        <v>10.425862999999998</v>
      </c>
    </row>
    <row r="126" spans="1:17" x14ac:dyDescent="0.35">
      <c r="A126" s="11">
        <v>2</v>
      </c>
      <c r="B126" s="11">
        <v>5</v>
      </c>
      <c r="H126" s="10">
        <v>46.946811483000033</v>
      </c>
      <c r="I126" s="10">
        <v>105.68293301899996</v>
      </c>
      <c r="O126" s="9">
        <v>12.448896</v>
      </c>
      <c r="P126" s="9">
        <v>10.510084000000001</v>
      </c>
    </row>
    <row r="127" spans="1:17" x14ac:dyDescent="0.35">
      <c r="A127" s="11">
        <v>2</v>
      </c>
      <c r="B127" s="11">
        <v>5</v>
      </c>
      <c r="H127" s="10">
        <v>47.704608582999981</v>
      </c>
      <c r="I127" s="10">
        <v>103.65716036900005</v>
      </c>
      <c r="O127" s="9">
        <v>12.532767</v>
      </c>
      <c r="P127" s="9">
        <v>10.594372999999999</v>
      </c>
    </row>
    <row r="128" spans="1:17" x14ac:dyDescent="0.35">
      <c r="A128" s="11">
        <v>2</v>
      </c>
      <c r="B128" s="11">
        <v>5</v>
      </c>
      <c r="H128" s="10">
        <v>48.015574509000032</v>
      </c>
      <c r="I128" s="10">
        <v>105.55327813500003</v>
      </c>
      <c r="O128" s="9">
        <v>12.616239</v>
      </c>
      <c r="P128" s="9">
        <v>10.678644</v>
      </c>
    </row>
    <row r="129" spans="1:16" x14ac:dyDescent="0.35">
      <c r="A129" s="11">
        <v>2</v>
      </c>
      <c r="B129" s="11">
        <v>5</v>
      </c>
      <c r="H129" s="10">
        <v>47.74829862100006</v>
      </c>
      <c r="I129" s="10">
        <v>106.70775299800005</v>
      </c>
      <c r="O129" s="9">
        <v>12.699693</v>
      </c>
      <c r="P129" s="9">
        <v>10.763366</v>
      </c>
    </row>
    <row r="130" spans="1:16" x14ac:dyDescent="0.35">
      <c r="A130" s="11">
        <v>2</v>
      </c>
      <c r="B130" s="11">
        <v>5</v>
      </c>
      <c r="H130" s="10">
        <v>46.35805603700004</v>
      </c>
      <c r="I130" s="10">
        <v>105.47769252299997</v>
      </c>
      <c r="O130" s="9">
        <v>12.782731999999999</v>
      </c>
      <c r="P130" s="9">
        <v>10.84727</v>
      </c>
    </row>
    <row r="131" spans="1:16" x14ac:dyDescent="0.35">
      <c r="A131" s="11">
        <v>2</v>
      </c>
      <c r="B131" s="11">
        <v>5</v>
      </c>
      <c r="H131" s="10">
        <v>44.455474897999977</v>
      </c>
      <c r="I131" s="10">
        <v>107.718831894</v>
      </c>
      <c r="O131" s="9">
        <v>12.867003</v>
      </c>
      <c r="P131" s="9">
        <v>10.931575</v>
      </c>
    </row>
    <row r="132" spans="1:16" x14ac:dyDescent="0.35">
      <c r="A132" s="11">
        <v>2</v>
      </c>
      <c r="B132" s="11">
        <v>5</v>
      </c>
      <c r="H132" s="10">
        <v>46.121995784000035</v>
      </c>
      <c r="I132" s="10">
        <v>106.36664725399999</v>
      </c>
      <c r="O132" s="9">
        <v>12.951708</v>
      </c>
      <c r="P132" s="9">
        <v>11.015447</v>
      </c>
    </row>
    <row r="133" spans="1:16" x14ac:dyDescent="0.35">
      <c r="A133" s="11">
        <v>2</v>
      </c>
      <c r="B133" s="11">
        <v>5</v>
      </c>
      <c r="H133" s="10">
        <v>46.127374868999993</v>
      </c>
      <c r="I133" s="10">
        <v>105.31359455300003</v>
      </c>
      <c r="O133" s="9">
        <v>13.035978999999999</v>
      </c>
      <c r="P133" s="9">
        <v>11.099717999999998</v>
      </c>
    </row>
    <row r="134" spans="1:16" x14ac:dyDescent="0.35">
      <c r="A134" s="11">
        <v>2</v>
      </c>
      <c r="B134" s="11">
        <v>5</v>
      </c>
      <c r="H134" s="10">
        <v>47.066095603999997</v>
      </c>
      <c r="I134" s="10">
        <v>105.90475464200006</v>
      </c>
      <c r="O134" s="9">
        <v>13.120701</v>
      </c>
      <c r="P134" s="9">
        <v>11.183590000000001</v>
      </c>
    </row>
    <row r="135" spans="1:16" x14ac:dyDescent="0.35">
      <c r="A135" s="11">
        <v>2</v>
      </c>
      <c r="B135" s="11">
        <v>5</v>
      </c>
      <c r="H135" s="10">
        <v>47.391735560999962</v>
      </c>
      <c r="I135" s="10">
        <v>106.18426039500002</v>
      </c>
      <c r="O135" s="9">
        <v>13.205406</v>
      </c>
      <c r="P135" s="9">
        <v>11.267877999999998</v>
      </c>
    </row>
    <row r="136" spans="1:16" x14ac:dyDescent="0.35">
      <c r="A136" s="11">
        <v>2</v>
      </c>
      <c r="B136" s="11">
        <v>5</v>
      </c>
      <c r="H136" s="10">
        <v>46.009419573999935</v>
      </c>
      <c r="I136" s="10">
        <v>106.78510283699984</v>
      </c>
      <c r="O136" s="9">
        <v>13.290544000000001</v>
      </c>
      <c r="P136" s="9">
        <v>11.352582999999997</v>
      </c>
    </row>
    <row r="137" spans="1:16" x14ac:dyDescent="0.35">
      <c r="A137" s="11">
        <v>2</v>
      </c>
      <c r="B137" s="11">
        <v>5</v>
      </c>
      <c r="H137" s="10">
        <v>46.359131853999997</v>
      </c>
      <c r="I137" s="10">
        <v>106.61924911100004</v>
      </c>
      <c r="O137" s="9">
        <v>13.373564999999999</v>
      </c>
      <c r="P137" s="9">
        <v>11.436870999999998</v>
      </c>
    </row>
    <row r="138" spans="1:16" x14ac:dyDescent="0.35">
      <c r="A138" s="11">
        <v>2</v>
      </c>
      <c r="B138" s="11">
        <v>5</v>
      </c>
      <c r="H138" s="10">
        <v>45.159202726000046</v>
      </c>
      <c r="I138" s="10">
        <v>106.34834989400008</v>
      </c>
      <c r="O138" s="9">
        <v>13.45787</v>
      </c>
      <c r="P138" s="9">
        <v>11.521141999999999</v>
      </c>
    </row>
    <row r="139" spans="1:16" x14ac:dyDescent="0.35">
      <c r="A139" s="11">
        <v>2</v>
      </c>
      <c r="B139" s="11">
        <v>5</v>
      </c>
      <c r="H139" s="10">
        <v>46.020573622000029</v>
      </c>
      <c r="I139" s="10">
        <v>107.56119729699992</v>
      </c>
      <c r="O139" s="9">
        <v>13.541725</v>
      </c>
      <c r="P139" s="9">
        <v>11.60543</v>
      </c>
    </row>
    <row r="140" spans="1:16" x14ac:dyDescent="0.35">
      <c r="A140" s="11">
        <v>2</v>
      </c>
      <c r="B140" s="11">
        <v>5</v>
      </c>
      <c r="H140" s="10">
        <v>46.193278128000031</v>
      </c>
      <c r="I140" s="10">
        <v>104.96603390700011</v>
      </c>
      <c r="O140" s="9">
        <v>13.626013</v>
      </c>
      <c r="P140" s="9">
        <v>11.689717999999997</v>
      </c>
    </row>
    <row r="141" spans="1:16" x14ac:dyDescent="0.35">
      <c r="A141" s="11">
        <v>2</v>
      </c>
      <c r="B141" s="11">
        <v>5</v>
      </c>
      <c r="H141" s="10">
        <v>45.773359320999987</v>
      </c>
      <c r="I141" s="10">
        <v>105.65792774800013</v>
      </c>
      <c r="O141" s="9">
        <v>13.710735</v>
      </c>
      <c r="P141" s="9">
        <v>11.774022999999998</v>
      </c>
    </row>
    <row r="142" spans="1:16" x14ac:dyDescent="0.35">
      <c r="A142" s="11">
        <v>2</v>
      </c>
      <c r="B142" s="11">
        <v>5</v>
      </c>
      <c r="H142" s="10">
        <v>46.825336204999985</v>
      </c>
      <c r="I142" s="10">
        <v>107.16534234200003</v>
      </c>
      <c r="O142" s="9">
        <v>13.794639</v>
      </c>
      <c r="P142" s="9">
        <v>11.858295</v>
      </c>
    </row>
    <row r="143" spans="1:16" x14ac:dyDescent="0.35">
      <c r="A143" s="11">
        <v>2</v>
      </c>
      <c r="B143" s="11">
        <v>5</v>
      </c>
      <c r="H143" s="10">
        <v>47.503235953999933</v>
      </c>
      <c r="I143" s="10">
        <v>106.7872544710001</v>
      </c>
      <c r="O143" s="9">
        <v>13.878928</v>
      </c>
      <c r="P143" s="9">
        <v>11.942299999999998</v>
      </c>
    </row>
    <row r="144" spans="1:16" x14ac:dyDescent="0.35">
      <c r="A144" s="11">
        <v>2</v>
      </c>
      <c r="B144" s="11">
        <v>5</v>
      </c>
      <c r="H144" s="10">
        <v>46.888003542000035</v>
      </c>
      <c r="I144" s="10">
        <v>106.96358230600003</v>
      </c>
      <c r="O144" s="9">
        <v>13.963649</v>
      </c>
      <c r="P144" s="9">
        <v>12.026937999999999</v>
      </c>
    </row>
    <row r="145" spans="1:16" x14ac:dyDescent="0.35">
      <c r="A145" s="11">
        <v>2</v>
      </c>
      <c r="B145" s="11">
        <v>5</v>
      </c>
      <c r="H145" s="10">
        <v>46.538291261999973</v>
      </c>
      <c r="I145" s="10">
        <v>107.04631123000013</v>
      </c>
      <c r="O145" s="9">
        <v>14.048037000000001</v>
      </c>
      <c r="P145" s="9">
        <v>12.111642999999999</v>
      </c>
    </row>
    <row r="146" spans="1:16" x14ac:dyDescent="0.35">
      <c r="A146" s="11">
        <v>2</v>
      </c>
      <c r="B146" s="11">
        <v>5</v>
      </c>
      <c r="H146" s="10">
        <v>47.755441933000043</v>
      </c>
      <c r="I146" s="10">
        <v>105.67906515200002</v>
      </c>
      <c r="O146" s="9">
        <v>14.132258999999999</v>
      </c>
      <c r="P146" s="9">
        <v>12.195914</v>
      </c>
    </row>
    <row r="147" spans="1:16" x14ac:dyDescent="0.35">
      <c r="A147" s="11">
        <v>2</v>
      </c>
      <c r="B147" s="11">
        <v>5</v>
      </c>
      <c r="H147" s="10">
        <v>47.316537356000026</v>
      </c>
      <c r="I147" s="10">
        <v>105.56619640999998</v>
      </c>
      <c r="O147" s="9">
        <v>14.21698</v>
      </c>
      <c r="P147" s="9">
        <v>12.280201999999997</v>
      </c>
    </row>
    <row r="148" spans="1:16" x14ac:dyDescent="0.35">
      <c r="A148" s="11">
        <v>2</v>
      </c>
      <c r="B148" s="11">
        <v>5</v>
      </c>
      <c r="H148" s="10">
        <v>45.071774656000059</v>
      </c>
      <c r="I148" s="10">
        <v>106.71420789999991</v>
      </c>
      <c r="O148" s="9">
        <v>14.301268</v>
      </c>
      <c r="P148" s="9">
        <v>12.364924</v>
      </c>
    </row>
    <row r="149" spans="1:16" x14ac:dyDescent="0.35">
      <c r="A149" s="11">
        <v>2</v>
      </c>
      <c r="B149" s="11">
        <v>5</v>
      </c>
      <c r="H149" s="10">
        <v>46.373125946000016</v>
      </c>
      <c r="I149" s="10">
        <v>-3.7422738530000288</v>
      </c>
      <c r="O149" s="9">
        <v>14.385973</v>
      </c>
      <c r="P149" s="9">
        <v>12.449629</v>
      </c>
    </row>
    <row r="150" spans="1:16" x14ac:dyDescent="0.35">
      <c r="A150" s="11">
        <v>2</v>
      </c>
      <c r="B150" s="11">
        <v>5</v>
      </c>
      <c r="H150" s="10">
        <v>46.896618548999982</v>
      </c>
      <c r="I150" s="10">
        <v>-4.7715609150000091</v>
      </c>
      <c r="O150" s="9">
        <v>14.469428000000001</v>
      </c>
      <c r="P150" s="9">
        <v>12.533966999999999</v>
      </c>
    </row>
    <row r="151" spans="1:16" x14ac:dyDescent="0.35">
      <c r="A151" s="11">
        <v>2</v>
      </c>
      <c r="H151" s="10">
        <v>46.433641648999981</v>
      </c>
      <c r="O151" s="9">
        <v>14.553699999999999</v>
      </c>
    </row>
    <row r="152" spans="1:16" x14ac:dyDescent="0.35">
      <c r="A152" s="11">
        <v>2</v>
      </c>
      <c r="H152" s="10">
        <v>54.322831542000074</v>
      </c>
      <c r="O152" s="9">
        <v>14.638004</v>
      </c>
    </row>
    <row r="153" spans="1:16" x14ac:dyDescent="0.35">
      <c r="A153" s="11">
        <v>2</v>
      </c>
      <c r="H153" s="10">
        <v>57.708906291999995</v>
      </c>
      <c r="O153" s="9">
        <v>14.722293000000001</v>
      </c>
    </row>
    <row r="154" spans="1:16" x14ac:dyDescent="0.35">
      <c r="A154" s="11">
        <v>2</v>
      </c>
      <c r="H154" s="10">
        <v>59.577479746000051</v>
      </c>
      <c r="O154" s="9">
        <v>14.806996999999999</v>
      </c>
    </row>
    <row r="155" spans="1:16" x14ac:dyDescent="0.35">
      <c r="A155" s="11">
        <v>2</v>
      </c>
      <c r="H155" s="10">
        <v>62.092057375000024</v>
      </c>
      <c r="O155" s="9">
        <v>14.891285999999999</v>
      </c>
    </row>
    <row r="156" spans="1:16" x14ac:dyDescent="0.35">
      <c r="A156" s="11">
        <v>2</v>
      </c>
      <c r="H156" s="10">
        <v>63.812251655000011</v>
      </c>
      <c r="O156" s="9">
        <v>14.975989999999999</v>
      </c>
    </row>
    <row r="157" spans="1:16" x14ac:dyDescent="0.35">
      <c r="A157" s="11">
        <v>2</v>
      </c>
      <c r="H157" s="10">
        <v>64.714765077000038</v>
      </c>
      <c r="O157" s="9">
        <v>15.061128999999999</v>
      </c>
    </row>
    <row r="158" spans="1:16" x14ac:dyDescent="0.35">
      <c r="A158" s="11">
        <v>2</v>
      </c>
      <c r="H158" s="10">
        <v>64.593969737999942</v>
      </c>
      <c r="O158" s="9">
        <v>15.144567</v>
      </c>
    </row>
    <row r="159" spans="1:16" x14ac:dyDescent="0.35">
      <c r="A159" s="11">
        <v>2</v>
      </c>
      <c r="H159" s="10">
        <v>61.682318468000062</v>
      </c>
      <c r="O159" s="9">
        <v>15.228021</v>
      </c>
    </row>
    <row r="160" spans="1:16" x14ac:dyDescent="0.35">
      <c r="A160" s="11">
        <v>2</v>
      </c>
      <c r="H160" s="10">
        <v>61.688781841000036</v>
      </c>
      <c r="O160" s="9">
        <v>15.311059999999999</v>
      </c>
    </row>
    <row r="161" spans="1:15" x14ac:dyDescent="0.35">
      <c r="A161" s="11">
        <v>2</v>
      </c>
      <c r="H161" s="10">
        <v>61.02741522499997</v>
      </c>
      <c r="O161" s="9">
        <v>15.395764</v>
      </c>
    </row>
    <row r="162" spans="1:15" x14ac:dyDescent="0.35">
      <c r="A162" s="11">
        <v>2</v>
      </c>
      <c r="H162" s="10">
        <v>60.369964470000014</v>
      </c>
      <c r="O162" s="9">
        <v>15.480468999999999</v>
      </c>
    </row>
    <row r="163" spans="1:15" x14ac:dyDescent="0.35">
      <c r="A163" s="11">
        <v>2</v>
      </c>
      <c r="H163" s="10">
        <v>60.737974109999925</v>
      </c>
      <c r="O163" s="9">
        <v>15.565574</v>
      </c>
    </row>
    <row r="164" spans="1:15" x14ac:dyDescent="0.35">
      <c r="A164" s="11">
        <v>2</v>
      </c>
      <c r="H164" s="10">
        <v>62.925052679999965</v>
      </c>
      <c r="O164" s="9">
        <v>15.649462</v>
      </c>
    </row>
    <row r="165" spans="1:15" x14ac:dyDescent="0.35">
      <c r="A165" s="11">
        <v>2</v>
      </c>
      <c r="H165" s="10">
        <v>62.304837061000001</v>
      </c>
      <c r="O165" s="9">
        <v>15.732900000000001</v>
      </c>
    </row>
    <row r="166" spans="1:15" x14ac:dyDescent="0.35">
      <c r="A166" s="11">
        <v>2</v>
      </c>
      <c r="H166" s="10">
        <v>63.504757718000064</v>
      </c>
      <c r="O166" s="9">
        <v>15.816355</v>
      </c>
    </row>
    <row r="167" spans="1:15" x14ac:dyDescent="0.35">
      <c r="A167" s="11">
        <v>2</v>
      </c>
      <c r="H167" s="10">
        <v>62.612179658000002</v>
      </c>
      <c r="O167" s="9">
        <v>15.899827</v>
      </c>
    </row>
    <row r="168" spans="1:15" x14ac:dyDescent="0.35">
      <c r="A168" s="11">
        <v>2</v>
      </c>
      <c r="H168" s="10">
        <v>62.447401748999994</v>
      </c>
      <c r="O168" s="9">
        <v>15.983265000000001</v>
      </c>
    </row>
    <row r="169" spans="1:15" x14ac:dyDescent="0.35">
      <c r="A169" s="11">
        <v>2</v>
      </c>
      <c r="H169" s="10">
        <v>62.20879398400001</v>
      </c>
      <c r="O169" s="9">
        <v>16.066719000000003</v>
      </c>
    </row>
    <row r="170" spans="1:15" x14ac:dyDescent="0.35">
      <c r="A170" s="11">
        <v>2</v>
      </c>
      <c r="H170" s="10">
        <v>63.162972034999996</v>
      </c>
      <c r="O170" s="9">
        <v>16.150174000000003</v>
      </c>
    </row>
    <row r="171" spans="1:15" x14ac:dyDescent="0.35">
      <c r="A171" s="11">
        <v>2</v>
      </c>
      <c r="H171" s="10">
        <v>62.967666900999973</v>
      </c>
      <c r="O171" s="9">
        <v>16.233629000000001</v>
      </c>
    </row>
    <row r="172" spans="1:15" x14ac:dyDescent="0.35">
      <c r="A172" s="11">
        <v>2</v>
      </c>
      <c r="H172" s="10">
        <v>61.580651768000052</v>
      </c>
      <c r="O172" s="9">
        <v>16.317084000000001</v>
      </c>
    </row>
    <row r="173" spans="1:15" x14ac:dyDescent="0.35">
      <c r="A173" s="11">
        <v>2</v>
      </c>
      <c r="H173" s="10">
        <v>61.679922296000029</v>
      </c>
      <c r="O173" s="9">
        <v>16.400538000000001</v>
      </c>
    </row>
    <row r="174" spans="1:15" x14ac:dyDescent="0.35">
      <c r="A174" s="11">
        <v>2</v>
      </c>
      <c r="H174" s="10">
        <v>62.716829271000051</v>
      </c>
      <c r="O174" s="9">
        <v>16.483577</v>
      </c>
    </row>
    <row r="175" spans="1:15" x14ac:dyDescent="0.35">
      <c r="A175" s="11">
        <v>2</v>
      </c>
      <c r="H175" s="10">
        <v>62.192648258000077</v>
      </c>
      <c r="O175" s="9">
        <v>16.568265</v>
      </c>
    </row>
    <row r="176" spans="1:15" x14ac:dyDescent="0.35">
      <c r="A176" s="11">
        <v>2</v>
      </c>
      <c r="H176" s="10">
        <v>61.314064289999976</v>
      </c>
      <c r="O176" s="9">
        <v>16.652970000000003</v>
      </c>
    </row>
    <row r="177" spans="1:15" x14ac:dyDescent="0.35">
      <c r="A177" s="11">
        <v>2</v>
      </c>
      <c r="H177" s="10">
        <v>62.203414898999995</v>
      </c>
      <c r="O177" s="9">
        <v>16.738508000000003</v>
      </c>
    </row>
    <row r="178" spans="1:15" x14ac:dyDescent="0.35">
      <c r="A178" s="11">
        <v>2</v>
      </c>
      <c r="H178" s="10">
        <v>62.820403067000029</v>
      </c>
      <c r="O178" s="9">
        <v>16.821963</v>
      </c>
    </row>
    <row r="179" spans="1:15" x14ac:dyDescent="0.35">
      <c r="A179" s="11">
        <v>2</v>
      </c>
      <c r="H179" s="10">
        <v>63.510145274000024</v>
      </c>
      <c r="O179" s="9">
        <v>16.905417000000003</v>
      </c>
    </row>
    <row r="180" spans="1:15" x14ac:dyDescent="0.35">
      <c r="A180" s="11">
        <v>2</v>
      </c>
      <c r="H180" s="10">
        <v>63.839012681999975</v>
      </c>
      <c r="O180" s="9">
        <v>16.988872000000001</v>
      </c>
    </row>
    <row r="181" spans="1:15" x14ac:dyDescent="0.35">
      <c r="A181" s="11">
        <v>2</v>
      </c>
      <c r="H181" s="10">
        <v>64.015340517000027</v>
      </c>
      <c r="O181" s="9">
        <v>17.072344000000001</v>
      </c>
    </row>
    <row r="182" spans="1:15" x14ac:dyDescent="0.35">
      <c r="A182" s="11">
        <v>2</v>
      </c>
      <c r="H182" s="10">
        <v>63.232791154999973</v>
      </c>
      <c r="O182" s="9">
        <v>17.155365000000003</v>
      </c>
    </row>
    <row r="183" spans="1:15" x14ac:dyDescent="0.35">
      <c r="A183" s="11">
        <v>2</v>
      </c>
      <c r="H183" s="10">
        <v>63.148590536000029</v>
      </c>
      <c r="O183" s="9">
        <v>17.240487000000002</v>
      </c>
    </row>
    <row r="184" spans="1:15" x14ac:dyDescent="0.35">
      <c r="A184" s="11">
        <v>2</v>
      </c>
      <c r="H184" s="10">
        <v>62.792810760999998</v>
      </c>
      <c r="O184" s="9">
        <v>17.323941000000001</v>
      </c>
    </row>
    <row r="185" spans="1:15" x14ac:dyDescent="0.35">
      <c r="A185" s="11">
        <v>2</v>
      </c>
      <c r="H185" s="10">
        <v>63.227799476999962</v>
      </c>
      <c r="O185" s="9">
        <v>17.406979000000003</v>
      </c>
    </row>
    <row r="186" spans="1:15" x14ac:dyDescent="0.35">
      <c r="A186" s="11">
        <v>2</v>
      </c>
      <c r="H186" s="10">
        <v>62.105220187999976</v>
      </c>
      <c r="O186" s="9">
        <v>17.491668000000001</v>
      </c>
    </row>
    <row r="187" spans="1:15" x14ac:dyDescent="0.35">
      <c r="A187" s="11">
        <v>2</v>
      </c>
      <c r="H187" s="10">
        <v>62.962967755000022</v>
      </c>
      <c r="O187" s="9">
        <v>17.575972</v>
      </c>
    </row>
    <row r="188" spans="1:15" x14ac:dyDescent="0.35">
      <c r="A188" s="11">
        <v>2</v>
      </c>
      <c r="H188" s="10">
        <v>63.05509497099996</v>
      </c>
      <c r="O188" s="9">
        <v>17.660677000000003</v>
      </c>
    </row>
    <row r="189" spans="1:15" x14ac:dyDescent="0.35">
      <c r="A189" s="11">
        <v>2</v>
      </c>
      <c r="H189" s="10">
        <v>62.702835179000033</v>
      </c>
      <c r="O189" s="9">
        <v>17.744582000000001</v>
      </c>
    </row>
    <row r="190" spans="1:15" x14ac:dyDescent="0.35">
      <c r="A190" s="11">
        <v>2</v>
      </c>
      <c r="H190" s="10">
        <v>63.666704054000036</v>
      </c>
      <c r="O190" s="9">
        <v>17.828870000000002</v>
      </c>
    </row>
    <row r="191" spans="1:15" x14ac:dyDescent="0.35">
      <c r="A191" s="11">
        <v>2</v>
      </c>
      <c r="H191" s="10">
        <v>63.129217358999995</v>
      </c>
      <c r="O191" s="9">
        <v>17.912742000000001</v>
      </c>
    </row>
    <row r="192" spans="1:15" x14ac:dyDescent="0.35">
      <c r="A192" s="11">
        <v>2</v>
      </c>
      <c r="H192" s="10">
        <v>62.612179658000002</v>
      </c>
      <c r="O192" s="9">
        <v>17.996196000000001</v>
      </c>
    </row>
    <row r="193" spans="1:15" x14ac:dyDescent="0.35">
      <c r="A193" s="11">
        <v>2</v>
      </c>
      <c r="H193" s="10">
        <v>62.178662637000002</v>
      </c>
      <c r="O193" s="9">
        <v>18.080468000000003</v>
      </c>
    </row>
    <row r="194" spans="1:15" x14ac:dyDescent="0.35">
      <c r="A194" s="11">
        <v>2</v>
      </c>
      <c r="H194" s="10">
        <v>63.226327781999998</v>
      </c>
      <c r="O194" s="9">
        <v>18.165173000000003</v>
      </c>
    </row>
    <row r="195" spans="1:15" x14ac:dyDescent="0.35">
      <c r="A195" s="11">
        <v>2</v>
      </c>
      <c r="H195" s="10">
        <v>63.934367348999956</v>
      </c>
      <c r="O195" s="9">
        <v>18.249461</v>
      </c>
    </row>
    <row r="196" spans="1:15" x14ac:dyDescent="0.35">
      <c r="A196" s="11">
        <v>2</v>
      </c>
      <c r="H196" s="10">
        <v>73.042859546999978</v>
      </c>
      <c r="O196" s="9">
        <v>18.333332000000002</v>
      </c>
    </row>
    <row r="197" spans="1:15" x14ac:dyDescent="0.35">
      <c r="A197" s="11">
        <v>2</v>
      </c>
      <c r="H197" s="10">
        <v>76.754961661000038</v>
      </c>
      <c r="O197" s="9">
        <v>18.417621</v>
      </c>
    </row>
    <row r="198" spans="1:15" x14ac:dyDescent="0.35">
      <c r="A198" s="11">
        <v>2</v>
      </c>
      <c r="H198" s="10">
        <v>77.635309855999992</v>
      </c>
      <c r="O198" s="9">
        <v>18.502309</v>
      </c>
    </row>
    <row r="199" spans="1:15" x14ac:dyDescent="0.35">
      <c r="A199" s="11">
        <v>2</v>
      </c>
      <c r="H199" s="10">
        <v>78.745650808999983</v>
      </c>
      <c r="O199" s="9">
        <v>18.586214000000002</v>
      </c>
    </row>
    <row r="200" spans="1:15" x14ac:dyDescent="0.35">
      <c r="A200" s="11">
        <v>2</v>
      </c>
      <c r="H200" s="10">
        <v>79.86137931799999</v>
      </c>
      <c r="O200" s="9">
        <v>18.670502000000003</v>
      </c>
    </row>
    <row r="201" spans="1:15" x14ac:dyDescent="0.35">
      <c r="A201" s="11">
        <v>2</v>
      </c>
      <c r="H201" s="10">
        <v>80.606258142999991</v>
      </c>
      <c r="O201" s="9">
        <v>18.754373000000001</v>
      </c>
    </row>
    <row r="202" spans="1:15" x14ac:dyDescent="0.35">
      <c r="A202" s="11">
        <v>2</v>
      </c>
      <c r="H202" s="10">
        <v>80.753134569999986</v>
      </c>
      <c r="O202" s="9">
        <v>18.837828000000002</v>
      </c>
    </row>
    <row r="203" spans="1:15" x14ac:dyDescent="0.35">
      <c r="A203" s="11">
        <v>2</v>
      </c>
      <c r="H203" s="10">
        <v>82.429862404000005</v>
      </c>
      <c r="O203" s="9">
        <v>19.174547</v>
      </c>
    </row>
    <row r="204" spans="1:15" x14ac:dyDescent="0.35">
      <c r="A204" s="11">
        <v>2</v>
      </c>
      <c r="H204" s="10">
        <v>80.875828533999936</v>
      </c>
      <c r="O204" s="9">
        <v>19.931924000000002</v>
      </c>
    </row>
    <row r="205" spans="1:15" x14ac:dyDescent="0.35">
      <c r="A205" s="11">
        <v>2</v>
      </c>
      <c r="H205" s="10">
        <v>82.040238759000033</v>
      </c>
      <c r="O205" s="9">
        <v>20.015379000000003</v>
      </c>
    </row>
    <row r="206" spans="1:15" x14ac:dyDescent="0.35">
      <c r="A206" s="11">
        <v>2</v>
      </c>
      <c r="H206" s="10">
        <v>82.596267351999927</v>
      </c>
      <c r="O206" s="9">
        <v>20.098833000000003</v>
      </c>
    </row>
    <row r="207" spans="1:15" x14ac:dyDescent="0.35">
      <c r="A207" s="11">
        <v>2</v>
      </c>
      <c r="H207" s="10">
        <v>82.184132272999989</v>
      </c>
      <c r="O207" s="9">
        <v>20.182288000000003</v>
      </c>
    </row>
    <row r="208" spans="1:15" x14ac:dyDescent="0.35">
      <c r="A208" s="11">
        <v>2</v>
      </c>
      <c r="H208" s="10">
        <v>80.176901521000048</v>
      </c>
      <c r="O208" s="9">
        <v>20.266160000000003</v>
      </c>
    </row>
    <row r="209" spans="1:15" x14ac:dyDescent="0.35">
      <c r="A209" s="11">
        <v>2</v>
      </c>
      <c r="H209" s="10">
        <v>78.978048209999997</v>
      </c>
      <c r="O209" s="9">
        <v>20.349614000000003</v>
      </c>
    </row>
    <row r="210" spans="1:15" x14ac:dyDescent="0.35">
      <c r="A210" s="11">
        <v>2</v>
      </c>
      <c r="H210" s="10">
        <v>76.941904797000063</v>
      </c>
      <c r="O210" s="9">
        <v>20.433069000000003</v>
      </c>
    </row>
    <row r="211" spans="1:15" x14ac:dyDescent="0.35">
      <c r="A211" s="11">
        <v>2</v>
      </c>
      <c r="H211" s="10">
        <v>77.78071458800008</v>
      </c>
      <c r="O211" s="9">
        <v>20.516507000000001</v>
      </c>
    </row>
    <row r="212" spans="1:15" x14ac:dyDescent="0.35">
      <c r="A212" s="11">
        <v>2</v>
      </c>
      <c r="H212" s="10">
        <v>78.55896068200002</v>
      </c>
      <c r="O212" s="9">
        <v>20.599962000000001</v>
      </c>
    </row>
    <row r="213" spans="1:15" x14ac:dyDescent="0.35">
      <c r="A213" s="11">
        <v>2</v>
      </c>
      <c r="H213" s="10">
        <v>79.264840143999947</v>
      </c>
      <c r="O213" s="9">
        <v>20.683417000000002</v>
      </c>
    </row>
    <row r="214" spans="1:15" x14ac:dyDescent="0.35">
      <c r="A214" s="11">
        <v>2</v>
      </c>
      <c r="H214" s="10">
        <v>81.597030913999959</v>
      </c>
      <c r="O214" s="9">
        <v>20.766872000000003</v>
      </c>
    </row>
    <row r="215" spans="1:15" x14ac:dyDescent="0.35">
      <c r="A215" s="11">
        <v>2</v>
      </c>
      <c r="H215" s="10">
        <v>81.997189136999964</v>
      </c>
      <c r="O215" s="9">
        <v>20.850326000000003</v>
      </c>
    </row>
    <row r="216" spans="1:15" x14ac:dyDescent="0.35">
      <c r="A216" s="11">
        <v>2</v>
      </c>
      <c r="H216" s="10">
        <v>80.491926177000039</v>
      </c>
      <c r="O216" s="9">
        <v>20.933781000000003</v>
      </c>
    </row>
    <row r="217" spans="1:15" x14ac:dyDescent="0.35">
      <c r="A217" s="11">
        <v>2</v>
      </c>
      <c r="H217" s="10">
        <v>79.188423253000053</v>
      </c>
      <c r="O217" s="9">
        <v>21.017236</v>
      </c>
    </row>
    <row r="218" spans="1:15" x14ac:dyDescent="0.35">
      <c r="A218" s="11">
        <v>2</v>
      </c>
      <c r="H218" s="10">
        <v>78.261157569000034</v>
      </c>
      <c r="O218" s="9">
        <v>21.100274000000002</v>
      </c>
    </row>
    <row r="219" spans="1:15" x14ac:dyDescent="0.35">
      <c r="A219" s="11">
        <v>2</v>
      </c>
      <c r="H219" s="10">
        <v>77.841626168999994</v>
      </c>
      <c r="O219" s="9">
        <v>21.184979000000002</v>
      </c>
    </row>
    <row r="220" spans="1:15" x14ac:dyDescent="0.35">
      <c r="A220" s="11">
        <v>2</v>
      </c>
      <c r="H220" s="10">
        <v>78.390559443999962</v>
      </c>
      <c r="O220" s="9">
        <v>21.269667000000002</v>
      </c>
    </row>
    <row r="221" spans="1:15" x14ac:dyDescent="0.35">
      <c r="A221" s="11">
        <v>2</v>
      </c>
      <c r="H221" s="10">
        <v>81.22432212800004</v>
      </c>
      <c r="O221" s="9">
        <v>21.355222000000001</v>
      </c>
    </row>
    <row r="222" spans="1:15" x14ac:dyDescent="0.35">
      <c r="A222" s="11">
        <v>2</v>
      </c>
      <c r="H222" s="10">
        <v>81.213951364999957</v>
      </c>
      <c r="O222" s="9">
        <v>21.438677000000002</v>
      </c>
    </row>
    <row r="223" spans="1:15" x14ac:dyDescent="0.35">
      <c r="A223" s="11">
        <v>2</v>
      </c>
      <c r="H223" s="10">
        <v>81.11536924699999</v>
      </c>
      <c r="O223" s="9">
        <v>21.522115000000003</v>
      </c>
    </row>
    <row r="224" spans="1:15" x14ac:dyDescent="0.35">
      <c r="A224" s="11">
        <v>2</v>
      </c>
      <c r="H224" s="10">
        <v>79.053389283999934</v>
      </c>
      <c r="O224" s="9">
        <v>21.60557</v>
      </c>
    </row>
    <row r="225" spans="1:15" x14ac:dyDescent="0.35">
      <c r="A225" s="11">
        <v>2</v>
      </c>
      <c r="H225" s="10">
        <v>79.577570296999966</v>
      </c>
      <c r="O225" s="9">
        <v>21.689024000000003</v>
      </c>
    </row>
    <row r="226" spans="1:15" x14ac:dyDescent="0.35">
      <c r="A226" s="11">
        <v>2</v>
      </c>
      <c r="H226" s="10">
        <v>79.645625189999976</v>
      </c>
      <c r="O226" s="9">
        <v>21.772062000000002</v>
      </c>
    </row>
    <row r="227" spans="1:15" x14ac:dyDescent="0.35">
      <c r="A227" s="11">
        <v>2</v>
      </c>
      <c r="H227" s="10">
        <v>80.094607997999958</v>
      </c>
      <c r="O227" s="9">
        <v>21.857184</v>
      </c>
    </row>
    <row r="228" spans="1:15" x14ac:dyDescent="0.35">
      <c r="A228" s="11">
        <v>2</v>
      </c>
      <c r="H228" s="10">
        <v>80.106441984999947</v>
      </c>
      <c r="O228" s="9">
        <v>21.940639000000001</v>
      </c>
    </row>
    <row r="229" spans="1:15" x14ac:dyDescent="0.35">
      <c r="A229" s="11">
        <v>2</v>
      </c>
      <c r="H229" s="10">
        <v>79.566123717000039</v>
      </c>
      <c r="O229" s="9">
        <v>22.024093000000001</v>
      </c>
    </row>
    <row r="230" spans="1:15" x14ac:dyDescent="0.35">
      <c r="A230" s="11">
        <v>2</v>
      </c>
      <c r="H230" s="10">
        <v>79.564652022000075</v>
      </c>
      <c r="O230" s="9">
        <v>22.107548000000001</v>
      </c>
    </row>
    <row r="231" spans="1:15" x14ac:dyDescent="0.35">
      <c r="A231" s="11">
        <v>2</v>
      </c>
      <c r="H231" s="10">
        <v>80.954894605999925</v>
      </c>
      <c r="O231" s="9">
        <v>22.191003000000002</v>
      </c>
    </row>
    <row r="232" spans="1:15" x14ac:dyDescent="0.35">
      <c r="A232" s="11">
        <v>2</v>
      </c>
      <c r="H232" s="10">
        <v>80.947363887000051</v>
      </c>
      <c r="O232" s="9">
        <v>22.274441000000003</v>
      </c>
    </row>
    <row r="233" spans="1:15" x14ac:dyDescent="0.35">
      <c r="A233" s="11">
        <v>2</v>
      </c>
      <c r="H233" s="10">
        <v>79.394495027999994</v>
      </c>
      <c r="O233" s="9">
        <v>22.357479000000001</v>
      </c>
    </row>
    <row r="234" spans="1:15" x14ac:dyDescent="0.35">
      <c r="A234" s="11">
        <v>2</v>
      </c>
      <c r="H234" s="10">
        <v>79.240087881999955</v>
      </c>
      <c r="O234" s="9">
        <v>22.441767000000002</v>
      </c>
    </row>
    <row r="235" spans="1:15" x14ac:dyDescent="0.35">
      <c r="A235" s="11">
        <v>2</v>
      </c>
      <c r="H235" s="10">
        <v>80.707680304999997</v>
      </c>
      <c r="O235" s="9">
        <v>22.526056000000001</v>
      </c>
    </row>
    <row r="236" spans="1:15" x14ac:dyDescent="0.35">
      <c r="A236" s="11">
        <v>2</v>
      </c>
      <c r="H236" s="10">
        <v>43.478260817999967</v>
      </c>
      <c r="O236" s="9">
        <v>22.610760000000003</v>
      </c>
    </row>
    <row r="237" spans="1:15" x14ac:dyDescent="0.35">
      <c r="A237" s="11">
        <v>2</v>
      </c>
      <c r="H237" s="10">
        <v>17.514904225999999</v>
      </c>
      <c r="O237" s="9">
        <v>22.694632000000002</v>
      </c>
    </row>
    <row r="238" spans="1:15" x14ac:dyDescent="0.35">
      <c r="A238" s="11">
        <v>2</v>
      </c>
      <c r="H238" s="10">
        <v>4.0240922240000145</v>
      </c>
      <c r="O238" s="9">
        <v>22.778903000000003</v>
      </c>
    </row>
    <row r="239" spans="1:15" x14ac:dyDescent="0.35">
      <c r="A239" s="11">
        <v>2</v>
      </c>
      <c r="H239" s="10">
        <v>-2.9813791540000807</v>
      </c>
      <c r="O239" s="9">
        <v>22.862775000000003</v>
      </c>
    </row>
    <row r="240" spans="1:15" x14ac:dyDescent="0.35">
      <c r="A240" s="11">
        <v>2</v>
      </c>
      <c r="H240" s="10">
        <v>-5.4238431599999899</v>
      </c>
      <c r="O240" s="9">
        <v>22.947063</v>
      </c>
    </row>
    <row r="241" spans="1:15" x14ac:dyDescent="0.35">
      <c r="A241" s="11">
        <v>2</v>
      </c>
      <c r="H241" s="10">
        <v>-4.3284207760000299</v>
      </c>
      <c r="O241" s="9">
        <v>23.031768000000003</v>
      </c>
    </row>
    <row r="242" spans="1:15" x14ac:dyDescent="0.35">
      <c r="A242" s="11">
        <v>2</v>
      </c>
      <c r="H242" s="10">
        <v>-1.4128621160000421</v>
      </c>
      <c r="O242" s="9">
        <v>23.116039000000001</v>
      </c>
    </row>
    <row r="243" spans="1:15" x14ac:dyDescent="0.35">
      <c r="A243" s="11">
        <v>2</v>
      </c>
      <c r="H243" s="10">
        <v>1.7064738159999706</v>
      </c>
      <c r="O243" s="9">
        <v>23.199911</v>
      </c>
    </row>
    <row r="244" spans="1:15" x14ac:dyDescent="0.35">
      <c r="A244" s="11">
        <v>2</v>
      </c>
      <c r="H244" s="10">
        <v>3.3997557289999918</v>
      </c>
      <c r="O244" s="9">
        <v>23.284199000000001</v>
      </c>
    </row>
    <row r="245" spans="1:15" x14ac:dyDescent="0.35">
      <c r="A245" s="11">
        <v>2</v>
      </c>
      <c r="H245" s="10">
        <v>2.9055716649999681</v>
      </c>
      <c r="O245" s="9">
        <v>23.368470000000002</v>
      </c>
    </row>
    <row r="246" spans="1:15" x14ac:dyDescent="0.35">
      <c r="A246" s="11">
        <v>2</v>
      </c>
      <c r="H246" s="10">
        <v>2.4343841069999712</v>
      </c>
      <c r="O246" s="9">
        <v>23.452775000000003</v>
      </c>
    </row>
    <row r="247" spans="1:15" x14ac:dyDescent="0.35">
      <c r="A247" s="11">
        <v>2</v>
      </c>
      <c r="H247" s="10">
        <v>1.1014297750000424</v>
      </c>
      <c r="O247" s="9">
        <v>23.537047000000001</v>
      </c>
    </row>
    <row r="248" spans="1:15" x14ac:dyDescent="0.35">
      <c r="A248" s="11">
        <v>2</v>
      </c>
      <c r="H248" s="10">
        <v>2.2428700000318713E-3</v>
      </c>
      <c r="O248" s="9">
        <v>23.621735000000001</v>
      </c>
    </row>
    <row r="249" spans="1:15" x14ac:dyDescent="0.35">
      <c r="A249" s="11">
        <v>2</v>
      </c>
      <c r="H249" s="10">
        <v>-2.238216561999991</v>
      </c>
      <c r="O249" s="9">
        <v>23.706040000000002</v>
      </c>
    </row>
  </sheetData>
  <mergeCells count="3">
    <mergeCell ref="O1:U1"/>
    <mergeCell ref="H1:N1"/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47"/>
  <sheetViews>
    <sheetView zoomScale="70" zoomScaleNormal="70" workbookViewId="0">
      <selection activeCell="AF618" sqref="AF618"/>
    </sheetView>
  </sheetViews>
  <sheetFormatPr defaultRowHeight="15.5" thickTop="1" thickBottom="1" x14ac:dyDescent="0.4"/>
  <cols>
    <col min="10" max="14" width="8.7265625" style="11"/>
    <col min="15" max="19" width="8.7265625" style="24"/>
    <col min="20" max="23" width="8.7265625" style="12"/>
    <col min="24" max="27" width="8.7265625" style="26"/>
    <col min="28" max="31" width="8.7265625" style="13"/>
    <col min="32" max="35" width="8.7265625" style="33"/>
    <col min="42" max="42" width="8.7265625" style="43"/>
    <col min="44" max="44" width="8.7265625" style="42"/>
    <col min="46" max="46" width="8.7265625" style="44"/>
  </cols>
  <sheetData>
    <row r="1" spans="1:49" thickTop="1" thickBot="1" x14ac:dyDescent="0.4">
      <c r="K1" s="106">
        <v>0.4</v>
      </c>
      <c r="L1" s="106"/>
      <c r="M1" s="106"/>
      <c r="N1" s="21"/>
      <c r="O1" s="22"/>
      <c r="P1" s="107">
        <v>0.6</v>
      </c>
      <c r="Q1" s="107"/>
      <c r="R1" s="107"/>
      <c r="S1" s="23"/>
      <c r="U1" s="108">
        <v>0.4</v>
      </c>
      <c r="V1" s="108"/>
      <c r="W1" s="108"/>
      <c r="X1" s="25"/>
      <c r="Y1" s="109">
        <v>0.6</v>
      </c>
      <c r="Z1" s="109"/>
      <c r="AA1" s="109"/>
      <c r="AC1" s="13">
        <v>0.4</v>
      </c>
      <c r="AG1" s="33">
        <v>0.6</v>
      </c>
    </row>
    <row r="2" spans="1:49" thickTop="1" thickBot="1" x14ac:dyDescent="0.4">
      <c r="B2" t="s">
        <v>36</v>
      </c>
      <c r="C2" t="s">
        <v>40</v>
      </c>
      <c r="D2" t="s">
        <v>38</v>
      </c>
      <c r="J2" s="11" t="s">
        <v>33</v>
      </c>
      <c r="K2" s="11" t="s">
        <v>41</v>
      </c>
      <c r="L2" s="11" t="s">
        <v>42</v>
      </c>
      <c r="M2" s="11" t="s">
        <v>43</v>
      </c>
      <c r="O2" s="24" t="s">
        <v>44</v>
      </c>
      <c r="P2" s="24" t="s">
        <v>41</v>
      </c>
      <c r="Q2" s="24" t="s">
        <v>42</v>
      </c>
      <c r="R2" s="24" t="s">
        <v>43</v>
      </c>
      <c r="T2" s="12" t="s">
        <v>33</v>
      </c>
      <c r="U2" s="12" t="s">
        <v>41</v>
      </c>
      <c r="V2" s="12" t="s">
        <v>42</v>
      </c>
      <c r="W2" s="12" t="s">
        <v>43</v>
      </c>
      <c r="X2" s="26" t="s">
        <v>44</v>
      </c>
      <c r="Y2" s="26" t="s">
        <v>41</v>
      </c>
      <c r="Z2" s="26" t="s">
        <v>42</v>
      </c>
      <c r="AA2" s="26" t="s">
        <v>43</v>
      </c>
      <c r="AB2" s="13" t="s">
        <v>33</v>
      </c>
      <c r="AC2" s="13" t="s">
        <v>41</v>
      </c>
      <c r="AD2" s="13" t="s">
        <v>42</v>
      </c>
      <c r="AE2" s="13" t="s">
        <v>43</v>
      </c>
      <c r="AF2" s="33" t="s">
        <v>44</v>
      </c>
      <c r="AG2" s="33" t="s">
        <v>41</v>
      </c>
      <c r="AH2" s="33" t="s">
        <v>42</v>
      </c>
      <c r="AI2" s="33" t="s">
        <v>43</v>
      </c>
      <c r="AL2">
        <v>0</v>
      </c>
      <c r="AM2">
        <v>0</v>
      </c>
      <c r="AN2">
        <v>0</v>
      </c>
      <c r="AO2">
        <v>-0.64970564299999722</v>
      </c>
      <c r="AP2" s="43">
        <f>IF(AO2&lt;=0,0,AO2)</f>
        <v>0</v>
      </c>
      <c r="AR2" s="42">
        <f>IF(AQ2&lt;=0,0,AQ2)</f>
        <v>0</v>
      </c>
      <c r="AS2">
        <v>-2.1351060280001093</v>
      </c>
      <c r="AT2" s="44">
        <f>IF(AS2&lt;=0,0,AS2)</f>
        <v>0</v>
      </c>
      <c r="AU2">
        <v>10</v>
      </c>
      <c r="AV2">
        <v>20</v>
      </c>
      <c r="AW2">
        <v>30</v>
      </c>
    </row>
    <row r="3" spans="1:49" thickTop="1" thickBot="1" x14ac:dyDescent="0.4">
      <c r="A3">
        <v>0</v>
      </c>
      <c r="B3">
        <v>185.94254047599998</v>
      </c>
      <c r="C3">
        <v>415.01909546129991</v>
      </c>
      <c r="D3">
        <v>439.96180482466661</v>
      </c>
      <c r="E3">
        <v>10</v>
      </c>
      <c r="F3">
        <v>20</v>
      </c>
      <c r="G3">
        <v>30</v>
      </c>
      <c r="J3" s="11">
        <v>10</v>
      </c>
      <c r="K3" s="11">
        <v>7.3436529999999998</v>
      </c>
      <c r="L3" s="11">
        <f>(K3-$K$3)*5/(11.60319*60)</f>
        <v>0</v>
      </c>
      <c r="M3" s="11">
        <v>15.987408654999854</v>
      </c>
      <c r="N3" s="11">
        <f>M4-M3</f>
        <v>14.451200417000109</v>
      </c>
      <c r="O3" s="24">
        <v>10</v>
      </c>
      <c r="P3" s="24">
        <v>4.0069290000000004</v>
      </c>
      <c r="Q3" s="24">
        <f>(P3-$P$3)*5/(11.60319*60)</f>
        <v>0</v>
      </c>
      <c r="R3" s="24">
        <v>18.238292524999906</v>
      </c>
      <c r="S3" s="24">
        <f>R4-R3</f>
        <v>9.7233202610000262</v>
      </c>
      <c r="T3" s="12">
        <v>20</v>
      </c>
      <c r="U3" s="12">
        <v>2.0046309999999998</v>
      </c>
      <c r="V3" s="12">
        <f>(U3-$U$3)*5/(11.3136*60)</f>
        <v>0</v>
      </c>
      <c r="W3" s="12">
        <v>11.104086735999999</v>
      </c>
      <c r="X3" s="26">
        <v>20</v>
      </c>
      <c r="Y3" s="26">
        <v>0.69972299999999998</v>
      </c>
      <c r="Z3" s="26">
        <f>(Y3-$Y$3)*5/(11.3136*60)</f>
        <v>0</v>
      </c>
      <c r="AA3" s="26">
        <v>43.14538754199998</v>
      </c>
      <c r="AB3" s="13">
        <v>30</v>
      </c>
      <c r="AC3" s="13">
        <v>0.69843999999999995</v>
      </c>
      <c r="AD3" s="13">
        <f>(AC3-$AC$3)*5/(11.3136*60)</f>
        <v>0</v>
      </c>
      <c r="AE3" s="13">
        <v>45.223322368000026</v>
      </c>
      <c r="AF3" s="33">
        <v>30</v>
      </c>
      <c r="AG3" s="33">
        <v>2.032616</v>
      </c>
      <c r="AH3" s="33">
        <f>(AG3-$AG$3)*5/(11.3136*60)</f>
        <v>0</v>
      </c>
      <c r="AI3" s="33">
        <v>53.275036866999926</v>
      </c>
      <c r="AL3">
        <f>AL2+0.6671</f>
        <v>0.66710000000000003</v>
      </c>
      <c r="AM3">
        <f>AM2+0.6671</f>
        <v>0.66710000000000003</v>
      </c>
      <c r="AN3">
        <f>AN2+0.6671</f>
        <v>0.66710000000000003</v>
      </c>
      <c r="AO3">
        <v>-0.4748495030000015</v>
      </c>
      <c r="AP3" s="43">
        <f t="shared" ref="AP3:AP66" si="0">IF(AO3&lt;=0,0,AO3)</f>
        <v>0</v>
      </c>
      <c r="AR3" s="42">
        <f t="shared" ref="AR3:AR66" si="1">IF(AQ3&lt;=0,0,AQ3)</f>
        <v>0</v>
      </c>
      <c r="AT3" s="44">
        <f t="shared" ref="AT3:AT66" si="2">IF(AS3&lt;=0,0,AS3)</f>
        <v>0</v>
      </c>
      <c r="AU3">
        <v>10</v>
      </c>
      <c r="AV3">
        <v>20</v>
      </c>
      <c r="AW3">
        <v>30</v>
      </c>
    </row>
    <row r="4" spans="1:49" thickTop="1" thickBot="1" x14ac:dyDescent="0.4">
      <c r="A4">
        <v>1</v>
      </c>
      <c r="B4">
        <v>213.39583334884583</v>
      </c>
      <c r="C4">
        <v>514.46670834333372</v>
      </c>
      <c r="D4">
        <v>583.98629818171412</v>
      </c>
      <c r="E4">
        <v>10</v>
      </c>
      <c r="F4">
        <v>20</v>
      </c>
      <c r="G4">
        <v>30</v>
      </c>
      <c r="J4" s="11">
        <v>10</v>
      </c>
      <c r="K4" s="11">
        <v>8.0104419999999994</v>
      </c>
      <c r="L4" s="11">
        <f t="shared" ref="L4:L67" si="3">(K4-$K$3)*5/(11.60319*60)</f>
        <v>4.7888339327374603E-3</v>
      </c>
      <c r="M4" s="11">
        <v>30.438609071999963</v>
      </c>
      <c r="N4" s="11">
        <f t="shared" ref="N4:N67" si="4">M5-M4</f>
        <v>14.464118692000056</v>
      </c>
      <c r="O4" s="24">
        <v>10</v>
      </c>
      <c r="P4" s="24">
        <v>4.6749510000000001</v>
      </c>
      <c r="Q4" s="24">
        <f t="shared" ref="Q4:Q67" si="5">(P4-$P$3)*5/(11.60319*60)</f>
        <v>4.7976892561442134E-3</v>
      </c>
      <c r="R4" s="24">
        <v>27.961612785999932</v>
      </c>
      <c r="S4" s="24">
        <f t="shared" ref="S4:S67" si="6">R5-R4</f>
        <v>15.208610110000109</v>
      </c>
      <c r="T4" s="12">
        <v>20</v>
      </c>
      <c r="U4" s="12">
        <v>2.6727029999999998</v>
      </c>
      <c r="V4" s="12">
        <f t="shared" ref="V4:V67" si="7">(U4-$U$3)*5/(11.3136*60)</f>
        <v>4.9208622071371336E-3</v>
      </c>
      <c r="W4" s="12">
        <v>27.207030662000079</v>
      </c>
      <c r="X4" s="26">
        <v>20</v>
      </c>
      <c r="Y4" s="26">
        <v>1.366495</v>
      </c>
      <c r="Z4" s="26">
        <f t="shared" ref="Z4:Z67" si="8">(Y4-$Y$3)*5/(11.3136*60)</f>
        <v>4.9112867109791175E-3</v>
      </c>
      <c r="AA4" s="26">
        <v>57.501629169999887</v>
      </c>
      <c r="AB4" s="13">
        <v>30</v>
      </c>
      <c r="AC4" s="13">
        <v>1.3376600000000001</v>
      </c>
      <c r="AD4" s="13">
        <f t="shared" ref="AD4:AD67" si="9">(AC4-$AC$3)*5/(11.3136*60)</f>
        <v>4.7083451185593751E-3</v>
      </c>
      <c r="AE4" s="13">
        <v>53.84124536000013</v>
      </c>
      <c r="AF4" s="33">
        <v>30</v>
      </c>
      <c r="AG4" s="33">
        <v>2.6718190000000002</v>
      </c>
      <c r="AH4" s="33">
        <f t="shared" ref="AH4:AH67" si="10">(AG4-$AG$3)*5/(11.3136*60)</f>
        <v>4.708219900532694E-3</v>
      </c>
      <c r="AI4" s="33">
        <v>53.019207558999824</v>
      </c>
      <c r="AL4">
        <f t="shared" ref="AL4:AL67" si="11">AL3+0.6671</f>
        <v>1.3342000000000001</v>
      </c>
      <c r="AM4">
        <f t="shared" ref="AM4:AM67" si="12">AM3+0.6671</f>
        <v>1.3342000000000001</v>
      </c>
      <c r="AN4">
        <f t="shared" ref="AN4:AN67" si="13">AN3+0.6671</f>
        <v>1.3342000000000001</v>
      </c>
      <c r="AO4">
        <v>-1.3508944299999968</v>
      </c>
      <c r="AP4" s="43">
        <f t="shared" si="0"/>
        <v>0</v>
      </c>
      <c r="AR4" s="42">
        <f t="shared" si="1"/>
        <v>0</v>
      </c>
      <c r="AT4" s="44">
        <f t="shared" si="2"/>
        <v>0</v>
      </c>
      <c r="AU4">
        <v>10</v>
      </c>
      <c r="AV4">
        <v>20</v>
      </c>
      <c r="AW4">
        <v>30</v>
      </c>
    </row>
    <row r="5" spans="1:49" thickTop="1" thickBot="1" x14ac:dyDescent="0.4">
      <c r="A5">
        <v>2</v>
      </c>
      <c r="B5">
        <v>361.38223277922225</v>
      </c>
      <c r="C5">
        <v>729.71132111883321</v>
      </c>
      <c r="D5">
        <v>853.57061653500023</v>
      </c>
      <c r="E5">
        <v>10</v>
      </c>
      <c r="F5">
        <v>20</v>
      </c>
      <c r="G5">
        <v>30</v>
      </c>
      <c r="J5" s="11">
        <v>10</v>
      </c>
      <c r="K5" s="11">
        <v>8.6780629999999999</v>
      </c>
      <c r="L5" s="11">
        <f t="shared" si="3"/>
        <v>9.5836432337429063E-3</v>
      </c>
      <c r="M5" s="11">
        <v>44.902727764000019</v>
      </c>
      <c r="N5" s="11">
        <f t="shared" si="4"/>
        <v>18.00014598000007</v>
      </c>
      <c r="O5" s="24">
        <v>10</v>
      </c>
      <c r="P5" s="24">
        <v>5.3421719999999997</v>
      </c>
      <c r="Q5" s="24">
        <f t="shared" si="5"/>
        <v>9.5896257839438934E-3</v>
      </c>
      <c r="R5" s="24">
        <v>43.170222896000041</v>
      </c>
      <c r="S5" s="24">
        <f t="shared" si="6"/>
        <v>13.038744612000073</v>
      </c>
      <c r="T5" s="12">
        <v>20</v>
      </c>
      <c r="U5" s="12">
        <v>3.340341</v>
      </c>
      <c r="V5" s="12">
        <f t="shared" si="7"/>
        <v>9.8385276717107457E-3</v>
      </c>
      <c r="W5" s="12">
        <v>49.842929582000124</v>
      </c>
      <c r="X5" s="26">
        <v>20</v>
      </c>
      <c r="Y5" s="26">
        <v>2.0324330000000002</v>
      </c>
      <c r="Z5" s="26">
        <f t="shared" si="8"/>
        <v>9.8164303728845541E-3</v>
      </c>
      <c r="AA5" s="26">
        <v>70.203579776999959</v>
      </c>
      <c r="AB5" s="13">
        <v>30</v>
      </c>
      <c r="AC5" s="13">
        <v>2.004448</v>
      </c>
      <c r="AD5" s="13">
        <f t="shared" si="9"/>
        <v>9.6197496817988989E-3</v>
      </c>
      <c r="AE5" s="13">
        <v>77.655295587999944</v>
      </c>
      <c r="AF5" s="33">
        <v>30</v>
      </c>
      <c r="AG5" s="33">
        <v>3.3385910000000001</v>
      </c>
      <c r="AH5" s="33">
        <f t="shared" si="10"/>
        <v>9.6195066115118116E-3</v>
      </c>
      <c r="AI5" s="33">
        <v>73.848955823999859</v>
      </c>
      <c r="AL5">
        <f t="shared" si="11"/>
        <v>2.0013000000000001</v>
      </c>
      <c r="AM5">
        <f t="shared" si="12"/>
        <v>2.0013000000000001</v>
      </c>
      <c r="AN5">
        <f t="shared" si="13"/>
        <v>2.0013000000000001</v>
      </c>
      <c r="AO5">
        <v>-0.83210097299999575</v>
      </c>
      <c r="AP5" s="43">
        <f t="shared" si="0"/>
        <v>0</v>
      </c>
      <c r="AR5" s="42">
        <f t="shared" si="1"/>
        <v>0</v>
      </c>
      <c r="AT5" s="44">
        <f t="shared" si="2"/>
        <v>0</v>
      </c>
      <c r="AU5">
        <v>10</v>
      </c>
      <c r="AV5">
        <v>20</v>
      </c>
      <c r="AW5">
        <v>30</v>
      </c>
    </row>
    <row r="6" spans="1:49" thickTop="1" thickBot="1" x14ac:dyDescent="0.4">
      <c r="A6">
        <v>3</v>
      </c>
      <c r="B6">
        <v>285.63811281445442</v>
      </c>
      <c r="C6">
        <v>663.05020429205501</v>
      </c>
      <c r="D6">
        <v>750.86531827084582</v>
      </c>
      <c r="E6">
        <v>10</v>
      </c>
      <c r="F6">
        <v>20</v>
      </c>
      <c r="G6">
        <v>30</v>
      </c>
      <c r="J6" s="11">
        <v>10</v>
      </c>
      <c r="K6" s="11">
        <v>9.3460850000000004</v>
      </c>
      <c r="L6" s="11">
        <f t="shared" si="3"/>
        <v>1.4381332489887126E-2</v>
      </c>
      <c r="M6" s="11">
        <v>62.90287374400009</v>
      </c>
      <c r="N6" s="11">
        <f t="shared" si="4"/>
        <v>17.842115504999811</v>
      </c>
      <c r="O6" s="24">
        <v>10</v>
      </c>
      <c r="P6" s="24">
        <v>6.0102440000000001</v>
      </c>
      <c r="Q6" s="24">
        <f t="shared" si="5"/>
        <v>1.4387674136738835E-2</v>
      </c>
      <c r="R6" s="24">
        <v>56.208967508000114</v>
      </c>
      <c r="S6" s="24">
        <f t="shared" si="6"/>
        <v>12.341480156999978</v>
      </c>
      <c r="T6" s="12">
        <v>20</v>
      </c>
      <c r="U6" s="12">
        <v>4.008413</v>
      </c>
      <c r="V6" s="12">
        <f t="shared" si="7"/>
        <v>1.4759389878847881E-2</v>
      </c>
      <c r="W6" s="12">
        <v>70.21038935699994</v>
      </c>
      <c r="X6" s="26">
        <v>20</v>
      </c>
      <c r="Y6" s="26">
        <v>2.6716859999999998</v>
      </c>
      <c r="Z6" s="26">
        <f t="shared" si="8"/>
        <v>1.4525018561731011E-2</v>
      </c>
      <c r="AA6" s="26">
        <v>79.469706572000177</v>
      </c>
      <c r="AB6" s="13">
        <v>30</v>
      </c>
      <c r="AC6" s="13">
        <v>2.6716690000000001</v>
      </c>
      <c r="AD6" s="13">
        <f t="shared" si="9"/>
        <v>1.453434362183567E-2</v>
      </c>
      <c r="AE6" s="13">
        <v>94.354921557000125</v>
      </c>
      <c r="AF6" s="33">
        <v>30</v>
      </c>
      <c r="AG6" s="33">
        <v>4.0066119999999996</v>
      </c>
      <c r="AH6" s="33">
        <f t="shared" si="10"/>
        <v>1.4539993164568896E-2</v>
      </c>
      <c r="AI6" s="33">
        <v>86.441557672000044</v>
      </c>
      <c r="AL6">
        <f t="shared" si="11"/>
        <v>2.6684000000000001</v>
      </c>
      <c r="AM6">
        <f t="shared" si="12"/>
        <v>2.6684000000000001</v>
      </c>
      <c r="AN6">
        <f t="shared" si="13"/>
        <v>2.6684000000000001</v>
      </c>
      <c r="AO6">
        <v>-120.73828871000001</v>
      </c>
      <c r="AP6" s="43">
        <f t="shared" si="0"/>
        <v>0</v>
      </c>
      <c r="AR6" s="42">
        <f t="shared" si="1"/>
        <v>0</v>
      </c>
      <c r="AT6" s="44">
        <f t="shared" si="2"/>
        <v>0</v>
      </c>
      <c r="AU6">
        <v>10</v>
      </c>
      <c r="AV6">
        <v>20</v>
      </c>
      <c r="AW6">
        <v>30</v>
      </c>
    </row>
    <row r="7" spans="1:49" thickTop="1" thickBot="1" x14ac:dyDescent="0.4">
      <c r="A7">
        <v>4</v>
      </c>
      <c r="B7">
        <v>180.76148885096677</v>
      </c>
      <c r="C7">
        <v>468.83038708916683</v>
      </c>
      <c r="D7">
        <v>589.75655798133312</v>
      </c>
      <c r="E7">
        <v>10</v>
      </c>
      <c r="F7">
        <v>20</v>
      </c>
      <c r="G7">
        <v>30</v>
      </c>
      <c r="J7" s="11">
        <v>10</v>
      </c>
      <c r="K7" s="11">
        <v>10.014156</v>
      </c>
      <c r="L7" s="11">
        <f t="shared" si="3"/>
        <v>1.9179373660749042E-2</v>
      </c>
      <c r="M7" s="11">
        <v>80.7449892489999</v>
      </c>
      <c r="N7" s="11">
        <f t="shared" si="4"/>
        <v>19.220911509000189</v>
      </c>
      <c r="O7" s="24">
        <v>10</v>
      </c>
      <c r="P7" s="24">
        <v>6.6778820000000003</v>
      </c>
      <c r="Q7" s="24">
        <f t="shared" si="5"/>
        <v>1.9182605530605523E-2</v>
      </c>
      <c r="R7" s="24">
        <v>68.550447665000092</v>
      </c>
      <c r="S7" s="24">
        <f t="shared" si="6"/>
        <v>13.747076710999863</v>
      </c>
      <c r="T7" s="12">
        <v>20</v>
      </c>
      <c r="U7" s="12">
        <v>4.6756169999999999</v>
      </c>
      <c r="V7" s="12">
        <f t="shared" si="7"/>
        <v>1.9673858600857966E-2</v>
      </c>
      <c r="W7" s="12">
        <v>90.704419434000101</v>
      </c>
      <c r="X7" s="26">
        <v>20</v>
      </c>
      <c r="Y7" s="26">
        <v>3.3392909999999998</v>
      </c>
      <c r="Z7" s="26">
        <f t="shared" si="8"/>
        <v>1.9442440956017538E-2</v>
      </c>
      <c r="AA7" s="26">
        <v>95.675148476999993</v>
      </c>
      <c r="AB7" s="13">
        <v>30</v>
      </c>
      <c r="AC7" s="13">
        <v>3.338908</v>
      </c>
      <c r="AD7" s="13">
        <f t="shared" si="9"/>
        <v>1.9449070145665399E-2</v>
      </c>
      <c r="AE7" s="13">
        <v>117.09977335799999</v>
      </c>
      <c r="AF7" s="33">
        <v>30</v>
      </c>
      <c r="AG7" s="33">
        <v>4.6738010000000001</v>
      </c>
      <c r="AH7" s="33">
        <f t="shared" si="10"/>
        <v>1.9454351400084856E-2</v>
      </c>
      <c r="AI7" s="33">
        <v>103.45885747800003</v>
      </c>
      <c r="AL7">
        <f t="shared" si="11"/>
        <v>3.3355000000000001</v>
      </c>
      <c r="AM7">
        <f t="shared" si="12"/>
        <v>3.3355000000000001</v>
      </c>
      <c r="AN7">
        <f t="shared" si="13"/>
        <v>3.3355000000000001</v>
      </c>
      <c r="AO7">
        <v>-0.49512857999999227</v>
      </c>
      <c r="AP7" s="43">
        <f t="shared" si="0"/>
        <v>0</v>
      </c>
      <c r="AR7" s="42">
        <f t="shared" si="1"/>
        <v>0</v>
      </c>
      <c r="AT7" s="44">
        <f t="shared" si="2"/>
        <v>0</v>
      </c>
      <c r="AU7">
        <v>10</v>
      </c>
      <c r="AV7">
        <v>20</v>
      </c>
      <c r="AW7">
        <v>30</v>
      </c>
    </row>
    <row r="8" spans="1:49" thickTop="1" thickBot="1" x14ac:dyDescent="0.4">
      <c r="A8">
        <v>5</v>
      </c>
      <c r="B8">
        <v>30.581613791571499</v>
      </c>
      <c r="C8">
        <v>50.978945040384815</v>
      </c>
      <c r="D8">
        <v>67.205989236222422</v>
      </c>
      <c r="E8">
        <v>10</v>
      </c>
      <c r="F8">
        <v>20</v>
      </c>
      <c r="G8">
        <v>30</v>
      </c>
      <c r="J8" s="11">
        <v>10</v>
      </c>
      <c r="K8" s="11">
        <v>10.682194000000001</v>
      </c>
      <c r="L8" s="11">
        <f t="shared" si="3"/>
        <v>2.3977177827821494E-2</v>
      </c>
      <c r="M8" s="11">
        <v>99.965900758000089</v>
      </c>
      <c r="N8" s="11">
        <f t="shared" si="4"/>
        <v>19.03167386999985</v>
      </c>
      <c r="O8" s="24">
        <v>10</v>
      </c>
      <c r="P8" s="24">
        <v>7.3450870000000004</v>
      </c>
      <c r="Q8" s="24">
        <f t="shared" si="5"/>
        <v>2.3974427147476975E-2</v>
      </c>
      <c r="R8" s="24">
        <v>82.297524375999956</v>
      </c>
      <c r="S8" s="24">
        <f t="shared" si="6"/>
        <v>14.166315579000184</v>
      </c>
      <c r="T8" s="12">
        <v>20</v>
      </c>
      <c r="U8" s="12">
        <v>5.342422</v>
      </c>
      <c r="V8" s="12">
        <f t="shared" si="7"/>
        <v>2.4585388382124172E-2</v>
      </c>
      <c r="W8" s="12">
        <v>114.04727363300003</v>
      </c>
      <c r="X8" s="26">
        <v>20</v>
      </c>
      <c r="Y8" s="26">
        <v>4.0073290000000004</v>
      </c>
      <c r="Z8" s="26">
        <f t="shared" si="8"/>
        <v>2.4363052727101313E-2</v>
      </c>
      <c r="AA8" s="26">
        <v>113.68322105400011</v>
      </c>
      <c r="AB8" s="13">
        <v>30</v>
      </c>
      <c r="AC8" s="13">
        <v>4.0061119999999999</v>
      </c>
      <c r="AD8" s="13">
        <f t="shared" si="9"/>
        <v>2.4363538867675488E-2</v>
      </c>
      <c r="AE8" s="13">
        <v>141.24739861099988</v>
      </c>
      <c r="AF8" s="33">
        <v>30</v>
      </c>
      <c r="AG8" s="33">
        <v>5.3410549999999999</v>
      </c>
      <c r="AH8" s="33">
        <f t="shared" si="10"/>
        <v>2.4369188410408714E-2</v>
      </c>
      <c r="AI8" s="33">
        <v>125.30790376799996</v>
      </c>
      <c r="AL8">
        <f t="shared" si="11"/>
        <v>4.0026000000000002</v>
      </c>
      <c r="AM8">
        <f t="shared" si="12"/>
        <v>4.0026000000000002</v>
      </c>
      <c r="AN8">
        <f t="shared" si="13"/>
        <v>4.0026000000000002</v>
      </c>
      <c r="AO8">
        <v>-0.75310952199999548</v>
      </c>
      <c r="AP8" s="43">
        <f t="shared" si="0"/>
        <v>0</v>
      </c>
      <c r="AR8" s="42">
        <f t="shared" si="1"/>
        <v>0</v>
      </c>
      <c r="AT8" s="44">
        <f t="shared" si="2"/>
        <v>0</v>
      </c>
      <c r="AU8">
        <v>10</v>
      </c>
      <c r="AV8">
        <v>20</v>
      </c>
      <c r="AW8">
        <v>30</v>
      </c>
    </row>
    <row r="9" spans="1:49" thickTop="1" thickBot="1" x14ac:dyDescent="0.4">
      <c r="A9">
        <v>10</v>
      </c>
      <c r="B9">
        <v>33.33386331088559</v>
      </c>
      <c r="C9">
        <v>83.151640906400189</v>
      </c>
      <c r="D9">
        <v>102.9183741436666</v>
      </c>
      <c r="E9">
        <v>10</v>
      </c>
      <c r="F9">
        <v>20</v>
      </c>
      <c r="G9">
        <v>30</v>
      </c>
      <c r="J9" s="11">
        <v>10</v>
      </c>
      <c r="K9" s="11">
        <v>11.350149</v>
      </c>
      <c r="L9" s="11">
        <f t="shared" si="3"/>
        <v>2.877438589445374E-2</v>
      </c>
      <c r="M9" s="11">
        <v>118.99757462799994</v>
      </c>
      <c r="N9" s="11">
        <f t="shared" si="4"/>
        <v>13.933482777000108</v>
      </c>
      <c r="O9" s="24">
        <v>10</v>
      </c>
      <c r="P9" s="24">
        <v>8.0131420000000002</v>
      </c>
      <c r="Q9" s="24">
        <f t="shared" si="5"/>
        <v>2.8772353407410665E-2</v>
      </c>
      <c r="R9" s="24">
        <v>96.46383995500014</v>
      </c>
      <c r="S9" s="24">
        <f t="shared" si="6"/>
        <v>12.610219268999799</v>
      </c>
      <c r="T9" s="12">
        <v>20</v>
      </c>
      <c r="U9" s="12">
        <v>6.0092600000000003</v>
      </c>
      <c r="V9" s="12">
        <f t="shared" si="7"/>
        <v>2.9497161233677471E-2</v>
      </c>
      <c r="W9" s="12">
        <v>136.78459471499991</v>
      </c>
      <c r="X9" s="26">
        <v>20</v>
      </c>
      <c r="Y9" s="26">
        <v>4.675351</v>
      </c>
      <c r="Z9" s="26">
        <f t="shared" si="8"/>
        <v>2.9283546645924668E-2</v>
      </c>
      <c r="AA9" s="26">
        <v>133.09973022899999</v>
      </c>
      <c r="AB9" s="13">
        <v>30</v>
      </c>
      <c r="AC9" s="13">
        <v>4.6730169999999998</v>
      </c>
      <c r="AD9" s="13">
        <f t="shared" si="9"/>
        <v>2.9275805225569228E-2</v>
      </c>
      <c r="AE9" s="13">
        <v>166.00055698099982</v>
      </c>
      <c r="AF9" s="33">
        <v>30</v>
      </c>
      <c r="AG9" s="33">
        <v>6.0078440000000004</v>
      </c>
      <c r="AH9" s="33">
        <f t="shared" si="10"/>
        <v>2.9280600339414518E-2</v>
      </c>
      <c r="AI9" s="33">
        <v>139.76664337500006</v>
      </c>
      <c r="AL9">
        <f t="shared" si="11"/>
        <v>4.6697000000000006</v>
      </c>
      <c r="AM9">
        <f t="shared" si="12"/>
        <v>4.6697000000000006</v>
      </c>
      <c r="AN9">
        <f t="shared" si="13"/>
        <v>4.6697000000000006</v>
      </c>
      <c r="AO9">
        <v>-0.9279656619999983</v>
      </c>
      <c r="AP9" s="43">
        <f t="shared" si="0"/>
        <v>0</v>
      </c>
      <c r="AR9" s="42">
        <f t="shared" si="1"/>
        <v>0</v>
      </c>
      <c r="AT9" s="44">
        <f t="shared" si="2"/>
        <v>0</v>
      </c>
      <c r="AU9">
        <v>10</v>
      </c>
      <c r="AV9">
        <v>20</v>
      </c>
      <c r="AW9">
        <v>30</v>
      </c>
    </row>
    <row r="10" spans="1:49" thickTop="1" thickBot="1" x14ac:dyDescent="0.4">
      <c r="J10" s="11">
        <v>10</v>
      </c>
      <c r="K10" s="11">
        <v>12.017037</v>
      </c>
      <c r="L10" s="11">
        <f t="shared" si="3"/>
        <v>3.356393083855963E-2</v>
      </c>
      <c r="M10" s="11">
        <v>132.93105740500005</v>
      </c>
      <c r="N10" s="11">
        <f t="shared" si="4"/>
        <v>13.778292345999944</v>
      </c>
      <c r="O10" s="24">
        <v>10</v>
      </c>
      <c r="P10" s="24">
        <v>8.6799130000000009</v>
      </c>
      <c r="Q10" s="24">
        <f t="shared" si="5"/>
        <v>3.3561058065353873E-2</v>
      </c>
      <c r="R10" s="24">
        <v>109.07405922399994</v>
      </c>
      <c r="S10" s="24">
        <f t="shared" si="6"/>
        <v>14.765006387000085</v>
      </c>
      <c r="T10" s="12">
        <v>20</v>
      </c>
      <c r="U10" s="12">
        <v>6.6760650000000004</v>
      </c>
      <c r="V10" s="12">
        <f t="shared" si="7"/>
        <v>3.4408691014943676E-2</v>
      </c>
      <c r="W10" s="12">
        <v>160.60079657699998</v>
      </c>
      <c r="X10" s="26">
        <v>20</v>
      </c>
      <c r="Y10" s="26">
        <v>5.3430220000000004</v>
      </c>
      <c r="Z10" s="26">
        <f t="shared" si="8"/>
        <v>3.4201455180785371E-2</v>
      </c>
      <c r="AA10" s="26">
        <v>151.73986088299989</v>
      </c>
      <c r="AB10" s="13">
        <v>30</v>
      </c>
      <c r="AC10" s="13">
        <v>5.3397389999999998</v>
      </c>
      <c r="AD10" s="13">
        <f t="shared" si="9"/>
        <v>3.4186723648234579E-2</v>
      </c>
      <c r="AE10" s="13">
        <v>191.27143299099998</v>
      </c>
      <c r="AF10" s="33">
        <v>30</v>
      </c>
      <c r="AG10" s="33">
        <v>6.6747319999999997</v>
      </c>
      <c r="AH10" s="33">
        <f t="shared" si="10"/>
        <v>3.4192741479281578E-2</v>
      </c>
      <c r="AI10" s="33">
        <v>160.46874552099985</v>
      </c>
      <c r="AL10">
        <f t="shared" si="11"/>
        <v>5.3368000000000002</v>
      </c>
      <c r="AM10">
        <f t="shared" si="12"/>
        <v>5.3368000000000002</v>
      </c>
      <c r="AN10">
        <f t="shared" si="13"/>
        <v>5.3368000000000002</v>
      </c>
      <c r="AO10">
        <v>-0.23284437000000224</v>
      </c>
      <c r="AP10" s="43">
        <f t="shared" si="0"/>
        <v>0</v>
      </c>
      <c r="AR10" s="42">
        <f t="shared" si="1"/>
        <v>0</v>
      </c>
      <c r="AT10" s="44">
        <f t="shared" si="2"/>
        <v>0</v>
      </c>
      <c r="AU10">
        <v>10</v>
      </c>
      <c r="AV10">
        <v>20</v>
      </c>
      <c r="AW10">
        <v>30</v>
      </c>
    </row>
    <row r="11" spans="1:49" thickTop="1" thickBot="1" x14ac:dyDescent="0.4">
      <c r="J11" s="11">
        <v>10</v>
      </c>
      <c r="K11" s="11">
        <v>12.684659</v>
      </c>
      <c r="L11" s="11">
        <f t="shared" si="3"/>
        <v>3.8358747321498084E-2</v>
      </c>
      <c r="M11" s="11">
        <v>146.70934975099999</v>
      </c>
      <c r="N11" s="11">
        <f t="shared" si="4"/>
        <v>18.327257632000055</v>
      </c>
      <c r="O11" s="24">
        <v>10</v>
      </c>
      <c r="P11" s="24">
        <v>9.3467009999999995</v>
      </c>
      <c r="Q11" s="24">
        <f t="shared" si="5"/>
        <v>3.8349884816158315E-2</v>
      </c>
      <c r="R11" s="24">
        <v>123.83906561100002</v>
      </c>
      <c r="S11" s="24">
        <f t="shared" si="6"/>
        <v>14.343323353000187</v>
      </c>
      <c r="T11" s="12">
        <v>20</v>
      </c>
      <c r="U11" s="12">
        <v>7.3432529999999998</v>
      </c>
      <c r="V11" s="12">
        <f t="shared" si="7"/>
        <v>3.9323041884693356E-2</v>
      </c>
      <c r="W11" s="12">
        <v>183.76126391699995</v>
      </c>
      <c r="X11" s="26">
        <v>20</v>
      </c>
      <c r="Y11" s="26">
        <v>6.0101940000000003</v>
      </c>
      <c r="Z11" s="26">
        <f t="shared" si="8"/>
        <v>3.9115688198274649E-2</v>
      </c>
      <c r="AA11" s="26">
        <v>172.01812836099998</v>
      </c>
      <c r="AB11" s="13">
        <v>30</v>
      </c>
      <c r="AC11" s="13">
        <v>6.0065439999999999</v>
      </c>
      <c r="AD11" s="13">
        <f t="shared" si="9"/>
        <v>3.9098253429500782E-2</v>
      </c>
      <c r="AE11" s="13">
        <v>217.05974258000015</v>
      </c>
      <c r="AF11" s="33">
        <v>30</v>
      </c>
      <c r="AG11" s="33">
        <v>7.3418700000000001</v>
      </c>
      <c r="AH11" s="33">
        <f t="shared" si="10"/>
        <v>3.9106724060717489E-2</v>
      </c>
      <c r="AI11" s="33">
        <v>179.51802834099999</v>
      </c>
      <c r="AL11">
        <f t="shared" si="11"/>
        <v>6.0038999999999998</v>
      </c>
      <c r="AM11">
        <f t="shared" si="12"/>
        <v>6.0038999999999998</v>
      </c>
      <c r="AN11">
        <f t="shared" si="13"/>
        <v>6.0038999999999998</v>
      </c>
      <c r="AP11" s="43">
        <f t="shared" si="0"/>
        <v>0</v>
      </c>
      <c r="AR11" s="42">
        <f t="shared" si="1"/>
        <v>0</v>
      </c>
      <c r="AT11" s="44">
        <f t="shared" si="2"/>
        <v>0</v>
      </c>
      <c r="AU11">
        <v>10</v>
      </c>
      <c r="AV11">
        <v>20</v>
      </c>
      <c r="AW11">
        <v>30</v>
      </c>
    </row>
    <row r="12" spans="1:49" thickTop="1" thickBot="1" x14ac:dyDescent="0.4">
      <c r="J12" s="11">
        <v>10</v>
      </c>
      <c r="K12" s="11">
        <v>13.352297</v>
      </c>
      <c r="L12" s="11">
        <f t="shared" si="3"/>
        <v>4.3153678715364775E-2</v>
      </c>
      <c r="M12" s="11">
        <v>165.03660738300005</v>
      </c>
      <c r="N12" s="11">
        <f t="shared" si="4"/>
        <v>16.874735117999762</v>
      </c>
      <c r="O12" s="24">
        <v>10</v>
      </c>
      <c r="P12" s="24">
        <v>10.013539</v>
      </c>
      <c r="Q12" s="24">
        <f t="shared" si="5"/>
        <v>4.3139070663613478E-2</v>
      </c>
      <c r="R12" s="24">
        <v>138.18238896400021</v>
      </c>
      <c r="S12" s="24">
        <f t="shared" si="6"/>
        <v>11.313179717999901</v>
      </c>
      <c r="T12" s="12">
        <v>20</v>
      </c>
      <c r="U12" s="12">
        <v>8.0100580000000008</v>
      </c>
      <c r="V12" s="12">
        <f t="shared" si="7"/>
        <v>4.4234571665959566E-2</v>
      </c>
      <c r="W12" s="12">
        <v>202.43476183999996</v>
      </c>
      <c r="X12" s="26">
        <v>20</v>
      </c>
      <c r="Y12" s="26">
        <v>6.6769990000000004</v>
      </c>
      <c r="Z12" s="26">
        <f t="shared" si="8"/>
        <v>4.4027217979540859E-2</v>
      </c>
      <c r="AA12" s="26">
        <v>193.78297403200008</v>
      </c>
      <c r="AB12" s="13">
        <v>30</v>
      </c>
      <c r="AC12" s="13">
        <v>6.6733479999999998</v>
      </c>
      <c r="AD12" s="13">
        <f t="shared" si="9"/>
        <v>4.4009775845000709E-2</v>
      </c>
      <c r="AE12" s="13">
        <v>243.55099671199991</v>
      </c>
      <c r="AF12" s="33">
        <v>30</v>
      </c>
      <c r="AG12" s="33">
        <v>8.0086580000000005</v>
      </c>
      <c r="AH12" s="33">
        <f t="shared" si="10"/>
        <v>4.4018128623957015E-2</v>
      </c>
      <c r="AI12" s="33">
        <v>195.55722911300018</v>
      </c>
      <c r="AL12">
        <f t="shared" si="11"/>
        <v>6.6709999999999994</v>
      </c>
      <c r="AM12">
        <f t="shared" si="12"/>
        <v>6.6709999999999994</v>
      </c>
      <c r="AN12">
        <f t="shared" si="13"/>
        <v>6.6709999999999994</v>
      </c>
      <c r="AO12">
        <v>-0.21033871600002385</v>
      </c>
      <c r="AP12" s="43">
        <f t="shared" si="0"/>
        <v>0</v>
      </c>
      <c r="AR12" s="42">
        <f t="shared" si="1"/>
        <v>0</v>
      </c>
      <c r="AT12" s="44">
        <f t="shared" si="2"/>
        <v>0</v>
      </c>
      <c r="AU12">
        <v>10</v>
      </c>
      <c r="AV12">
        <v>20</v>
      </c>
      <c r="AW12">
        <v>30</v>
      </c>
    </row>
    <row r="13" spans="1:49" thickTop="1" thickBot="1" x14ac:dyDescent="0.4">
      <c r="J13" s="11">
        <v>10</v>
      </c>
      <c r="K13" s="11">
        <v>14.019085</v>
      </c>
      <c r="L13" s="11">
        <f t="shared" si="3"/>
        <v>4.7942505466169225E-2</v>
      </c>
      <c r="M13" s="11">
        <v>181.91134250099981</v>
      </c>
      <c r="N13" s="11">
        <f t="shared" si="4"/>
        <v>12.439666397000337</v>
      </c>
      <c r="O13" s="24">
        <v>10</v>
      </c>
      <c r="P13" s="24">
        <v>10.681644</v>
      </c>
      <c r="Q13" s="24">
        <f t="shared" si="5"/>
        <v>4.7937356020197899E-2</v>
      </c>
      <c r="R13" s="24">
        <v>149.49556868200011</v>
      </c>
      <c r="S13" s="24">
        <f t="shared" si="6"/>
        <v>15.890417248999938</v>
      </c>
      <c r="T13" s="12">
        <v>20</v>
      </c>
      <c r="U13" s="12">
        <v>8.6776800000000005</v>
      </c>
      <c r="V13" s="12">
        <f t="shared" si="7"/>
        <v>4.9152119278272767E-2</v>
      </c>
      <c r="W13" s="12">
        <v>227.51571180099995</v>
      </c>
      <c r="X13" s="26">
        <v>20</v>
      </c>
      <c r="Y13" s="26">
        <v>7.3437869999999998</v>
      </c>
      <c r="Z13" s="26">
        <f t="shared" si="8"/>
        <v>4.8938622542780377E-2</v>
      </c>
      <c r="AA13" s="26">
        <v>213.88678124800003</v>
      </c>
      <c r="AB13" s="13">
        <v>30</v>
      </c>
      <c r="AC13" s="13">
        <v>7.3401699999999996</v>
      </c>
      <c r="AD13" s="13">
        <f t="shared" si="9"/>
        <v>4.8921430844293595E-2</v>
      </c>
      <c r="AE13" s="13">
        <v>264.91353252600015</v>
      </c>
      <c r="AF13" s="33">
        <v>30</v>
      </c>
      <c r="AG13" s="33">
        <v>8.6754300000000004</v>
      </c>
      <c r="AH13" s="33">
        <f t="shared" si="10"/>
        <v>4.8929415334936131E-2</v>
      </c>
      <c r="AI13" s="33">
        <v>213.89779242700001</v>
      </c>
      <c r="AL13">
        <f t="shared" si="11"/>
        <v>7.338099999999999</v>
      </c>
      <c r="AM13">
        <f t="shared" si="12"/>
        <v>7.338099999999999</v>
      </c>
      <c r="AN13">
        <f t="shared" si="13"/>
        <v>7.338099999999999</v>
      </c>
      <c r="AO13">
        <v>-1.1265334439999606</v>
      </c>
      <c r="AP13" s="43">
        <f t="shared" si="0"/>
        <v>0</v>
      </c>
      <c r="AR13" s="42">
        <f t="shared" si="1"/>
        <v>0</v>
      </c>
      <c r="AT13" s="44">
        <f t="shared" si="2"/>
        <v>0</v>
      </c>
      <c r="AU13">
        <v>10</v>
      </c>
      <c r="AV13">
        <v>20</v>
      </c>
      <c r="AW13">
        <v>30</v>
      </c>
    </row>
    <row r="14" spans="1:49" thickTop="1" thickBot="1" x14ac:dyDescent="0.4">
      <c r="J14" s="11">
        <v>10</v>
      </c>
      <c r="K14" s="11">
        <v>14.685857</v>
      </c>
      <c r="L14" s="11">
        <f t="shared" si="3"/>
        <v>5.273121730604545E-2</v>
      </c>
      <c r="M14" s="11">
        <v>194.35100889800015</v>
      </c>
      <c r="N14" s="11">
        <f t="shared" si="4"/>
        <v>14.866815955999982</v>
      </c>
      <c r="O14" s="24">
        <v>10</v>
      </c>
      <c r="P14" s="24">
        <v>11.348882</v>
      </c>
      <c r="Q14" s="24">
        <f t="shared" si="5"/>
        <v>5.272941464085882E-2</v>
      </c>
      <c r="R14" s="24">
        <v>165.38598593100005</v>
      </c>
      <c r="S14" s="24">
        <f t="shared" si="6"/>
        <v>14.598076843999934</v>
      </c>
      <c r="T14" s="12">
        <v>20</v>
      </c>
      <c r="U14" s="12">
        <v>9.3453009999999992</v>
      </c>
      <c r="V14" s="12">
        <f t="shared" si="7"/>
        <v>5.4069659524819694E-2</v>
      </c>
      <c r="W14" s="12">
        <v>253.379219595</v>
      </c>
      <c r="X14" s="26">
        <v>20</v>
      </c>
      <c r="Y14" s="26">
        <v>8.0105920000000008</v>
      </c>
      <c r="Z14" s="26">
        <f t="shared" si="8"/>
        <v>5.3850152324046587E-2</v>
      </c>
      <c r="AA14" s="26">
        <v>233.38533940799994</v>
      </c>
      <c r="AB14" s="13">
        <v>30</v>
      </c>
      <c r="AC14" s="13">
        <v>8.0069750000000006</v>
      </c>
      <c r="AD14" s="13">
        <f t="shared" si="9"/>
        <v>5.3832960625559811E-2</v>
      </c>
      <c r="AE14" s="13">
        <v>291.13819918000013</v>
      </c>
      <c r="AF14" s="33">
        <v>30</v>
      </c>
      <c r="AG14" s="33">
        <v>9.3422180000000008</v>
      </c>
      <c r="AH14" s="33">
        <f t="shared" si="10"/>
        <v>5.3840819898175664E-2</v>
      </c>
      <c r="AI14" s="33">
        <v>231.93345730999999</v>
      </c>
      <c r="AL14">
        <f t="shared" si="11"/>
        <v>8.0051999999999985</v>
      </c>
      <c r="AM14">
        <f t="shared" si="12"/>
        <v>8.0051999999999985</v>
      </c>
      <c r="AN14">
        <f t="shared" si="13"/>
        <v>8.0051999999999985</v>
      </c>
      <c r="AO14">
        <v>-0.90264090999994551</v>
      </c>
      <c r="AP14" s="43">
        <f t="shared" si="0"/>
        <v>0</v>
      </c>
      <c r="AR14" s="42">
        <f t="shared" si="1"/>
        <v>0</v>
      </c>
      <c r="AT14" s="44">
        <f t="shared" si="2"/>
        <v>0</v>
      </c>
      <c r="AU14">
        <v>10</v>
      </c>
      <c r="AV14">
        <v>20</v>
      </c>
      <c r="AW14">
        <v>30</v>
      </c>
    </row>
    <row r="15" spans="1:49" thickTop="1" thickBot="1" x14ac:dyDescent="0.4">
      <c r="J15" s="11">
        <v>10</v>
      </c>
      <c r="K15" s="11">
        <v>15.352660999999999</v>
      </c>
      <c r="L15" s="11">
        <f t="shared" si="3"/>
        <v>5.7520158967778123E-2</v>
      </c>
      <c r="M15" s="11">
        <v>209.21782485400013</v>
      </c>
      <c r="N15" s="11">
        <f t="shared" si="4"/>
        <v>12.605520122999906</v>
      </c>
      <c r="O15" s="24">
        <v>10</v>
      </c>
      <c r="P15" s="24">
        <v>12.015670999999999</v>
      </c>
      <c r="Q15" s="24">
        <f t="shared" si="5"/>
        <v>5.7518248573596276E-2</v>
      </c>
      <c r="R15" s="24">
        <v>179.98406277499998</v>
      </c>
      <c r="S15" s="24">
        <f t="shared" si="6"/>
        <v>11.137927699999864</v>
      </c>
      <c r="T15" s="12">
        <v>20</v>
      </c>
      <c r="U15" s="12">
        <v>10.012105999999999</v>
      </c>
      <c r="V15" s="12">
        <f t="shared" si="7"/>
        <v>5.8981189306085896E-2</v>
      </c>
      <c r="W15" s="12">
        <v>276.64218491399993</v>
      </c>
      <c r="X15" s="26">
        <v>20</v>
      </c>
      <c r="Y15" s="26">
        <v>8.6786630000000002</v>
      </c>
      <c r="Z15" s="26">
        <f t="shared" si="8"/>
        <v>5.8771007165417444E-2</v>
      </c>
      <c r="AA15" s="26">
        <v>254.28314256600015</v>
      </c>
      <c r="AB15" s="13">
        <v>30</v>
      </c>
      <c r="AC15" s="13">
        <v>8.6737789999999997</v>
      </c>
      <c r="AD15" s="13">
        <f t="shared" si="9"/>
        <v>5.8744483041059732E-2</v>
      </c>
      <c r="AE15" s="13">
        <v>317.30626599200014</v>
      </c>
      <c r="AF15" s="33">
        <v>30</v>
      </c>
      <c r="AG15" s="33">
        <v>10.009873000000001</v>
      </c>
      <c r="AH15" s="33">
        <f t="shared" si="10"/>
        <v>5.8758610580775951E-2</v>
      </c>
      <c r="AI15" s="33">
        <v>250.63410366700009</v>
      </c>
      <c r="AL15">
        <f t="shared" si="11"/>
        <v>8.6722999999999981</v>
      </c>
      <c r="AM15">
        <f t="shared" si="12"/>
        <v>8.6722999999999981</v>
      </c>
      <c r="AN15">
        <f t="shared" si="13"/>
        <v>8.6722999999999981</v>
      </c>
      <c r="AO15">
        <v>-1.0808136949999607</v>
      </c>
      <c r="AP15" s="43">
        <f t="shared" si="0"/>
        <v>0</v>
      </c>
      <c r="AR15" s="42">
        <f t="shared" si="1"/>
        <v>0</v>
      </c>
      <c r="AT15" s="44">
        <f t="shared" si="2"/>
        <v>0</v>
      </c>
      <c r="AU15">
        <v>10</v>
      </c>
      <c r="AV15">
        <v>20</v>
      </c>
      <c r="AW15">
        <v>30</v>
      </c>
    </row>
    <row r="16" spans="1:49" thickTop="1" thickBot="1" x14ac:dyDescent="0.4">
      <c r="J16" s="11">
        <v>10</v>
      </c>
      <c r="K16" s="11">
        <v>16.020716</v>
      </c>
      <c r="L16" s="11">
        <f t="shared" si="3"/>
        <v>6.2318085227711817E-2</v>
      </c>
      <c r="M16" s="11">
        <v>221.82334497700003</v>
      </c>
      <c r="N16" s="11">
        <f t="shared" si="4"/>
        <v>14.785455380999792</v>
      </c>
      <c r="O16" s="24">
        <v>10</v>
      </c>
      <c r="P16" s="24">
        <v>12.682442</v>
      </c>
      <c r="Q16" s="24">
        <f t="shared" si="5"/>
        <v>6.230695323153948E-2</v>
      </c>
      <c r="R16" s="24">
        <v>191.12199047499985</v>
      </c>
      <c r="S16" s="24">
        <f t="shared" si="6"/>
        <v>10.962391621000052</v>
      </c>
      <c r="T16" s="12">
        <v>20</v>
      </c>
      <c r="U16" s="12">
        <v>10.679743999999999</v>
      </c>
      <c r="V16" s="12">
        <f t="shared" si="7"/>
        <v>6.3898854770659499E-2</v>
      </c>
      <c r="W16" s="12">
        <v>300.26131741499989</v>
      </c>
      <c r="X16" s="26">
        <v>20</v>
      </c>
      <c r="Y16" s="26">
        <v>9.3467009999999995</v>
      </c>
      <c r="Z16" s="26">
        <f t="shared" si="8"/>
        <v>6.3691618936501201E-2</v>
      </c>
      <c r="AA16" s="26">
        <v>271.79854229700004</v>
      </c>
      <c r="AB16" s="13">
        <v>30</v>
      </c>
      <c r="AC16" s="13">
        <v>9.3418510000000001</v>
      </c>
      <c r="AD16" s="13">
        <f t="shared" si="9"/>
        <v>6.3665345248196878E-2</v>
      </c>
      <c r="AE16" s="13">
        <v>343.36223887599999</v>
      </c>
      <c r="AF16" s="33">
        <v>30</v>
      </c>
      <c r="AG16" s="33">
        <v>10.677194</v>
      </c>
      <c r="AH16" s="33">
        <f t="shared" si="10"/>
        <v>6.3673941097440248E-2</v>
      </c>
      <c r="AI16" s="33">
        <v>270.84177721100014</v>
      </c>
      <c r="AL16">
        <f t="shared" si="11"/>
        <v>9.3393999999999977</v>
      </c>
      <c r="AM16">
        <f t="shared" si="12"/>
        <v>9.3393999999999977</v>
      </c>
      <c r="AN16">
        <f t="shared" si="13"/>
        <v>9.3393999999999977</v>
      </c>
      <c r="AO16">
        <v>-1.8925287270001263</v>
      </c>
      <c r="AP16" s="43">
        <f t="shared" si="0"/>
        <v>0</v>
      </c>
      <c r="AR16" s="42">
        <f t="shared" si="1"/>
        <v>0</v>
      </c>
      <c r="AT16" s="44">
        <f t="shared" si="2"/>
        <v>0</v>
      </c>
      <c r="AU16">
        <v>10</v>
      </c>
      <c r="AV16">
        <v>20</v>
      </c>
      <c r="AW16">
        <v>30</v>
      </c>
    </row>
    <row r="17" spans="10:49" thickTop="1" thickBot="1" x14ac:dyDescent="0.4">
      <c r="J17" s="11">
        <v>10</v>
      </c>
      <c r="K17" s="11">
        <v>16.687504000000001</v>
      </c>
      <c r="L17" s="11">
        <f t="shared" si="3"/>
        <v>6.7106911978516259E-2</v>
      </c>
      <c r="M17" s="11">
        <v>236.60880035799983</v>
      </c>
      <c r="N17" s="11">
        <f t="shared" si="4"/>
        <v>13.476969250000138</v>
      </c>
      <c r="O17" s="24">
        <v>10</v>
      </c>
      <c r="P17" s="24">
        <v>13.350097</v>
      </c>
      <c r="Q17" s="24">
        <f t="shared" si="5"/>
        <v>6.710200671826741E-2</v>
      </c>
      <c r="R17" s="24">
        <v>202.0843820959999</v>
      </c>
      <c r="S17" s="24">
        <f t="shared" si="6"/>
        <v>12.768929683000124</v>
      </c>
      <c r="T17" s="12">
        <v>20</v>
      </c>
      <c r="U17" s="12">
        <v>11.347398999999999</v>
      </c>
      <c r="V17" s="12">
        <f t="shared" si="7"/>
        <v>6.88166454532598E-2</v>
      </c>
      <c r="W17" s="12">
        <v>323.73025963400005</v>
      </c>
      <c r="X17" s="26">
        <v>20</v>
      </c>
      <c r="Y17" s="26">
        <v>10.013489</v>
      </c>
      <c r="Z17" s="26">
        <f t="shared" si="8"/>
        <v>6.8603023499740734E-2</v>
      </c>
      <c r="AA17" s="26">
        <v>291.12302760200009</v>
      </c>
      <c r="AB17" s="13">
        <v>30</v>
      </c>
      <c r="AC17" s="13">
        <v>10.009906000000001</v>
      </c>
      <c r="AD17" s="13">
        <f t="shared" si="9"/>
        <v>6.8586082237307333E-2</v>
      </c>
      <c r="AE17" s="13">
        <v>366.39051229099982</v>
      </c>
      <c r="AF17" s="33">
        <v>30</v>
      </c>
      <c r="AG17" s="33">
        <v>11.344049</v>
      </c>
      <c r="AH17" s="33">
        <f t="shared" si="10"/>
        <v>6.8585839167020241E-2</v>
      </c>
      <c r="AI17" s="33">
        <v>287.65021319200014</v>
      </c>
      <c r="AL17">
        <f t="shared" si="11"/>
        <v>10.006499999999997</v>
      </c>
      <c r="AM17">
        <f t="shared" si="12"/>
        <v>10.006499999999997</v>
      </c>
      <c r="AN17">
        <f t="shared" si="13"/>
        <v>10.006499999999997</v>
      </c>
      <c r="AO17">
        <v>-1.6732941389998359</v>
      </c>
      <c r="AP17" s="43">
        <f t="shared" si="0"/>
        <v>0</v>
      </c>
      <c r="AR17" s="42">
        <f t="shared" si="1"/>
        <v>0</v>
      </c>
      <c r="AT17" s="44">
        <f t="shared" si="2"/>
        <v>0</v>
      </c>
      <c r="AU17">
        <v>10</v>
      </c>
      <c r="AV17">
        <v>20</v>
      </c>
      <c r="AW17">
        <v>30</v>
      </c>
    </row>
    <row r="18" spans="10:49" thickTop="1" thickBot="1" x14ac:dyDescent="0.4">
      <c r="J18" s="11">
        <v>10</v>
      </c>
      <c r="K18" s="11">
        <v>17.354292999999998</v>
      </c>
      <c r="L18" s="11">
        <f t="shared" si="3"/>
        <v>7.1895745911253708E-2</v>
      </c>
      <c r="M18" s="11">
        <v>250.08576960799996</v>
      </c>
      <c r="N18" s="11">
        <f t="shared" si="4"/>
        <v>14.857813542000031</v>
      </c>
      <c r="O18" s="24">
        <v>10</v>
      </c>
      <c r="P18" s="24">
        <v>14.016868000000001</v>
      </c>
      <c r="Q18" s="24">
        <f t="shared" si="5"/>
        <v>7.1890711376210628E-2</v>
      </c>
      <c r="R18" s="24">
        <v>214.85331177900002</v>
      </c>
      <c r="S18" s="24">
        <f t="shared" si="6"/>
        <v>12.070185061999837</v>
      </c>
      <c r="T18" s="12">
        <v>20</v>
      </c>
      <c r="U18" s="12">
        <v>12.014637</v>
      </c>
      <c r="V18" s="12">
        <f t="shared" si="7"/>
        <v>7.3731364611323263E-2</v>
      </c>
      <c r="W18" s="12">
        <v>348.62129201700009</v>
      </c>
      <c r="X18" s="26">
        <v>20</v>
      </c>
      <c r="Y18" s="26">
        <v>10.680694000000001</v>
      </c>
      <c r="Z18" s="26">
        <f t="shared" si="8"/>
        <v>7.3517499587517091E-2</v>
      </c>
      <c r="AA18" s="26">
        <v>313.75922752500014</v>
      </c>
      <c r="AB18" s="13">
        <v>30</v>
      </c>
      <c r="AC18" s="13">
        <v>10.676693999999999</v>
      </c>
      <c r="AD18" s="13">
        <f t="shared" si="9"/>
        <v>7.3497486800546838E-2</v>
      </c>
      <c r="AE18" s="13">
        <v>394.79080246399985</v>
      </c>
      <c r="AF18" s="33">
        <v>30</v>
      </c>
      <c r="AG18" s="33">
        <v>12.012086999999999</v>
      </c>
      <c r="AH18" s="33">
        <f t="shared" si="10"/>
        <v>7.3506450938104012E-2</v>
      </c>
      <c r="AI18" s="33">
        <v>305.92409843299993</v>
      </c>
      <c r="AL18">
        <f t="shared" si="11"/>
        <v>10.673599999999997</v>
      </c>
      <c r="AM18">
        <f t="shared" si="12"/>
        <v>10.673599999999997</v>
      </c>
      <c r="AN18">
        <f t="shared" si="13"/>
        <v>10.673599999999997</v>
      </c>
      <c r="AO18">
        <v>-1.0043968039999527</v>
      </c>
      <c r="AP18" s="43">
        <f t="shared" si="0"/>
        <v>0</v>
      </c>
      <c r="AR18" s="42">
        <f t="shared" si="1"/>
        <v>0</v>
      </c>
      <c r="AT18" s="44">
        <f t="shared" si="2"/>
        <v>0</v>
      </c>
      <c r="AU18">
        <v>10</v>
      </c>
      <c r="AV18">
        <v>20</v>
      </c>
      <c r="AW18">
        <v>30</v>
      </c>
    </row>
    <row r="19" spans="10:49" thickTop="1" thickBot="1" x14ac:dyDescent="0.4">
      <c r="J19" s="11">
        <v>10</v>
      </c>
      <c r="K19" s="11">
        <v>18.021481000000001</v>
      </c>
      <c r="L19" s="11">
        <f t="shared" si="3"/>
        <v>7.6687445435263943E-2</v>
      </c>
      <c r="M19" s="11">
        <v>264.94358314999999</v>
      </c>
      <c r="N19" s="11">
        <f t="shared" si="4"/>
        <v>14.479045732000031</v>
      </c>
      <c r="O19" s="24">
        <v>10</v>
      </c>
      <c r="P19" s="24">
        <v>14.683723000000001</v>
      </c>
      <c r="Q19" s="24">
        <f t="shared" si="5"/>
        <v>7.6680019316527057E-2</v>
      </c>
      <c r="R19" s="24">
        <v>226.92349684099986</v>
      </c>
      <c r="S19" s="24">
        <f t="shared" si="6"/>
        <v>14.160936493999998</v>
      </c>
      <c r="T19" s="12">
        <v>20</v>
      </c>
      <c r="U19" s="12">
        <v>12.681442000000001</v>
      </c>
      <c r="V19" s="12">
        <f t="shared" si="7"/>
        <v>7.8642894392589466E-2</v>
      </c>
      <c r="W19" s="12">
        <v>370.85958022600016</v>
      </c>
      <c r="X19" s="26">
        <v>20</v>
      </c>
      <c r="Y19" s="26">
        <v>11.348732</v>
      </c>
      <c r="Z19" s="26">
        <f t="shared" si="8"/>
        <v>7.8438111358600862E-2</v>
      </c>
      <c r="AA19" s="26">
        <v>334.82396022600005</v>
      </c>
      <c r="AB19" s="13">
        <v>30</v>
      </c>
      <c r="AC19" s="13">
        <v>11.343499</v>
      </c>
      <c r="AD19" s="13">
        <f t="shared" si="9"/>
        <v>7.8409016581813054E-2</v>
      </c>
      <c r="AE19" s="13">
        <v>423.02416309400019</v>
      </c>
      <c r="AF19" s="33">
        <v>30</v>
      </c>
      <c r="AG19" s="33">
        <v>12.678891999999999</v>
      </c>
      <c r="AH19" s="33">
        <f t="shared" si="10"/>
        <v>7.8417980719370214E-2</v>
      </c>
      <c r="AI19" s="33">
        <v>325.02397006499996</v>
      </c>
      <c r="AL19">
        <f t="shared" si="11"/>
        <v>11.340699999999996</v>
      </c>
      <c r="AM19">
        <f t="shared" si="12"/>
        <v>11.340699999999996</v>
      </c>
      <c r="AN19">
        <f t="shared" si="13"/>
        <v>11.340699999999996</v>
      </c>
      <c r="AO19">
        <v>-2.1155690359998971</v>
      </c>
      <c r="AP19" s="43">
        <f t="shared" si="0"/>
        <v>0</v>
      </c>
      <c r="AR19" s="42">
        <f t="shared" si="1"/>
        <v>0</v>
      </c>
      <c r="AT19" s="44">
        <f t="shared" si="2"/>
        <v>0</v>
      </c>
      <c r="AU19">
        <v>10</v>
      </c>
      <c r="AV19">
        <v>20</v>
      </c>
      <c r="AW19">
        <v>30</v>
      </c>
    </row>
    <row r="20" spans="10:49" thickTop="1" thickBot="1" x14ac:dyDescent="0.4">
      <c r="J20" s="11">
        <v>10</v>
      </c>
      <c r="K20" s="11">
        <v>18.688302</v>
      </c>
      <c r="L20" s="11">
        <f t="shared" si="3"/>
        <v>8.1476509189857868E-2</v>
      </c>
      <c r="M20" s="11">
        <v>279.42262888200003</v>
      </c>
      <c r="N20" s="11">
        <f t="shared" si="4"/>
        <v>14.077811691999841</v>
      </c>
      <c r="O20" s="24">
        <v>10</v>
      </c>
      <c r="P20" s="24">
        <v>15.351361000000001</v>
      </c>
      <c r="Q20" s="24">
        <f t="shared" si="5"/>
        <v>8.1474950710393734E-2</v>
      </c>
      <c r="R20" s="24">
        <v>241.08443333499986</v>
      </c>
      <c r="S20" s="24">
        <f t="shared" si="6"/>
        <v>9.6545854290002353</v>
      </c>
      <c r="T20" s="12">
        <v>20</v>
      </c>
      <c r="U20" s="12">
        <v>13.348262999999999</v>
      </c>
      <c r="V20" s="12">
        <f t="shared" si="7"/>
        <v>8.3554542026116063E-2</v>
      </c>
      <c r="W20" s="12">
        <v>393.45609237600002</v>
      </c>
      <c r="X20" s="26">
        <v>20</v>
      </c>
      <c r="Y20" s="26">
        <v>12.015504</v>
      </c>
      <c r="Z20" s="26">
        <f t="shared" si="8"/>
        <v>8.3349398069579986E-2</v>
      </c>
      <c r="AA20" s="26">
        <v>355.10506774800001</v>
      </c>
      <c r="AB20" s="13">
        <v>30</v>
      </c>
      <c r="AC20" s="13">
        <v>12.011153999999999</v>
      </c>
      <c r="AD20" s="13">
        <f t="shared" si="9"/>
        <v>8.3326807264413341E-2</v>
      </c>
      <c r="AE20" s="13">
        <v>446.06858223499989</v>
      </c>
      <c r="AF20" s="33">
        <v>30</v>
      </c>
      <c r="AG20" s="33">
        <v>13.346596999999999</v>
      </c>
      <c r="AH20" s="33">
        <f t="shared" si="10"/>
        <v>8.3336139690284264E-2</v>
      </c>
      <c r="AI20" s="33">
        <v>346.75544846699995</v>
      </c>
      <c r="AL20">
        <f t="shared" si="11"/>
        <v>12.007799999999996</v>
      </c>
      <c r="AM20">
        <f t="shared" si="12"/>
        <v>12.007799999999996</v>
      </c>
      <c r="AN20">
        <f t="shared" si="13"/>
        <v>12.007799999999996</v>
      </c>
      <c r="AO20">
        <v>-0.72181257099998675</v>
      </c>
      <c r="AP20" s="43">
        <f t="shared" si="0"/>
        <v>0</v>
      </c>
      <c r="AR20" s="42">
        <f t="shared" si="1"/>
        <v>0</v>
      </c>
      <c r="AT20" s="44">
        <f t="shared" si="2"/>
        <v>0</v>
      </c>
      <c r="AU20">
        <v>10</v>
      </c>
      <c r="AV20">
        <v>20</v>
      </c>
      <c r="AW20">
        <v>30</v>
      </c>
    </row>
    <row r="21" spans="10:49" thickTop="1" thickBot="1" x14ac:dyDescent="0.4">
      <c r="J21" s="11">
        <v>10</v>
      </c>
      <c r="K21" s="11">
        <v>19.355474000000001</v>
      </c>
      <c r="L21" s="11">
        <f t="shared" si="3"/>
        <v>8.626809380293983E-2</v>
      </c>
      <c r="M21" s="11">
        <v>293.50044057399987</v>
      </c>
      <c r="N21" s="11">
        <f t="shared" si="4"/>
        <v>11.196687647000317</v>
      </c>
      <c r="O21" s="24">
        <v>10</v>
      </c>
      <c r="P21" s="24">
        <v>16.018166000000001</v>
      </c>
      <c r="Q21" s="24">
        <f t="shared" si="5"/>
        <v>8.6263899554059428E-2</v>
      </c>
      <c r="R21" s="24">
        <v>250.73901876400009</v>
      </c>
      <c r="S21" s="24">
        <f t="shared" si="6"/>
        <v>14.142243255999801</v>
      </c>
      <c r="T21" s="12">
        <v>20</v>
      </c>
      <c r="U21" s="12">
        <v>14.015052000000001</v>
      </c>
      <c r="V21" s="12">
        <f t="shared" si="7"/>
        <v>8.846595395512187E-2</v>
      </c>
      <c r="W21" s="12">
        <v>417.84701606900012</v>
      </c>
      <c r="X21" s="26">
        <v>20</v>
      </c>
      <c r="Y21" s="26">
        <v>12.682325000000001</v>
      </c>
      <c r="Z21" s="26">
        <f t="shared" si="8"/>
        <v>8.8261045703106597E-2</v>
      </c>
      <c r="AA21" s="26">
        <v>376.09460224400004</v>
      </c>
      <c r="AB21" s="13">
        <v>30</v>
      </c>
      <c r="AC21" s="13">
        <v>12.677958</v>
      </c>
      <c r="AD21" s="13">
        <f t="shared" si="9"/>
        <v>8.8238329679913269E-2</v>
      </c>
      <c r="AE21" s="13">
        <v>473.17545618600002</v>
      </c>
      <c r="AF21" s="33">
        <v>30</v>
      </c>
      <c r="AG21" s="33">
        <v>14.013368</v>
      </c>
      <c r="AH21" s="33">
        <f t="shared" si="10"/>
        <v>8.8247419035497099E-2</v>
      </c>
      <c r="AI21" s="33">
        <v>365.35468113299999</v>
      </c>
      <c r="AL21">
        <f t="shared" si="11"/>
        <v>12.674899999999996</v>
      </c>
      <c r="AM21">
        <f t="shared" si="12"/>
        <v>12.674899999999996</v>
      </c>
      <c r="AN21">
        <f t="shared" si="13"/>
        <v>12.674899999999996</v>
      </c>
      <c r="AO21">
        <v>-1.4524527659998512</v>
      </c>
      <c r="AP21" s="43">
        <f t="shared" si="0"/>
        <v>0</v>
      </c>
      <c r="AR21" s="42">
        <f t="shared" si="1"/>
        <v>0</v>
      </c>
      <c r="AT21" s="44">
        <f t="shared" si="2"/>
        <v>0</v>
      </c>
      <c r="AU21">
        <v>10</v>
      </c>
      <c r="AV21">
        <v>20</v>
      </c>
      <c r="AW21">
        <v>30</v>
      </c>
    </row>
    <row r="22" spans="10:49" thickTop="1" thickBot="1" x14ac:dyDescent="0.4">
      <c r="J22" s="11">
        <v>10</v>
      </c>
      <c r="K22" s="11">
        <v>20.022279000000001</v>
      </c>
      <c r="L22" s="11">
        <f t="shared" si="3"/>
        <v>9.1057042646605538E-2</v>
      </c>
      <c r="M22" s="11">
        <v>304.69712822100018</v>
      </c>
      <c r="N22" s="11">
        <f t="shared" si="4"/>
        <v>11.552467421999836</v>
      </c>
      <c r="O22" s="24">
        <v>10</v>
      </c>
      <c r="P22" s="24">
        <v>16.684954000000001</v>
      </c>
      <c r="Q22" s="24">
        <f t="shared" si="5"/>
        <v>9.1052726304863885E-2</v>
      </c>
      <c r="R22" s="24">
        <v>264.88126201999989</v>
      </c>
      <c r="S22" s="24">
        <f t="shared" si="6"/>
        <v>11.552863300000126</v>
      </c>
      <c r="T22" s="12">
        <v>20</v>
      </c>
      <c r="U22" s="12">
        <v>14.683073</v>
      </c>
      <c r="V22" s="12">
        <f t="shared" si="7"/>
        <v>9.3386440508178972E-2</v>
      </c>
      <c r="W22" s="12">
        <v>442.59655111000006</v>
      </c>
      <c r="X22" s="26">
        <v>20</v>
      </c>
      <c r="Y22" s="26">
        <v>13.349097</v>
      </c>
      <c r="Z22" s="26">
        <f t="shared" si="8"/>
        <v>9.3172332414085721E-2</v>
      </c>
      <c r="AA22" s="26">
        <v>394.39147552000009</v>
      </c>
      <c r="AB22" s="13">
        <v>30</v>
      </c>
      <c r="AC22" s="13">
        <v>13.344813</v>
      </c>
      <c r="AD22" s="13">
        <f t="shared" si="9"/>
        <v>9.3150227749493247E-2</v>
      </c>
      <c r="AE22" s="13">
        <v>497.4277225809999</v>
      </c>
      <c r="AF22" s="33">
        <v>30</v>
      </c>
      <c r="AG22" s="33">
        <v>14.680156</v>
      </c>
      <c r="AH22" s="33">
        <f t="shared" si="10"/>
        <v>9.3158823598736631E-2</v>
      </c>
      <c r="AI22" s="33">
        <v>381.83531705199994</v>
      </c>
      <c r="AL22">
        <f t="shared" si="11"/>
        <v>13.341999999999995</v>
      </c>
      <c r="AM22">
        <f t="shared" si="12"/>
        <v>13.341999999999995</v>
      </c>
      <c r="AN22">
        <f t="shared" si="13"/>
        <v>13.341999999999995</v>
      </c>
      <c r="AO22">
        <v>-2.3367168219999712</v>
      </c>
      <c r="AP22" s="43">
        <f t="shared" si="0"/>
        <v>0</v>
      </c>
      <c r="AR22" s="42">
        <f t="shared" si="1"/>
        <v>0</v>
      </c>
      <c r="AT22" s="44">
        <f t="shared" si="2"/>
        <v>0</v>
      </c>
      <c r="AU22">
        <v>10</v>
      </c>
      <c r="AV22">
        <v>20</v>
      </c>
      <c r="AW22">
        <v>30</v>
      </c>
    </row>
    <row r="23" spans="10:49" thickTop="1" thickBot="1" x14ac:dyDescent="0.4">
      <c r="J23" s="11">
        <v>10</v>
      </c>
      <c r="K23" s="11">
        <v>20.689499999999999</v>
      </c>
      <c r="L23" s="11">
        <f t="shared" si="3"/>
        <v>9.5848979174405199E-2</v>
      </c>
      <c r="M23" s="11">
        <v>316.24959564300002</v>
      </c>
      <c r="N23" s="11">
        <f t="shared" si="4"/>
        <v>11.711573713999996</v>
      </c>
      <c r="O23" s="24">
        <v>10</v>
      </c>
      <c r="P23" s="24">
        <v>17.352125999999998</v>
      </c>
      <c r="Q23" s="24">
        <f t="shared" si="5"/>
        <v>9.5844310917945846E-2</v>
      </c>
      <c r="R23" s="24">
        <v>276.43412532000002</v>
      </c>
      <c r="S23" s="24">
        <f t="shared" si="6"/>
        <v>14.045520240000087</v>
      </c>
      <c r="T23" s="12">
        <v>20</v>
      </c>
      <c r="U23" s="12">
        <v>15.349861000000001</v>
      </c>
      <c r="V23" s="12">
        <f t="shared" si="7"/>
        <v>9.8297845071418491E-2</v>
      </c>
      <c r="W23" s="12">
        <v>464.64197835100003</v>
      </c>
      <c r="X23" s="26">
        <v>20</v>
      </c>
      <c r="Y23" s="26">
        <v>14.016735000000001</v>
      </c>
      <c r="Z23" s="26">
        <f t="shared" si="8"/>
        <v>9.8089997878659324E-2</v>
      </c>
      <c r="AA23" s="26">
        <v>414.32864572500011</v>
      </c>
      <c r="AB23" s="13">
        <v>30</v>
      </c>
      <c r="AC23" s="13">
        <v>14.012867999999999</v>
      </c>
      <c r="AD23" s="13">
        <f t="shared" si="9"/>
        <v>9.8070964738603689E-2</v>
      </c>
      <c r="AE23" s="13">
        <v>525.22179122700004</v>
      </c>
      <c r="AF23" s="33">
        <v>30</v>
      </c>
      <c r="AG23" s="33">
        <v>15.347761</v>
      </c>
      <c r="AH23" s="33">
        <f t="shared" si="10"/>
        <v>9.807624599302317E-2</v>
      </c>
      <c r="AI23" s="33">
        <v>404.46583688700002</v>
      </c>
      <c r="AL23">
        <f t="shared" si="11"/>
        <v>14.009099999999995</v>
      </c>
      <c r="AM23">
        <f t="shared" si="12"/>
        <v>14.009099999999995</v>
      </c>
      <c r="AN23">
        <f t="shared" si="13"/>
        <v>14.009099999999995</v>
      </c>
      <c r="AO23">
        <v>-1.9064272519999577</v>
      </c>
      <c r="AP23" s="43">
        <f t="shared" si="0"/>
        <v>0</v>
      </c>
      <c r="AR23" s="42">
        <f t="shared" si="1"/>
        <v>0</v>
      </c>
      <c r="AT23" s="44">
        <f t="shared" si="2"/>
        <v>0</v>
      </c>
      <c r="AU23">
        <v>10</v>
      </c>
      <c r="AV23">
        <v>20</v>
      </c>
      <c r="AW23">
        <v>30</v>
      </c>
    </row>
    <row r="24" spans="10:49" thickTop="1" thickBot="1" x14ac:dyDescent="0.4">
      <c r="J24" s="11">
        <v>10</v>
      </c>
      <c r="K24" s="11">
        <v>21.356304999999999</v>
      </c>
      <c r="L24" s="11">
        <f t="shared" si="3"/>
        <v>0.10063792801807091</v>
      </c>
      <c r="M24" s="11">
        <v>327.96116935700002</v>
      </c>
      <c r="N24" s="11">
        <f t="shared" si="4"/>
        <v>11.876351623000119</v>
      </c>
      <c r="O24" s="24">
        <v>10</v>
      </c>
      <c r="P24" s="24">
        <v>18.018913999999999</v>
      </c>
      <c r="Q24" s="24">
        <f t="shared" si="5"/>
        <v>0.10063313766875029</v>
      </c>
      <c r="R24" s="24">
        <v>290.47964556000011</v>
      </c>
      <c r="S24" s="24">
        <f t="shared" si="6"/>
        <v>4.7862922189997334</v>
      </c>
      <c r="T24" s="12">
        <v>20</v>
      </c>
      <c r="U24" s="12">
        <v>16.016666000000001</v>
      </c>
      <c r="V24" s="12">
        <f t="shared" si="7"/>
        <v>0.10320937485268469</v>
      </c>
      <c r="W24" s="12">
        <v>489.64235949299996</v>
      </c>
      <c r="X24" s="26">
        <v>20</v>
      </c>
      <c r="Y24" s="26">
        <v>14.683507000000001</v>
      </c>
      <c r="Z24" s="26">
        <f t="shared" si="8"/>
        <v>0.10300128458963845</v>
      </c>
      <c r="AA24" s="26">
        <v>437.38945512999999</v>
      </c>
      <c r="AB24" s="13">
        <v>30</v>
      </c>
      <c r="AC24" s="13">
        <v>14.679622999999999</v>
      </c>
      <c r="AD24" s="13">
        <f t="shared" si="9"/>
        <v>0.10298212623155613</v>
      </c>
      <c r="AE24" s="13">
        <v>554.58595027499996</v>
      </c>
      <c r="AF24" s="33">
        <v>30</v>
      </c>
      <c r="AG24" s="33">
        <v>16.014548999999999</v>
      </c>
      <c r="AH24" s="33">
        <f t="shared" si="10"/>
        <v>0.10298765055626266</v>
      </c>
      <c r="AI24" s="33">
        <v>421.71611236399986</v>
      </c>
      <c r="AL24">
        <f t="shared" si="11"/>
        <v>14.676199999999994</v>
      </c>
      <c r="AM24">
        <f t="shared" si="12"/>
        <v>14.676199999999994</v>
      </c>
      <c r="AN24">
        <f t="shared" si="13"/>
        <v>14.676199999999994</v>
      </c>
      <c r="AO24">
        <v>-1.646294676000025</v>
      </c>
      <c r="AP24" s="43">
        <f t="shared" si="0"/>
        <v>0</v>
      </c>
      <c r="AR24" s="42">
        <f t="shared" si="1"/>
        <v>0</v>
      </c>
      <c r="AT24" s="44">
        <f t="shared" si="2"/>
        <v>0</v>
      </c>
      <c r="AU24">
        <v>10</v>
      </c>
      <c r="AV24">
        <v>20</v>
      </c>
      <c r="AW24">
        <v>30</v>
      </c>
    </row>
    <row r="25" spans="10:49" thickTop="1" thickBot="1" x14ac:dyDescent="0.4">
      <c r="J25" s="11">
        <v>10</v>
      </c>
      <c r="K25" s="11">
        <v>22.024376</v>
      </c>
      <c r="L25" s="11">
        <f t="shared" si="3"/>
        <v>0.10543596918893283</v>
      </c>
      <c r="M25" s="11">
        <v>339.83752098000014</v>
      </c>
      <c r="N25" s="11">
        <f t="shared" si="4"/>
        <v>10.062575374000062</v>
      </c>
      <c r="O25" s="24">
        <v>10</v>
      </c>
      <c r="P25" s="24">
        <v>18.686519000000001</v>
      </c>
      <c r="Q25" s="24">
        <f t="shared" si="5"/>
        <v>0.10542783205882753</v>
      </c>
      <c r="R25" s="24">
        <v>295.26593777899984</v>
      </c>
      <c r="S25" s="24">
        <f t="shared" si="6"/>
        <v>16.407842357000163</v>
      </c>
      <c r="T25" s="12">
        <v>20</v>
      </c>
      <c r="U25" s="12">
        <v>16.683903999999998</v>
      </c>
      <c r="V25" s="12">
        <f t="shared" si="7"/>
        <v>0.10812409401074813</v>
      </c>
      <c r="W25" s="12">
        <v>513.08448421999992</v>
      </c>
      <c r="X25" s="26">
        <v>20</v>
      </c>
      <c r="Y25" s="26">
        <v>15.350277999999999</v>
      </c>
      <c r="Z25" s="26">
        <f t="shared" si="8"/>
        <v>0.10791256393485128</v>
      </c>
      <c r="AA25" s="26">
        <v>453.95468754600006</v>
      </c>
      <c r="AB25" s="13">
        <v>30</v>
      </c>
      <c r="AC25" s="13">
        <v>15.346444</v>
      </c>
      <c r="AD25" s="13">
        <f t="shared" si="9"/>
        <v>0.10789377386508275</v>
      </c>
      <c r="AE25" s="13">
        <v>577.8625138079999</v>
      </c>
      <c r="AF25" s="33">
        <v>30</v>
      </c>
      <c r="AG25" s="33">
        <v>16.681336999999999</v>
      </c>
      <c r="AH25" s="33">
        <f t="shared" si="10"/>
        <v>0.10789905511950219</v>
      </c>
      <c r="AI25" s="33">
        <v>441.85035192999999</v>
      </c>
      <c r="AL25">
        <f t="shared" si="11"/>
        <v>15.343299999999994</v>
      </c>
      <c r="AM25">
        <f t="shared" si="12"/>
        <v>15.343299999999994</v>
      </c>
      <c r="AN25">
        <f t="shared" si="13"/>
        <v>15.343299999999994</v>
      </c>
      <c r="AO25">
        <v>-0.60899182299999666</v>
      </c>
      <c r="AP25" s="43">
        <f t="shared" si="0"/>
        <v>0</v>
      </c>
      <c r="AR25" s="42">
        <f t="shared" si="1"/>
        <v>0</v>
      </c>
      <c r="AT25" s="44">
        <f t="shared" si="2"/>
        <v>0</v>
      </c>
      <c r="AU25">
        <v>10</v>
      </c>
      <c r="AV25">
        <v>20</v>
      </c>
      <c r="AW25">
        <v>30</v>
      </c>
    </row>
    <row r="26" spans="10:49" thickTop="1" thickBot="1" x14ac:dyDescent="0.4">
      <c r="J26" s="11">
        <v>10</v>
      </c>
      <c r="K26" s="11">
        <v>22.692430999999999</v>
      </c>
      <c r="L26" s="11">
        <f t="shared" si="3"/>
        <v>0.11023389544886651</v>
      </c>
      <c r="M26" s="11">
        <v>349.9000963540002</v>
      </c>
      <c r="N26" s="11">
        <f t="shared" si="4"/>
        <v>10.816835548999961</v>
      </c>
      <c r="O26" s="24">
        <v>10</v>
      </c>
      <c r="P26" s="24">
        <v>19.353373999999999</v>
      </c>
      <c r="Q26" s="24">
        <f t="shared" si="5"/>
        <v>0.11021713999914393</v>
      </c>
      <c r="R26" s="24">
        <v>311.673780136</v>
      </c>
      <c r="S26" s="24">
        <f t="shared" si="6"/>
        <v>12.576464592999855</v>
      </c>
      <c r="T26" s="12">
        <v>20</v>
      </c>
      <c r="U26" s="12">
        <v>17.351925999999999</v>
      </c>
      <c r="V26" s="12">
        <f t="shared" si="7"/>
        <v>0.11304458792957151</v>
      </c>
      <c r="W26" s="12">
        <v>535.98374316700006</v>
      </c>
      <c r="X26" s="26">
        <v>20</v>
      </c>
      <c r="Y26" s="26">
        <v>16.017049</v>
      </c>
      <c r="Z26" s="26">
        <f t="shared" si="8"/>
        <v>0.11282384328006412</v>
      </c>
      <c r="AA26" s="26">
        <v>476.14522698700011</v>
      </c>
      <c r="AB26" s="13">
        <v>30</v>
      </c>
      <c r="AC26" s="13">
        <v>16.014099000000002</v>
      </c>
      <c r="AD26" s="13">
        <f t="shared" si="9"/>
        <v>0.11281156454768305</v>
      </c>
      <c r="AE26" s="13">
        <v>605.90595686000006</v>
      </c>
      <c r="AF26" s="33">
        <v>30</v>
      </c>
      <c r="AG26" s="33">
        <v>17.348126000000001</v>
      </c>
      <c r="AH26" s="33">
        <f t="shared" si="10"/>
        <v>0.112810467048508</v>
      </c>
      <c r="AI26" s="33">
        <v>461.9573865970001</v>
      </c>
      <c r="AL26">
        <f t="shared" si="11"/>
        <v>16.010399999999994</v>
      </c>
      <c r="AM26">
        <f t="shared" si="12"/>
        <v>16.010399999999994</v>
      </c>
      <c r="AN26">
        <f t="shared" si="13"/>
        <v>16.010399999999994</v>
      </c>
      <c r="AO26">
        <v>-1.8609729869999683</v>
      </c>
      <c r="AP26" s="43">
        <f t="shared" si="0"/>
        <v>0</v>
      </c>
      <c r="AR26" s="42">
        <f t="shared" si="1"/>
        <v>0</v>
      </c>
      <c r="AT26" s="44">
        <f t="shared" si="2"/>
        <v>0</v>
      </c>
      <c r="AU26">
        <v>10</v>
      </c>
      <c r="AV26">
        <v>20</v>
      </c>
      <c r="AW26">
        <v>30</v>
      </c>
    </row>
    <row r="27" spans="10:49" thickTop="1" thickBot="1" x14ac:dyDescent="0.4">
      <c r="J27" s="11">
        <v>10</v>
      </c>
      <c r="K27" s="11">
        <v>23.360453</v>
      </c>
      <c r="L27" s="11">
        <f t="shared" si="3"/>
        <v>0.11503158470501074</v>
      </c>
      <c r="M27" s="11">
        <v>360.71693190300016</v>
      </c>
      <c r="N27" s="11">
        <f t="shared" si="4"/>
        <v>9.6104599899997538</v>
      </c>
      <c r="O27" s="24">
        <v>10</v>
      </c>
      <c r="P27" s="24">
        <v>20.020595</v>
      </c>
      <c r="Q27" s="24">
        <f t="shared" si="5"/>
        <v>0.11500907652694362</v>
      </c>
      <c r="R27" s="24">
        <v>324.25024472899986</v>
      </c>
      <c r="S27" s="24">
        <f t="shared" si="6"/>
        <v>9.4485136540001804</v>
      </c>
      <c r="T27" s="12">
        <v>20</v>
      </c>
      <c r="U27" s="12">
        <v>18.019147</v>
      </c>
      <c r="V27" s="12">
        <f t="shared" si="7"/>
        <v>0.11795918186960827</v>
      </c>
      <c r="W27" s="12">
        <v>557.15204966399983</v>
      </c>
      <c r="X27" s="26">
        <v>20</v>
      </c>
      <c r="Y27" s="26">
        <v>16.683838000000002</v>
      </c>
      <c r="Z27" s="26">
        <f t="shared" si="8"/>
        <v>0.11773525520906993</v>
      </c>
      <c r="AA27" s="26">
        <v>499.28700956000012</v>
      </c>
      <c r="AB27" s="13">
        <v>30</v>
      </c>
      <c r="AC27" s="13">
        <v>16.681421</v>
      </c>
      <c r="AD27" s="13">
        <f t="shared" si="9"/>
        <v>0.11772690243011363</v>
      </c>
      <c r="AE27" s="13">
        <v>630.24565132500015</v>
      </c>
      <c r="AF27" s="33">
        <v>30</v>
      </c>
      <c r="AG27" s="33">
        <v>18.014897000000001</v>
      </c>
      <c r="AH27" s="33">
        <f t="shared" si="10"/>
        <v>0.11772174639372085</v>
      </c>
      <c r="AI27" s="33">
        <v>479.89593258600007</v>
      </c>
      <c r="AL27">
        <f t="shared" si="11"/>
        <v>16.677499999999995</v>
      </c>
      <c r="AM27">
        <f t="shared" si="12"/>
        <v>16.677499999999995</v>
      </c>
      <c r="AN27">
        <f t="shared" si="13"/>
        <v>16.677499999999995</v>
      </c>
      <c r="AO27">
        <v>-3.5794364609998865</v>
      </c>
      <c r="AP27" s="43">
        <f t="shared" si="0"/>
        <v>0</v>
      </c>
      <c r="AR27" s="42">
        <f t="shared" si="1"/>
        <v>0</v>
      </c>
      <c r="AT27" s="44">
        <f t="shared" si="2"/>
        <v>0</v>
      </c>
      <c r="AU27">
        <v>10</v>
      </c>
      <c r="AV27">
        <v>20</v>
      </c>
      <c r="AW27">
        <v>30</v>
      </c>
    </row>
    <row r="28" spans="10:49" thickTop="1" thickBot="1" x14ac:dyDescent="0.4">
      <c r="J28" s="11">
        <v>10</v>
      </c>
      <c r="K28" s="11">
        <v>24.027258</v>
      </c>
      <c r="L28" s="11">
        <f t="shared" si="3"/>
        <v>0.11982053354867643</v>
      </c>
      <c r="M28" s="11">
        <v>370.32739189299991</v>
      </c>
      <c r="N28" s="11">
        <f t="shared" si="4"/>
        <v>6.2269722750002074</v>
      </c>
      <c r="O28" s="24">
        <v>10</v>
      </c>
      <c r="P28" s="24">
        <v>20.687417</v>
      </c>
      <c r="Q28" s="24">
        <f t="shared" si="5"/>
        <v>0.11979814746347055</v>
      </c>
      <c r="R28" s="24">
        <v>333.69875838300004</v>
      </c>
      <c r="S28" s="24">
        <f t="shared" si="6"/>
        <v>9.287651606000054</v>
      </c>
      <c r="T28" s="12">
        <v>20</v>
      </c>
      <c r="U28" s="12">
        <v>18.685935000000001</v>
      </c>
      <c r="V28" s="12">
        <f t="shared" si="7"/>
        <v>0.1228705864328478</v>
      </c>
      <c r="W28" s="12">
        <v>579.94558318099985</v>
      </c>
      <c r="X28" s="26">
        <v>20</v>
      </c>
      <c r="Y28" s="26">
        <v>17.351026000000001</v>
      </c>
      <c r="Z28" s="26">
        <f t="shared" si="8"/>
        <v>0.12264960607881961</v>
      </c>
      <c r="AA28" s="26">
        <v>518.11989783600006</v>
      </c>
      <c r="AB28" s="13">
        <v>30</v>
      </c>
      <c r="AC28" s="13">
        <v>17.348576000000001</v>
      </c>
      <c r="AD28" s="13">
        <f t="shared" si="9"/>
        <v>0.12264101022957623</v>
      </c>
      <c r="AE28" s="13">
        <v>655.07293208299984</v>
      </c>
      <c r="AF28" s="33">
        <v>30</v>
      </c>
      <c r="AG28" s="33">
        <v>18.682102</v>
      </c>
      <c r="AH28" s="33">
        <f t="shared" si="10"/>
        <v>0.12263622248149721</v>
      </c>
      <c r="AI28" s="33">
        <v>499.49953623700003</v>
      </c>
      <c r="AL28">
        <f t="shared" si="11"/>
        <v>17.344599999999996</v>
      </c>
      <c r="AM28">
        <f t="shared" si="12"/>
        <v>17.344599999999996</v>
      </c>
      <c r="AN28">
        <f t="shared" si="13"/>
        <v>17.344599999999996</v>
      </c>
      <c r="AP28" s="43">
        <f t="shared" si="0"/>
        <v>0</v>
      </c>
      <c r="AR28" s="42">
        <f t="shared" si="1"/>
        <v>0</v>
      </c>
      <c r="AT28" s="44">
        <f t="shared" si="2"/>
        <v>0</v>
      </c>
      <c r="AU28">
        <v>10</v>
      </c>
      <c r="AV28">
        <v>20</v>
      </c>
      <c r="AW28">
        <v>30</v>
      </c>
    </row>
    <row r="29" spans="10:49" thickTop="1" thickBot="1" x14ac:dyDescent="0.4">
      <c r="J29" s="11">
        <v>10</v>
      </c>
      <c r="K29" s="11">
        <v>24.694479000000001</v>
      </c>
      <c r="L29" s="11">
        <f t="shared" si="3"/>
        <v>0.12461247007647611</v>
      </c>
      <c r="M29" s="11">
        <v>376.55436416800012</v>
      </c>
      <c r="N29" s="11">
        <f t="shared" si="4"/>
        <v>7.6021534209999118</v>
      </c>
      <c r="O29" s="24">
        <v>10</v>
      </c>
      <c r="P29" s="24">
        <v>21.355471000000001</v>
      </c>
      <c r="Q29" s="24">
        <f t="shared" si="5"/>
        <v>0.12459606654147125</v>
      </c>
      <c r="R29" s="24">
        <v>342.98640998900009</v>
      </c>
      <c r="S29" s="24">
        <f t="shared" si="6"/>
        <v>11.692200536999962</v>
      </c>
      <c r="T29" s="12">
        <v>20</v>
      </c>
      <c r="U29" s="12">
        <v>19.352740000000001</v>
      </c>
      <c r="V29" s="12">
        <f t="shared" si="7"/>
        <v>0.12778211621411401</v>
      </c>
      <c r="W29" s="12">
        <v>600.40624598900013</v>
      </c>
      <c r="X29" s="26">
        <v>20</v>
      </c>
      <c r="Y29" s="26">
        <v>18.018647000000001</v>
      </c>
      <c r="Z29" s="26">
        <f t="shared" si="8"/>
        <v>0.12756714632536656</v>
      </c>
      <c r="AA29" s="26">
        <v>537.17563555800007</v>
      </c>
      <c r="AB29" s="13">
        <v>30</v>
      </c>
      <c r="AC29" s="13">
        <v>18.01623</v>
      </c>
      <c r="AD29" s="13">
        <f t="shared" si="9"/>
        <v>0.12755879354641023</v>
      </c>
      <c r="AE29" s="13">
        <v>677.99156420700001</v>
      </c>
      <c r="AF29" s="33">
        <v>30</v>
      </c>
      <c r="AG29" s="33">
        <v>19.348890000000001</v>
      </c>
      <c r="AH29" s="33">
        <f t="shared" si="10"/>
        <v>0.12754762704473671</v>
      </c>
      <c r="AI29" s="33">
        <v>521.23746954100011</v>
      </c>
      <c r="AL29">
        <f t="shared" si="11"/>
        <v>18.011699999999998</v>
      </c>
      <c r="AM29">
        <f t="shared" si="12"/>
        <v>18.011699999999998</v>
      </c>
      <c r="AN29">
        <f t="shared" si="13"/>
        <v>18.011699999999998</v>
      </c>
      <c r="AO29">
        <v>-19.77593809799987</v>
      </c>
      <c r="AP29" s="43">
        <f t="shared" si="0"/>
        <v>0</v>
      </c>
      <c r="AR29" s="42">
        <f t="shared" si="1"/>
        <v>0</v>
      </c>
      <c r="AT29" s="44">
        <f t="shared" si="2"/>
        <v>0</v>
      </c>
      <c r="AU29">
        <v>10</v>
      </c>
      <c r="AV29">
        <v>20</v>
      </c>
      <c r="AW29">
        <v>30</v>
      </c>
    </row>
    <row r="30" spans="10:49" thickTop="1" thickBot="1" x14ac:dyDescent="0.4">
      <c r="J30" s="11">
        <v>10</v>
      </c>
      <c r="K30" s="11">
        <v>25.362517</v>
      </c>
      <c r="L30" s="11">
        <f t="shared" si="3"/>
        <v>0.12941027424354856</v>
      </c>
      <c r="M30" s="11">
        <v>384.15651758900003</v>
      </c>
      <c r="N30" s="11">
        <f t="shared" si="4"/>
        <v>5.0274390249999215</v>
      </c>
      <c r="O30" s="24">
        <v>10</v>
      </c>
      <c r="P30" s="24">
        <v>22.022293000000001</v>
      </c>
      <c r="Q30" s="24">
        <f t="shared" si="5"/>
        <v>0.12938513747799818</v>
      </c>
      <c r="R30" s="24">
        <v>354.67861052600006</v>
      </c>
      <c r="S30" s="24">
        <f t="shared" si="6"/>
        <v>7.5393827379998584</v>
      </c>
      <c r="T30" s="12">
        <v>20</v>
      </c>
      <c r="U30" s="12">
        <v>20.019528000000001</v>
      </c>
      <c r="V30" s="12">
        <f t="shared" si="7"/>
        <v>0.13269352077735355</v>
      </c>
      <c r="W30" s="12">
        <v>604.87378855399993</v>
      </c>
      <c r="X30" s="26">
        <v>20</v>
      </c>
      <c r="Y30" s="26">
        <v>18.686252</v>
      </c>
      <c r="Z30" s="26">
        <f t="shared" si="8"/>
        <v>0.13248456871965308</v>
      </c>
      <c r="AA30" s="26">
        <v>556.07912623900006</v>
      </c>
      <c r="AB30" s="13">
        <v>30</v>
      </c>
      <c r="AC30" s="13">
        <v>18.683834999999998</v>
      </c>
      <c r="AD30" s="13">
        <f t="shared" si="9"/>
        <v>0.13247621594069672</v>
      </c>
      <c r="AE30" s="13">
        <v>704.20908754900006</v>
      </c>
      <c r="AF30" s="33">
        <v>30</v>
      </c>
      <c r="AG30" s="33">
        <v>20.016145000000002</v>
      </c>
      <c r="AH30" s="33">
        <f t="shared" si="10"/>
        <v>0.13246247142082687</v>
      </c>
      <c r="AI30" s="33">
        <v>540.56694652400006</v>
      </c>
      <c r="AL30">
        <f t="shared" si="11"/>
        <v>18.678799999999999</v>
      </c>
      <c r="AM30">
        <f t="shared" si="12"/>
        <v>18.678799999999999</v>
      </c>
      <c r="AN30">
        <f t="shared" si="13"/>
        <v>18.678799999999999</v>
      </c>
      <c r="AO30">
        <v>-11.157326695999927</v>
      </c>
      <c r="AP30" s="43">
        <f t="shared" si="0"/>
        <v>0</v>
      </c>
      <c r="AR30" s="42">
        <f t="shared" si="1"/>
        <v>0</v>
      </c>
      <c r="AT30" s="44">
        <f t="shared" si="2"/>
        <v>0</v>
      </c>
      <c r="AU30">
        <v>10</v>
      </c>
      <c r="AV30">
        <v>20</v>
      </c>
      <c r="AW30">
        <v>30</v>
      </c>
    </row>
    <row r="31" spans="10:49" thickTop="1" thickBot="1" x14ac:dyDescent="0.4">
      <c r="J31" s="11">
        <v>10</v>
      </c>
      <c r="K31" s="11">
        <v>26.029354999999999</v>
      </c>
      <c r="L31" s="11">
        <f t="shared" si="3"/>
        <v>0.1341994600910037</v>
      </c>
      <c r="M31" s="11">
        <v>389.18395661399995</v>
      </c>
      <c r="N31" s="11">
        <f t="shared" si="4"/>
        <v>12.959788679999974</v>
      </c>
      <c r="O31" s="24">
        <v>10</v>
      </c>
      <c r="P31" s="24">
        <v>22.689098000000001</v>
      </c>
      <c r="Q31" s="24">
        <f t="shared" si="5"/>
        <v>0.13417408632166386</v>
      </c>
      <c r="R31" s="24">
        <v>362.21799326399992</v>
      </c>
      <c r="S31" s="24">
        <f t="shared" si="6"/>
        <v>10.738022486000091</v>
      </c>
      <c r="T31" s="12">
        <v>20</v>
      </c>
      <c r="U31" s="12">
        <v>20.687149999999999</v>
      </c>
      <c r="V31" s="12">
        <f t="shared" si="7"/>
        <v>0.13761106838966672</v>
      </c>
      <c r="W31" s="12">
        <v>636.19914581900002</v>
      </c>
      <c r="X31" s="26">
        <v>20</v>
      </c>
      <c r="Y31" s="26">
        <v>19.354289999999999</v>
      </c>
      <c r="Z31" s="26">
        <f t="shared" si="8"/>
        <v>0.13740518049073683</v>
      </c>
      <c r="AA31" s="26">
        <v>579.1184108330001</v>
      </c>
      <c r="AB31" s="13">
        <v>30</v>
      </c>
      <c r="AC31" s="13">
        <v>19.350622999999999</v>
      </c>
      <c r="AD31" s="13">
        <f t="shared" si="9"/>
        <v>0.13738762050393627</v>
      </c>
      <c r="AE31" s="13">
        <v>723.21360451400005</v>
      </c>
      <c r="AF31" s="33">
        <v>30</v>
      </c>
      <c r="AG31" s="33">
        <v>20.683765999999999</v>
      </c>
      <c r="AH31" s="33">
        <f t="shared" si="10"/>
        <v>0.13738001166737379</v>
      </c>
      <c r="AI31" s="33">
        <v>561.21107200799997</v>
      </c>
      <c r="AL31">
        <f t="shared" si="11"/>
        <v>19.3459</v>
      </c>
      <c r="AM31">
        <f t="shared" si="12"/>
        <v>19.3459</v>
      </c>
      <c r="AN31">
        <f t="shared" si="13"/>
        <v>19.3459</v>
      </c>
      <c r="AO31">
        <v>1.3665403200000128</v>
      </c>
      <c r="AP31" s="43">
        <f t="shared" si="0"/>
        <v>1.3665403200000128</v>
      </c>
      <c r="AQ31">
        <v>12.469181180000078</v>
      </c>
      <c r="AR31" s="42">
        <f t="shared" si="1"/>
        <v>12.469181180000078</v>
      </c>
      <c r="AS31">
        <v>12.757150600000159</v>
      </c>
      <c r="AT31" s="44">
        <f t="shared" si="2"/>
        <v>12.757150600000159</v>
      </c>
      <c r="AU31">
        <v>10</v>
      </c>
      <c r="AV31">
        <v>20</v>
      </c>
      <c r="AW31">
        <v>30</v>
      </c>
    </row>
    <row r="32" spans="10:49" thickTop="1" thickBot="1" x14ac:dyDescent="0.4">
      <c r="J32" s="11">
        <v>10</v>
      </c>
      <c r="K32" s="11">
        <v>26.697393999999999</v>
      </c>
      <c r="L32" s="11">
        <f t="shared" si="3"/>
        <v>0.13899727144000917</v>
      </c>
      <c r="M32" s="11">
        <v>402.14374529399993</v>
      </c>
      <c r="N32" s="11">
        <f t="shared" si="4"/>
        <v>5.1796945369999321</v>
      </c>
      <c r="O32" s="24">
        <v>10</v>
      </c>
      <c r="P32" s="24">
        <v>23.356736000000001</v>
      </c>
      <c r="Q32" s="24">
        <f t="shared" si="5"/>
        <v>0.13896901771553055</v>
      </c>
      <c r="R32" s="24">
        <v>372.95601575000001</v>
      </c>
      <c r="S32" s="24">
        <f t="shared" si="6"/>
        <v>7.4520495429999301</v>
      </c>
      <c r="T32" s="12">
        <v>20</v>
      </c>
      <c r="U32" s="12">
        <v>21.353937999999999</v>
      </c>
      <c r="V32" s="12">
        <f t="shared" si="7"/>
        <v>0.14252247295290624</v>
      </c>
      <c r="W32" s="12">
        <v>662.40898710200008</v>
      </c>
      <c r="X32" s="26">
        <v>20</v>
      </c>
      <c r="Y32" s="26">
        <v>20.022311999999999</v>
      </c>
      <c r="Z32" s="26">
        <f t="shared" si="8"/>
        <v>0.14232567440956018</v>
      </c>
      <c r="AA32" s="26">
        <v>596.36976212700006</v>
      </c>
      <c r="AB32" s="13">
        <v>30</v>
      </c>
      <c r="AC32" s="13">
        <v>20.017444999999999</v>
      </c>
      <c r="AD32" s="13">
        <f t="shared" si="9"/>
        <v>0.14229927550322916</v>
      </c>
      <c r="AE32" s="13">
        <v>745.77322941199986</v>
      </c>
      <c r="AF32" s="33">
        <v>30</v>
      </c>
      <c r="AG32" s="33">
        <v>21.350538</v>
      </c>
      <c r="AH32" s="33">
        <f t="shared" si="10"/>
        <v>0.14229129837835292</v>
      </c>
      <c r="AI32" s="33">
        <v>581.75270798400015</v>
      </c>
      <c r="AL32">
        <f t="shared" si="11"/>
        <v>20.013000000000002</v>
      </c>
      <c r="AM32">
        <f t="shared" si="12"/>
        <v>20.013000000000002</v>
      </c>
      <c r="AN32">
        <f t="shared" si="13"/>
        <v>20.013000000000002</v>
      </c>
      <c r="AO32">
        <v>14.219274744000131</v>
      </c>
      <c r="AP32" s="43">
        <f t="shared" si="0"/>
        <v>14.219274744000131</v>
      </c>
      <c r="AQ32">
        <v>27.432720152000002</v>
      </c>
      <c r="AR32" s="42">
        <f t="shared" si="1"/>
        <v>27.432720152000002</v>
      </c>
      <c r="AS32">
        <v>16.383153470000025</v>
      </c>
      <c r="AT32" s="44">
        <f t="shared" si="2"/>
        <v>16.383153470000025</v>
      </c>
      <c r="AU32">
        <v>10</v>
      </c>
      <c r="AV32">
        <v>20</v>
      </c>
      <c r="AW32">
        <v>30</v>
      </c>
    </row>
    <row r="33" spans="10:49" thickTop="1" thickBot="1" x14ac:dyDescent="0.4">
      <c r="J33" s="11">
        <v>10</v>
      </c>
      <c r="K33" s="11">
        <v>27.364197999999998</v>
      </c>
      <c r="L33" s="11">
        <f t="shared" si="3"/>
        <v>0.14378621310174186</v>
      </c>
      <c r="M33" s="11">
        <v>407.32343983099986</v>
      </c>
      <c r="N33" s="11">
        <f t="shared" si="4"/>
        <v>7.0786608180001167</v>
      </c>
      <c r="O33" s="24">
        <v>10</v>
      </c>
      <c r="P33" s="24">
        <v>24.024341</v>
      </c>
      <c r="Q33" s="24">
        <f t="shared" si="5"/>
        <v>0.14376371210560776</v>
      </c>
      <c r="R33" s="24">
        <v>380.40806529299994</v>
      </c>
      <c r="S33" s="24">
        <f t="shared" si="6"/>
        <v>10.03468206499997</v>
      </c>
      <c r="T33" s="12">
        <v>20</v>
      </c>
      <c r="U33" s="12">
        <v>22.020743</v>
      </c>
      <c r="V33" s="12">
        <f t="shared" si="7"/>
        <v>0.14743400273417245</v>
      </c>
      <c r="W33" s="12">
        <v>675.92685434000009</v>
      </c>
      <c r="X33" s="26">
        <v>20</v>
      </c>
      <c r="Y33" s="26">
        <v>20.689117</v>
      </c>
      <c r="Z33" s="26">
        <f t="shared" si="8"/>
        <v>0.14723720419082642</v>
      </c>
      <c r="AA33" s="26">
        <v>616.21627681099994</v>
      </c>
      <c r="AB33" s="13">
        <v>30</v>
      </c>
      <c r="AC33" s="13">
        <v>20.685466000000002</v>
      </c>
      <c r="AD33" s="13">
        <f t="shared" si="9"/>
        <v>0.14721976205628626</v>
      </c>
      <c r="AE33" s="13">
        <v>767.35499981399994</v>
      </c>
      <c r="AF33" s="33">
        <v>30</v>
      </c>
      <c r="AG33" s="33">
        <v>22.017326000000001</v>
      </c>
      <c r="AH33" s="33">
        <f t="shared" si="10"/>
        <v>0.14720270294159243</v>
      </c>
      <c r="AI33" s="33">
        <v>600.91808699700005</v>
      </c>
      <c r="AL33">
        <f t="shared" si="11"/>
        <v>20.680100000000003</v>
      </c>
      <c r="AM33">
        <f t="shared" si="12"/>
        <v>20.680100000000003</v>
      </c>
      <c r="AN33">
        <f t="shared" si="13"/>
        <v>20.680100000000003</v>
      </c>
      <c r="AO33">
        <v>24.733759373999874</v>
      </c>
      <c r="AP33" s="43">
        <f t="shared" si="0"/>
        <v>24.733759373999874</v>
      </c>
      <c r="AQ33">
        <v>40.461395003999996</v>
      </c>
      <c r="AR33" s="42">
        <f t="shared" si="1"/>
        <v>40.461395003999996</v>
      </c>
      <c r="AS33">
        <v>30.053956159000109</v>
      </c>
      <c r="AT33" s="44">
        <f t="shared" si="2"/>
        <v>30.053956159000109</v>
      </c>
      <c r="AU33">
        <v>10</v>
      </c>
      <c r="AV33">
        <v>20</v>
      </c>
      <c r="AW33">
        <v>30</v>
      </c>
    </row>
    <row r="34" spans="10:49" thickTop="1" thickBot="1" x14ac:dyDescent="0.4">
      <c r="J34" s="11">
        <v>10</v>
      </c>
      <c r="K34" s="11">
        <v>28.031002999999998</v>
      </c>
      <c r="L34" s="11">
        <f t="shared" si="3"/>
        <v>0.14857516194540754</v>
      </c>
      <c r="M34" s="11">
        <v>414.40210064899998</v>
      </c>
      <c r="N34" s="11">
        <f t="shared" si="4"/>
        <v>7.4093873280000935</v>
      </c>
      <c r="O34" s="24">
        <v>10</v>
      </c>
      <c r="P34" s="24">
        <v>24.691528999999999</v>
      </c>
      <c r="Q34" s="24">
        <f t="shared" si="5"/>
        <v>0.14855541162961797</v>
      </c>
      <c r="R34" s="24">
        <v>390.44274735799991</v>
      </c>
      <c r="S34" s="24">
        <f t="shared" si="6"/>
        <v>6.6544302720001269</v>
      </c>
      <c r="T34" s="12">
        <v>20</v>
      </c>
      <c r="U34" s="12">
        <v>22.687563999999998</v>
      </c>
      <c r="V34" s="12">
        <f t="shared" si="7"/>
        <v>0.15234565036769904</v>
      </c>
      <c r="W34" s="12">
        <v>689.94091440700004</v>
      </c>
      <c r="X34" s="26">
        <v>20</v>
      </c>
      <c r="Y34" s="26">
        <v>21.357122</v>
      </c>
      <c r="Z34" s="26">
        <f t="shared" si="8"/>
        <v>0.1521575728916231</v>
      </c>
      <c r="AA34" s="26">
        <v>635.77789818600013</v>
      </c>
      <c r="AB34" s="13">
        <v>30</v>
      </c>
      <c r="AC34" s="13">
        <v>21.353521000000001</v>
      </c>
      <c r="AD34" s="13">
        <f t="shared" si="9"/>
        <v>0.1521404990453967</v>
      </c>
      <c r="AE34" s="13">
        <v>788.69170754900006</v>
      </c>
      <c r="AF34" s="33">
        <v>30</v>
      </c>
      <c r="AG34" s="33">
        <v>22.684964000000001</v>
      </c>
      <c r="AH34" s="33">
        <f t="shared" si="10"/>
        <v>0.15212036840616605</v>
      </c>
      <c r="AI34" s="33">
        <v>623.10177565799995</v>
      </c>
      <c r="AL34">
        <f t="shared" si="11"/>
        <v>21.347200000000004</v>
      </c>
      <c r="AM34">
        <f t="shared" si="12"/>
        <v>21.347200000000004</v>
      </c>
      <c r="AN34">
        <f t="shared" si="13"/>
        <v>21.347200000000004</v>
      </c>
      <c r="AO34">
        <v>37.924372090999896</v>
      </c>
      <c r="AP34" s="43">
        <f t="shared" si="0"/>
        <v>37.924372090999896</v>
      </c>
      <c r="AQ34">
        <v>56.639244602999952</v>
      </c>
      <c r="AR34" s="42">
        <f t="shared" si="1"/>
        <v>56.639244602999952</v>
      </c>
      <c r="AS34">
        <v>40.474557817000004</v>
      </c>
      <c r="AT34" s="44">
        <f t="shared" si="2"/>
        <v>40.474557817000004</v>
      </c>
      <c r="AU34">
        <v>10</v>
      </c>
      <c r="AV34">
        <v>20</v>
      </c>
      <c r="AW34">
        <v>30</v>
      </c>
    </row>
    <row r="35" spans="10:49" thickTop="1" thickBot="1" x14ac:dyDescent="0.4">
      <c r="J35" s="11">
        <v>10</v>
      </c>
      <c r="K35" s="11">
        <v>28.698225000000001</v>
      </c>
      <c r="L35" s="11">
        <f t="shared" si="3"/>
        <v>0.15336710565514028</v>
      </c>
      <c r="M35" s="11">
        <v>421.81148797700007</v>
      </c>
      <c r="N35" s="11">
        <f t="shared" si="4"/>
        <v>6.0295155070000419</v>
      </c>
      <c r="O35" s="24">
        <v>10</v>
      </c>
      <c r="P35" s="24">
        <v>25.358333999999999</v>
      </c>
      <c r="Q35" s="24">
        <f t="shared" si="5"/>
        <v>0.15334436047328365</v>
      </c>
      <c r="R35" s="24">
        <v>397.09717763000003</v>
      </c>
      <c r="S35" s="24">
        <f t="shared" si="6"/>
        <v>7.944722388999935</v>
      </c>
      <c r="T35" s="12">
        <v>20</v>
      </c>
      <c r="U35" s="12">
        <v>23.355202999999999</v>
      </c>
      <c r="V35" s="12">
        <f t="shared" si="7"/>
        <v>0.15726332319803896</v>
      </c>
      <c r="W35" s="12">
        <v>705.49453765099997</v>
      </c>
      <c r="X35" s="26">
        <v>20</v>
      </c>
      <c r="Y35" s="26">
        <v>22.024393</v>
      </c>
      <c r="Z35" s="26">
        <f t="shared" si="8"/>
        <v>0.15707253511997363</v>
      </c>
      <c r="AA35" s="26">
        <v>652.66123984000001</v>
      </c>
      <c r="AB35" s="13">
        <v>30</v>
      </c>
      <c r="AC35" s="13">
        <v>22.021592999999999</v>
      </c>
      <c r="AD35" s="13">
        <f t="shared" si="9"/>
        <v>0.15706136125253381</v>
      </c>
      <c r="AE35" s="13">
        <v>810.86893283699987</v>
      </c>
      <c r="AF35" s="33">
        <v>30</v>
      </c>
      <c r="AG35" s="33">
        <v>23.352585999999999</v>
      </c>
      <c r="AH35" s="33">
        <f t="shared" si="10"/>
        <v>0.15703791601847925</v>
      </c>
      <c r="AI35" s="33">
        <v>643.12314648200004</v>
      </c>
      <c r="AL35">
        <f t="shared" si="11"/>
        <v>22.014300000000006</v>
      </c>
      <c r="AM35">
        <f t="shared" si="12"/>
        <v>22.014300000000006</v>
      </c>
      <c r="AN35">
        <f t="shared" si="13"/>
        <v>22.014300000000006</v>
      </c>
      <c r="AO35">
        <v>48.162974296999892</v>
      </c>
      <c r="AP35" s="43">
        <f t="shared" si="0"/>
        <v>48.162974296999892</v>
      </c>
      <c r="AQ35">
        <v>72.720663718000196</v>
      </c>
      <c r="AR35" s="42">
        <f t="shared" si="1"/>
        <v>72.720663718000196</v>
      </c>
      <c r="AS35">
        <v>55.416571978000093</v>
      </c>
      <c r="AT35" s="44">
        <f t="shared" si="2"/>
        <v>55.416571978000093</v>
      </c>
      <c r="AU35">
        <v>10</v>
      </c>
      <c r="AV35">
        <v>20</v>
      </c>
      <c r="AW35">
        <v>30</v>
      </c>
    </row>
    <row r="36" spans="10:49" thickTop="1" thickBot="1" x14ac:dyDescent="0.4">
      <c r="J36" s="11">
        <v>10</v>
      </c>
      <c r="K36" s="11">
        <v>29.365046</v>
      </c>
      <c r="L36" s="11">
        <f t="shared" si="3"/>
        <v>0.15815616940973418</v>
      </c>
      <c r="M36" s="11">
        <v>427.84100348400011</v>
      </c>
      <c r="N36" s="11">
        <f t="shared" si="4"/>
        <v>5.5981501199999002</v>
      </c>
      <c r="O36" s="24">
        <v>10</v>
      </c>
      <c r="P36" s="24">
        <v>26.025155000000002</v>
      </c>
      <c r="Q36" s="24">
        <f t="shared" si="5"/>
        <v>0.1581334242278776</v>
      </c>
      <c r="R36" s="24">
        <v>405.04190001899997</v>
      </c>
      <c r="S36" s="24">
        <f t="shared" si="6"/>
        <v>8.3076454760000615</v>
      </c>
      <c r="T36" s="12">
        <v>20</v>
      </c>
      <c r="U36" s="12">
        <v>24.022824</v>
      </c>
      <c r="V36" s="12">
        <f t="shared" si="7"/>
        <v>0.16218086344458588</v>
      </c>
      <c r="W36" s="12">
        <v>719.99334396699987</v>
      </c>
      <c r="X36" s="26">
        <v>20</v>
      </c>
      <c r="Y36" s="26">
        <v>22.691115</v>
      </c>
      <c r="Z36" s="26">
        <f t="shared" si="8"/>
        <v>0.16198345354263899</v>
      </c>
      <c r="AA36" s="26">
        <v>670.23755115200015</v>
      </c>
      <c r="AB36" s="13">
        <v>30</v>
      </c>
      <c r="AC36" s="13">
        <v>22.689713999999999</v>
      </c>
      <c r="AD36" s="13">
        <f t="shared" si="9"/>
        <v>0.16198258438221846</v>
      </c>
      <c r="AE36" s="13">
        <v>829.59971901199992</v>
      </c>
      <c r="AF36" s="33">
        <v>30</v>
      </c>
      <c r="AG36" s="33">
        <v>24.019891000000001</v>
      </c>
      <c r="AH36" s="33">
        <f t="shared" si="10"/>
        <v>0.16195312868288317</v>
      </c>
      <c r="AI36" s="33">
        <v>662.79156910400002</v>
      </c>
      <c r="AL36">
        <f t="shared" si="11"/>
        <v>22.681400000000007</v>
      </c>
      <c r="AM36">
        <f t="shared" si="12"/>
        <v>22.681400000000007</v>
      </c>
      <c r="AN36">
        <f t="shared" si="13"/>
        <v>22.681400000000007</v>
      </c>
      <c r="AO36">
        <v>60.571425059000148</v>
      </c>
      <c r="AP36" s="43">
        <f t="shared" si="0"/>
        <v>60.571425059000148</v>
      </c>
      <c r="AQ36">
        <v>85.771939197999927</v>
      </c>
      <c r="AR36" s="42">
        <f t="shared" si="1"/>
        <v>85.771939197999927</v>
      </c>
      <c r="AS36">
        <v>67.835789381000041</v>
      </c>
      <c r="AT36" s="44">
        <f t="shared" si="2"/>
        <v>67.835789381000041</v>
      </c>
      <c r="AU36">
        <v>10</v>
      </c>
      <c r="AV36">
        <v>20</v>
      </c>
      <c r="AW36">
        <v>30</v>
      </c>
    </row>
    <row r="37" spans="10:49" thickTop="1" thickBot="1" x14ac:dyDescent="0.4">
      <c r="J37" s="11">
        <v>10</v>
      </c>
      <c r="K37" s="11">
        <v>30.032668000000001</v>
      </c>
      <c r="L37" s="11">
        <f t="shared" si="3"/>
        <v>0.16295098589267265</v>
      </c>
      <c r="M37" s="11">
        <v>433.43915360400001</v>
      </c>
      <c r="N37" s="11">
        <f t="shared" si="4"/>
        <v>2.7303317570001582</v>
      </c>
      <c r="O37" s="24">
        <v>10</v>
      </c>
      <c r="P37" s="24">
        <v>26.692343000000001</v>
      </c>
      <c r="Q37" s="24">
        <f t="shared" si="5"/>
        <v>0.16292512375188781</v>
      </c>
      <c r="R37" s="24">
        <v>413.34954549500003</v>
      </c>
      <c r="S37" s="24">
        <f t="shared" si="6"/>
        <v>4.0474328950001563</v>
      </c>
      <c r="T37" s="12">
        <v>20</v>
      </c>
      <c r="U37" s="12">
        <v>24.690479</v>
      </c>
      <c r="V37" s="12">
        <f t="shared" si="7"/>
        <v>0.16709865412718616</v>
      </c>
      <c r="W37" s="12">
        <v>733.10553102800009</v>
      </c>
      <c r="X37" s="26">
        <v>20</v>
      </c>
      <c r="Y37" s="26">
        <v>23.359135999999999</v>
      </c>
      <c r="Z37" s="26">
        <f t="shared" si="8"/>
        <v>0.16690394009569606</v>
      </c>
      <c r="AA37" s="26">
        <v>689.71458450099999</v>
      </c>
      <c r="AB37" s="13">
        <v>30</v>
      </c>
      <c r="AC37" s="13">
        <v>23.356503</v>
      </c>
      <c r="AD37" s="13">
        <f t="shared" si="9"/>
        <v>0.16689399631122426</v>
      </c>
      <c r="AE37" s="13">
        <v>843.26406679899992</v>
      </c>
      <c r="AF37" s="33">
        <v>30</v>
      </c>
      <c r="AG37" s="33">
        <v>24.686595000000001</v>
      </c>
      <c r="AH37" s="33">
        <f t="shared" si="10"/>
        <v>0.16686391452175553</v>
      </c>
      <c r="AI37" s="33">
        <v>680.30197715700001</v>
      </c>
      <c r="AL37">
        <f t="shared" si="11"/>
        <v>23.348500000000008</v>
      </c>
      <c r="AM37">
        <f t="shared" si="12"/>
        <v>23.348500000000008</v>
      </c>
      <c r="AN37">
        <f t="shared" si="13"/>
        <v>23.348500000000008</v>
      </c>
      <c r="AO37">
        <v>69.927131558000156</v>
      </c>
      <c r="AP37" s="43">
        <f t="shared" si="0"/>
        <v>69.927131558000156</v>
      </c>
      <c r="AQ37">
        <v>99.162160316999916</v>
      </c>
      <c r="AR37" s="42">
        <f t="shared" si="1"/>
        <v>99.162160316999916</v>
      </c>
      <c r="AS37">
        <v>80.450311917999898</v>
      </c>
      <c r="AT37" s="44">
        <f t="shared" si="2"/>
        <v>80.450311917999898</v>
      </c>
      <c r="AU37">
        <v>10</v>
      </c>
      <c r="AV37">
        <v>20</v>
      </c>
      <c r="AW37">
        <v>30</v>
      </c>
    </row>
    <row r="38" spans="10:49" thickTop="1" thickBot="1" x14ac:dyDescent="0.4">
      <c r="J38" s="11">
        <v>10</v>
      </c>
      <c r="K38" s="11">
        <v>30.700689000000001</v>
      </c>
      <c r="L38" s="11">
        <f t="shared" si="3"/>
        <v>0.16774866796688384</v>
      </c>
      <c r="M38" s="11">
        <v>436.16948536100017</v>
      </c>
      <c r="N38" s="11">
        <f t="shared" si="4"/>
        <v>22.872852597999781</v>
      </c>
      <c r="O38" s="24">
        <v>10</v>
      </c>
      <c r="P38" s="24">
        <v>27.359981999999999</v>
      </c>
      <c r="Q38" s="24">
        <f t="shared" si="5"/>
        <v>0.16772006232768749</v>
      </c>
      <c r="R38" s="24">
        <v>417.39697839000019</v>
      </c>
      <c r="S38" s="24">
        <f t="shared" si="6"/>
        <v>7.9389474259999133</v>
      </c>
      <c r="T38" s="12">
        <v>20</v>
      </c>
      <c r="U38" s="12">
        <v>25.357666999999999</v>
      </c>
      <c r="V38" s="12">
        <f t="shared" si="7"/>
        <v>0.17201300499693586</v>
      </c>
      <c r="W38" s="12">
        <v>747.60247824199996</v>
      </c>
      <c r="X38" s="26">
        <v>20</v>
      </c>
      <c r="Y38" s="26">
        <v>24.026323999999999</v>
      </c>
      <c r="Z38" s="26">
        <f t="shared" si="8"/>
        <v>0.17181829096544574</v>
      </c>
      <c r="AA38" s="26">
        <v>710.54888904299992</v>
      </c>
      <c r="AB38" s="13">
        <v>30</v>
      </c>
      <c r="AC38" s="13">
        <v>24.023306999999999</v>
      </c>
      <c r="AD38" s="13">
        <f t="shared" si="9"/>
        <v>0.17180551872672417</v>
      </c>
      <c r="AE38" s="13">
        <v>864.29504482400012</v>
      </c>
      <c r="AF38" s="33">
        <v>30</v>
      </c>
      <c r="AG38" s="33">
        <v>25.3538</v>
      </c>
      <c r="AH38" s="33">
        <f t="shared" si="10"/>
        <v>0.1717783906095319</v>
      </c>
      <c r="AI38" s="33">
        <v>697.298583431</v>
      </c>
      <c r="AL38">
        <f t="shared" si="11"/>
        <v>24.01560000000001</v>
      </c>
      <c r="AM38">
        <f t="shared" si="12"/>
        <v>24.01560000000001</v>
      </c>
      <c r="AN38">
        <f t="shared" si="13"/>
        <v>24.01560000000001</v>
      </c>
      <c r="AO38">
        <v>77.643616945000076</v>
      </c>
      <c r="AP38" s="43">
        <f t="shared" si="0"/>
        <v>77.643616945000076</v>
      </c>
      <c r="AQ38">
        <v>116.53024821999998</v>
      </c>
      <c r="AR38" s="42">
        <f t="shared" si="1"/>
        <v>116.53024821999998</v>
      </c>
      <c r="AS38">
        <v>94.001403556000014</v>
      </c>
      <c r="AT38" s="44">
        <f t="shared" si="2"/>
        <v>94.001403556000014</v>
      </c>
      <c r="AU38">
        <v>10</v>
      </c>
      <c r="AV38">
        <v>20</v>
      </c>
      <c r="AW38">
        <v>30</v>
      </c>
    </row>
    <row r="39" spans="10:49" thickTop="1" thickBot="1" x14ac:dyDescent="0.4">
      <c r="J39" s="11">
        <v>10</v>
      </c>
      <c r="K39" s="11">
        <v>31.368811000000001</v>
      </c>
      <c r="L39" s="11">
        <f t="shared" si="3"/>
        <v>0.17254707541632949</v>
      </c>
      <c r="M39" s="11">
        <v>459.04233795899995</v>
      </c>
      <c r="N39" s="11">
        <f t="shared" si="4"/>
        <v>-9.6324823480001669</v>
      </c>
      <c r="O39" s="24">
        <v>10</v>
      </c>
      <c r="P39" s="24">
        <v>28.026835999999999</v>
      </c>
      <c r="Q39" s="24">
        <f t="shared" si="5"/>
        <v>0.1725093630860709</v>
      </c>
      <c r="R39" s="24">
        <v>425.3359258160001</v>
      </c>
      <c r="S39" s="24">
        <f t="shared" si="6"/>
        <v>7.2685783959998389</v>
      </c>
      <c r="T39" s="12">
        <v>20</v>
      </c>
      <c r="U39" s="12">
        <v>26.025704999999999</v>
      </c>
      <c r="V39" s="12">
        <f t="shared" si="7"/>
        <v>0.17693361676801964</v>
      </c>
      <c r="W39" s="12">
        <v>757.22839554799998</v>
      </c>
      <c r="X39" s="26">
        <v>20</v>
      </c>
      <c r="Y39" s="26">
        <v>24.693511999999998</v>
      </c>
      <c r="Z39" s="26">
        <f t="shared" si="8"/>
        <v>0.17673264183519541</v>
      </c>
      <c r="AA39" s="26">
        <v>723.79762129099981</v>
      </c>
      <c r="AB39" s="13">
        <v>30</v>
      </c>
      <c r="AC39" s="13">
        <v>24.691329</v>
      </c>
      <c r="AD39" s="13">
        <f t="shared" si="9"/>
        <v>0.17672601264554755</v>
      </c>
      <c r="AE39" s="13">
        <v>879.60223705200019</v>
      </c>
      <c r="AF39" s="33">
        <v>30</v>
      </c>
      <c r="AG39" s="33">
        <v>26.020588</v>
      </c>
      <c r="AH39" s="33">
        <f t="shared" si="10"/>
        <v>0.17668979517277142</v>
      </c>
      <c r="AI39" s="33">
        <v>717.48042042499992</v>
      </c>
      <c r="AL39">
        <f t="shared" si="11"/>
        <v>24.682700000000011</v>
      </c>
      <c r="AM39">
        <f t="shared" si="12"/>
        <v>24.682700000000011</v>
      </c>
      <c r="AN39">
        <f t="shared" si="13"/>
        <v>24.682700000000011</v>
      </c>
      <c r="AO39">
        <v>88.210010741999895</v>
      </c>
      <c r="AP39" s="43">
        <f t="shared" si="0"/>
        <v>88.210010741999895</v>
      </c>
      <c r="AQ39">
        <v>128.36476890699987</v>
      </c>
      <c r="AR39" s="42">
        <f t="shared" si="1"/>
        <v>128.36476890699987</v>
      </c>
      <c r="AS39">
        <v>107.89681991800012</v>
      </c>
      <c r="AT39" s="44">
        <f t="shared" si="2"/>
        <v>107.89681991800012</v>
      </c>
      <c r="AU39">
        <v>10</v>
      </c>
      <c r="AV39">
        <v>20</v>
      </c>
      <c r="AW39">
        <v>30</v>
      </c>
    </row>
    <row r="40" spans="10:49" thickTop="1" thickBot="1" x14ac:dyDescent="0.4">
      <c r="J40" s="11">
        <v>10</v>
      </c>
      <c r="K40" s="11">
        <v>32.036015999999996</v>
      </c>
      <c r="L40" s="11">
        <f t="shared" si="3"/>
        <v>0.17733889703320094</v>
      </c>
      <c r="M40" s="11">
        <v>449.40985561099978</v>
      </c>
      <c r="N40" s="11">
        <f t="shared" si="4"/>
        <v>-0.99600898699986828</v>
      </c>
      <c r="O40" s="24">
        <v>10</v>
      </c>
      <c r="P40" s="24">
        <v>28.694458000000001</v>
      </c>
      <c r="Q40" s="24">
        <f t="shared" si="5"/>
        <v>0.17730417956900935</v>
      </c>
      <c r="R40" s="24">
        <v>432.60450421199994</v>
      </c>
      <c r="S40" s="24">
        <f t="shared" si="6"/>
        <v>5.0621351199999935</v>
      </c>
      <c r="T40" s="12">
        <v>20</v>
      </c>
      <c r="U40" s="12">
        <v>26.692492999999999</v>
      </c>
      <c r="V40" s="12">
        <f t="shared" si="7"/>
        <v>0.18184502133125915</v>
      </c>
      <c r="W40" s="12">
        <v>769.2079250889999</v>
      </c>
      <c r="X40" s="26">
        <v>20</v>
      </c>
      <c r="Y40" s="26">
        <v>25.360316999999998</v>
      </c>
      <c r="Z40" s="26">
        <f t="shared" si="8"/>
        <v>0.18164417161646162</v>
      </c>
      <c r="AA40" s="26">
        <v>741.983381581</v>
      </c>
      <c r="AB40" s="13">
        <v>30</v>
      </c>
      <c r="AC40" s="13">
        <v>25.358550000000001</v>
      </c>
      <c r="AD40" s="13">
        <f t="shared" si="9"/>
        <v>0.18164060658558434</v>
      </c>
      <c r="AE40" s="13">
        <v>895.16055097100002</v>
      </c>
      <c r="AF40" s="33">
        <v>30</v>
      </c>
      <c r="AG40" s="33">
        <v>26.687376</v>
      </c>
      <c r="AH40" s="33">
        <f t="shared" si="10"/>
        <v>0.18160119973601094</v>
      </c>
      <c r="AI40" s="33">
        <v>737.3086377489999</v>
      </c>
      <c r="AL40">
        <f t="shared" si="11"/>
        <v>25.349800000000013</v>
      </c>
      <c r="AM40">
        <f t="shared" si="12"/>
        <v>25.349800000000013</v>
      </c>
      <c r="AN40">
        <f t="shared" si="13"/>
        <v>25.349800000000013</v>
      </c>
      <c r="AO40">
        <v>96.337808400000085</v>
      </c>
      <c r="AP40" s="43">
        <f t="shared" si="0"/>
        <v>96.337808400000085</v>
      </c>
      <c r="AQ40">
        <v>143.82597240300015</v>
      </c>
      <c r="AR40" s="42">
        <f t="shared" si="1"/>
        <v>143.82597240300015</v>
      </c>
      <c r="AS40">
        <v>123.54217449999987</v>
      </c>
      <c r="AT40" s="44">
        <f t="shared" si="2"/>
        <v>123.54217449999987</v>
      </c>
      <c r="AU40">
        <v>10</v>
      </c>
      <c r="AV40">
        <v>20</v>
      </c>
      <c r="AW40">
        <v>30</v>
      </c>
    </row>
    <row r="41" spans="10:49" thickTop="1" thickBot="1" x14ac:dyDescent="0.4">
      <c r="J41" s="11">
        <v>10</v>
      </c>
      <c r="K41" s="11">
        <v>32.702820000000003</v>
      </c>
      <c r="L41" s="11">
        <f t="shared" si="3"/>
        <v>0.18212783869493365</v>
      </c>
      <c r="M41" s="11">
        <v>448.41384662399992</v>
      </c>
      <c r="N41" s="11">
        <f t="shared" si="4"/>
        <v>3.5568721600002391</v>
      </c>
      <c r="O41" s="24">
        <v>10</v>
      </c>
      <c r="P41" s="24">
        <v>29.362463000000002</v>
      </c>
      <c r="Q41" s="24">
        <f t="shared" si="5"/>
        <v>0.18210174673229235</v>
      </c>
      <c r="R41" s="24">
        <v>437.66663933199993</v>
      </c>
      <c r="S41" s="24">
        <f t="shared" si="6"/>
        <v>7.2621234939999795</v>
      </c>
      <c r="T41" s="12">
        <v>20</v>
      </c>
      <c r="U41" s="12">
        <v>27.360582000000001</v>
      </c>
      <c r="V41" s="12">
        <f t="shared" si="7"/>
        <v>0.18676600875642299</v>
      </c>
      <c r="W41" s="12">
        <v>778.91011641699993</v>
      </c>
      <c r="X41" s="26">
        <v>20</v>
      </c>
      <c r="Y41" s="26">
        <v>26.027522000000001</v>
      </c>
      <c r="Z41" s="26">
        <f t="shared" si="8"/>
        <v>0.186558647704238</v>
      </c>
      <c r="AA41" s="26">
        <v>755.80106069700014</v>
      </c>
      <c r="AB41" s="13">
        <v>30</v>
      </c>
      <c r="AC41" s="13">
        <v>26.026205000000001</v>
      </c>
      <c r="AD41" s="13">
        <f t="shared" si="9"/>
        <v>0.18655839726818463</v>
      </c>
      <c r="AE41" s="13">
        <v>908.11901929600003</v>
      </c>
      <c r="AF41" s="33">
        <v>30</v>
      </c>
      <c r="AG41" s="33">
        <v>27.354614999999999</v>
      </c>
      <c r="AH41" s="33">
        <f t="shared" si="10"/>
        <v>0.18651592625984068</v>
      </c>
      <c r="AI41" s="33">
        <v>756.73307352100005</v>
      </c>
      <c r="AL41">
        <f t="shared" si="11"/>
        <v>26.016900000000014</v>
      </c>
      <c r="AM41">
        <f t="shared" si="12"/>
        <v>26.016900000000014</v>
      </c>
      <c r="AN41">
        <f t="shared" si="13"/>
        <v>26.016900000000014</v>
      </c>
      <c r="AO41">
        <v>103.95893911999997</v>
      </c>
      <c r="AP41" s="43">
        <f t="shared" si="0"/>
        <v>103.95893911999997</v>
      </c>
      <c r="AQ41">
        <v>155.99220054199986</v>
      </c>
      <c r="AR41" s="42">
        <f t="shared" si="1"/>
        <v>155.99220054199986</v>
      </c>
      <c r="AS41">
        <v>135.87503964999996</v>
      </c>
      <c r="AT41" s="44">
        <f t="shared" si="2"/>
        <v>135.87503964999996</v>
      </c>
      <c r="AU41">
        <v>10</v>
      </c>
      <c r="AV41">
        <v>20</v>
      </c>
      <c r="AW41">
        <v>30</v>
      </c>
    </row>
    <row r="42" spans="10:49" thickTop="1" thickBot="1" x14ac:dyDescent="0.4">
      <c r="J42" s="11">
        <v>10</v>
      </c>
      <c r="K42" s="11">
        <v>33.370859000000003</v>
      </c>
      <c r="L42" s="11">
        <f t="shared" si="3"/>
        <v>0.1869256500439391</v>
      </c>
      <c r="M42" s="11">
        <v>451.97071878400016</v>
      </c>
      <c r="N42" s="11">
        <f t="shared" si="4"/>
        <v>5.9155709479998677</v>
      </c>
      <c r="O42" s="24">
        <v>10</v>
      </c>
      <c r="P42" s="24">
        <v>30.029267999999998</v>
      </c>
      <c r="Q42" s="24">
        <f t="shared" si="5"/>
        <v>0.186890695575958</v>
      </c>
      <c r="R42" s="24">
        <v>444.92876282599991</v>
      </c>
      <c r="S42" s="24">
        <f t="shared" si="6"/>
        <v>-14.314369491999969</v>
      </c>
      <c r="T42" s="12">
        <v>20</v>
      </c>
      <c r="U42" s="12">
        <v>28.028603</v>
      </c>
      <c r="V42" s="12">
        <f t="shared" si="7"/>
        <v>0.19168649530948009</v>
      </c>
      <c r="W42" s="12">
        <v>790.09134674799998</v>
      </c>
      <c r="X42" s="26">
        <v>20</v>
      </c>
      <c r="Y42" s="26">
        <v>26.694310000000002</v>
      </c>
      <c r="Z42" s="26">
        <f t="shared" si="8"/>
        <v>0.19147005226747751</v>
      </c>
      <c r="AA42" s="26">
        <v>773.43427285400003</v>
      </c>
      <c r="AB42" s="13">
        <v>30</v>
      </c>
      <c r="AC42" s="13">
        <v>26.693042999999999</v>
      </c>
      <c r="AD42" s="13">
        <f t="shared" si="9"/>
        <v>0.19147017011973788</v>
      </c>
      <c r="AE42" s="13">
        <v>897.99655448300018</v>
      </c>
      <c r="AF42" s="33">
        <v>30</v>
      </c>
      <c r="AG42" s="33">
        <v>28.022219</v>
      </c>
      <c r="AH42" s="33">
        <f t="shared" si="10"/>
        <v>0.19143334128836093</v>
      </c>
      <c r="AI42" s="33">
        <v>774.63757230199985</v>
      </c>
      <c r="AL42">
        <f t="shared" si="11"/>
        <v>26.684000000000015</v>
      </c>
      <c r="AM42">
        <f t="shared" si="12"/>
        <v>26.684000000000015</v>
      </c>
      <c r="AN42">
        <f t="shared" si="13"/>
        <v>26.684000000000015</v>
      </c>
      <c r="AO42">
        <v>110.69757001099993</v>
      </c>
      <c r="AP42" s="43">
        <f t="shared" si="0"/>
        <v>110.69757001099993</v>
      </c>
      <c r="AQ42">
        <v>168.94312967699989</v>
      </c>
      <c r="AR42" s="42">
        <f t="shared" si="1"/>
        <v>168.94312967699989</v>
      </c>
      <c r="AS42">
        <v>146.83028795900009</v>
      </c>
      <c r="AT42" s="44">
        <f t="shared" si="2"/>
        <v>146.83028795900009</v>
      </c>
      <c r="AU42">
        <v>10</v>
      </c>
      <c r="AV42">
        <v>20</v>
      </c>
      <c r="AW42">
        <v>30</v>
      </c>
    </row>
    <row r="43" spans="10:49" thickTop="1" thickBot="1" x14ac:dyDescent="0.4">
      <c r="J43" s="11">
        <v>10</v>
      </c>
      <c r="K43" s="11">
        <v>34.038896999999999</v>
      </c>
      <c r="L43" s="11">
        <f t="shared" si="3"/>
        <v>0.1917234542110115</v>
      </c>
      <c r="M43" s="11">
        <v>457.88628973200002</v>
      </c>
      <c r="N43" s="11">
        <f t="shared" si="4"/>
        <v>2.6955012640000859</v>
      </c>
      <c r="O43" s="24">
        <v>10</v>
      </c>
      <c r="P43" s="24">
        <v>30.696038999999999</v>
      </c>
      <c r="Q43" s="24">
        <f t="shared" si="5"/>
        <v>0.1916794002339012</v>
      </c>
      <c r="R43" s="24">
        <v>430.61439333399994</v>
      </c>
      <c r="S43" s="24">
        <f t="shared" si="6"/>
        <v>-69.837843156999952</v>
      </c>
      <c r="T43" s="12">
        <v>20</v>
      </c>
      <c r="U43" s="12">
        <v>28.695391000000001</v>
      </c>
      <c r="V43" s="12">
        <f t="shared" si="7"/>
        <v>0.19659789987271958</v>
      </c>
      <c r="W43" s="12">
        <v>799.07835519699984</v>
      </c>
      <c r="X43" s="26">
        <v>20</v>
      </c>
      <c r="Y43" s="26">
        <v>27.361948000000002</v>
      </c>
      <c r="Z43" s="26">
        <f t="shared" si="8"/>
        <v>0.19638771773205113</v>
      </c>
      <c r="AA43" s="26">
        <v>786.91769700600003</v>
      </c>
      <c r="AB43" s="13">
        <v>30</v>
      </c>
      <c r="AC43" s="13">
        <v>27.359848</v>
      </c>
      <c r="AD43" s="13">
        <f t="shared" si="9"/>
        <v>0.19638169990100413</v>
      </c>
      <c r="AE43" s="13">
        <v>923.63916513100003</v>
      </c>
      <c r="AF43" s="33">
        <v>30</v>
      </c>
      <c r="AG43" s="33">
        <v>28.689057999999999</v>
      </c>
      <c r="AH43" s="33">
        <f t="shared" si="10"/>
        <v>0.19634512150568048</v>
      </c>
      <c r="AI43" s="33">
        <v>789.27831136100008</v>
      </c>
      <c r="AL43">
        <f t="shared" si="11"/>
        <v>27.351100000000017</v>
      </c>
      <c r="AM43">
        <f t="shared" si="12"/>
        <v>27.351100000000017</v>
      </c>
      <c r="AN43">
        <f t="shared" si="13"/>
        <v>27.351100000000017</v>
      </c>
      <c r="AO43">
        <v>119.07835693300012</v>
      </c>
      <c r="AP43" s="43">
        <f t="shared" si="0"/>
        <v>119.07835693300012</v>
      </c>
      <c r="AQ43">
        <v>184.23310036200019</v>
      </c>
      <c r="AR43" s="42">
        <f t="shared" si="1"/>
        <v>184.23310036200019</v>
      </c>
      <c r="AS43">
        <v>157.94346339699996</v>
      </c>
      <c r="AT43" s="44">
        <f t="shared" si="2"/>
        <v>157.94346339699996</v>
      </c>
      <c r="AU43">
        <v>10</v>
      </c>
      <c r="AV43">
        <v>20</v>
      </c>
      <c r="AW43">
        <v>30</v>
      </c>
    </row>
    <row r="44" spans="10:49" thickTop="1" thickBot="1" x14ac:dyDescent="0.4">
      <c r="J44" s="11">
        <v>10</v>
      </c>
      <c r="K44" s="11">
        <v>34.705685000000003</v>
      </c>
      <c r="L44" s="11">
        <f t="shared" si="3"/>
        <v>0.19651228096181603</v>
      </c>
      <c r="M44" s="11">
        <v>460.58179099600011</v>
      </c>
      <c r="N44" s="11">
        <f t="shared" si="4"/>
        <v>0.96670044799975585</v>
      </c>
      <c r="O44" s="24">
        <v>10</v>
      </c>
      <c r="P44" s="24">
        <v>31.362826999999999</v>
      </c>
      <c r="Q44" s="24">
        <f t="shared" si="5"/>
        <v>0.19646822698470567</v>
      </c>
      <c r="R44" s="24">
        <v>360.77655017699999</v>
      </c>
      <c r="S44" s="24">
        <f t="shared" si="6"/>
        <v>-149.06701338499988</v>
      </c>
      <c r="T44" s="12">
        <v>20</v>
      </c>
      <c r="U44" s="12">
        <v>29.362196000000001</v>
      </c>
      <c r="V44" s="12">
        <f t="shared" si="7"/>
        <v>0.20150942965398577</v>
      </c>
      <c r="W44" s="12">
        <v>805.45475141099996</v>
      </c>
      <c r="X44" s="26">
        <v>20</v>
      </c>
      <c r="Y44" s="26">
        <v>28.02927</v>
      </c>
      <c r="Z44" s="26">
        <f t="shared" si="8"/>
        <v>0.20130305561448172</v>
      </c>
      <c r="AA44" s="26">
        <v>801.3286878450001</v>
      </c>
      <c r="AB44" s="13">
        <v>30</v>
      </c>
      <c r="AC44" s="13">
        <v>28.026653</v>
      </c>
      <c r="AD44" s="13">
        <f t="shared" si="9"/>
        <v>0.20129322968227031</v>
      </c>
      <c r="AE44" s="13">
        <v>948.90878293200012</v>
      </c>
      <c r="AF44" s="33">
        <v>30</v>
      </c>
      <c r="AG44" s="33">
        <v>29.357095999999999</v>
      </c>
      <c r="AH44" s="33">
        <f t="shared" si="10"/>
        <v>0.20126573327676428</v>
      </c>
      <c r="AI44" s="33">
        <v>811.09652942299999</v>
      </c>
      <c r="AL44">
        <f t="shared" si="11"/>
        <v>28.018200000000018</v>
      </c>
      <c r="AM44">
        <f t="shared" si="12"/>
        <v>28.018200000000018</v>
      </c>
      <c r="AN44">
        <f t="shared" si="13"/>
        <v>28.018200000000018</v>
      </c>
      <c r="AO44">
        <v>124.25551242900019</v>
      </c>
      <c r="AP44" s="43">
        <f t="shared" si="0"/>
        <v>124.25551242900019</v>
      </c>
      <c r="AQ44">
        <v>198.63547619399992</v>
      </c>
      <c r="AR44" s="42">
        <f t="shared" si="1"/>
        <v>198.63547619399992</v>
      </c>
      <c r="AS44">
        <v>171.32008630199994</v>
      </c>
      <c r="AT44" s="44">
        <f t="shared" si="2"/>
        <v>171.32008630199994</v>
      </c>
      <c r="AU44">
        <v>10</v>
      </c>
      <c r="AV44">
        <v>20</v>
      </c>
      <c r="AW44">
        <v>30</v>
      </c>
    </row>
    <row r="45" spans="10:49" thickTop="1" thickBot="1" x14ac:dyDescent="0.4">
      <c r="J45" s="11">
        <v>10</v>
      </c>
      <c r="K45" s="11">
        <v>35.373306999999997</v>
      </c>
      <c r="L45" s="11">
        <f t="shared" si="3"/>
        <v>0.20130709744475442</v>
      </c>
      <c r="M45" s="11">
        <v>461.54849144399986</v>
      </c>
      <c r="N45" s="11">
        <f t="shared" si="4"/>
        <v>1.0523727620002319</v>
      </c>
      <c r="O45" s="24">
        <v>10</v>
      </c>
      <c r="P45" s="24">
        <v>32.029598999999997</v>
      </c>
      <c r="Q45" s="24">
        <f t="shared" si="5"/>
        <v>0.20125693882458187</v>
      </c>
      <c r="R45" s="24">
        <v>211.70953679200011</v>
      </c>
      <c r="S45" s="24">
        <f t="shared" si="6"/>
        <v>103.49368743400009</v>
      </c>
      <c r="T45" s="12">
        <v>20</v>
      </c>
      <c r="U45" s="12">
        <v>30.029418</v>
      </c>
      <c r="V45" s="12">
        <f t="shared" si="7"/>
        <v>0.20642403095978881</v>
      </c>
      <c r="W45" s="12">
        <v>810.71287160399993</v>
      </c>
      <c r="X45" s="26">
        <v>20</v>
      </c>
      <c r="Y45" s="26">
        <v>28.696408000000002</v>
      </c>
      <c r="Z45" s="26">
        <f t="shared" si="8"/>
        <v>0.20621703819591763</v>
      </c>
      <c r="AA45" s="26">
        <v>813.48777267199989</v>
      </c>
      <c r="AB45" s="13">
        <v>30</v>
      </c>
      <c r="AC45" s="13">
        <v>28.694690999999999</v>
      </c>
      <c r="AD45" s="13">
        <f t="shared" si="9"/>
        <v>0.20621384145335406</v>
      </c>
      <c r="AE45" s="13">
        <v>961.05778952800006</v>
      </c>
      <c r="AF45" s="33">
        <v>30</v>
      </c>
      <c r="AG45" s="33">
        <v>30.024716999999999</v>
      </c>
      <c r="AH45" s="33">
        <f t="shared" si="10"/>
        <v>0.20618327352331117</v>
      </c>
      <c r="AI45" s="33">
        <v>825.62439973999994</v>
      </c>
      <c r="AL45">
        <f t="shared" si="11"/>
        <v>28.685300000000019</v>
      </c>
      <c r="AM45">
        <f t="shared" si="12"/>
        <v>28.685300000000019</v>
      </c>
      <c r="AN45">
        <f t="shared" si="13"/>
        <v>28.685300000000019</v>
      </c>
      <c r="AO45">
        <v>130.45811984900001</v>
      </c>
      <c r="AP45" s="43">
        <f t="shared" si="0"/>
        <v>130.45811984900001</v>
      </c>
      <c r="AQ45">
        <v>209.50074892099997</v>
      </c>
      <c r="AR45" s="42">
        <f t="shared" si="1"/>
        <v>209.50074892099997</v>
      </c>
      <c r="AS45">
        <v>182.42357091600002</v>
      </c>
      <c r="AT45" s="44">
        <f t="shared" si="2"/>
        <v>182.42357091600002</v>
      </c>
      <c r="AU45">
        <v>10</v>
      </c>
      <c r="AV45">
        <v>20</v>
      </c>
      <c r="AW45">
        <v>30</v>
      </c>
    </row>
    <row r="46" spans="10:49" thickTop="1" thickBot="1" x14ac:dyDescent="0.4">
      <c r="J46" s="11">
        <v>10</v>
      </c>
      <c r="K46" s="11">
        <v>36.040095000000001</v>
      </c>
      <c r="L46" s="11">
        <f t="shared" si="3"/>
        <v>0.20609592419555889</v>
      </c>
      <c r="M46" s="11">
        <v>462.6008642060001</v>
      </c>
      <c r="N46" s="11">
        <f t="shared" si="4"/>
        <v>3.4604332049998447</v>
      </c>
      <c r="O46" s="24">
        <v>10</v>
      </c>
      <c r="P46" s="24">
        <v>32.696953000000001</v>
      </c>
      <c r="Q46" s="24">
        <f t="shared" si="5"/>
        <v>0.20604983054947248</v>
      </c>
      <c r="R46" s="24">
        <v>315.2032242260002</v>
      </c>
      <c r="S46" s="24">
        <f t="shared" si="6"/>
        <v>1.0442553020000105</v>
      </c>
      <c r="T46" s="12">
        <v>20</v>
      </c>
      <c r="U46" s="12">
        <v>30.697022</v>
      </c>
      <c r="V46" s="12">
        <f t="shared" si="7"/>
        <v>0.21134144598830906</v>
      </c>
      <c r="W46" s="12">
        <v>817.50918662499998</v>
      </c>
      <c r="X46" s="26">
        <v>20</v>
      </c>
      <c r="Y46" s="26">
        <v>29.364045999999998</v>
      </c>
      <c r="Z46" s="26">
        <f t="shared" si="8"/>
        <v>0.21113470366049125</v>
      </c>
      <c r="AA46" s="26">
        <v>828.66409133000002</v>
      </c>
      <c r="AB46" s="13">
        <v>30</v>
      </c>
      <c r="AC46" s="13">
        <v>29.361946</v>
      </c>
      <c r="AD46" s="13">
        <f t="shared" si="9"/>
        <v>0.21112868582944419</v>
      </c>
      <c r="AE46" s="13">
        <v>969.29454006699984</v>
      </c>
      <c r="AF46" s="33">
        <v>30</v>
      </c>
      <c r="AG46" s="33">
        <v>30.692354999999999</v>
      </c>
      <c r="AH46" s="33">
        <f t="shared" si="10"/>
        <v>0.21110093898788479</v>
      </c>
      <c r="AI46" s="33">
        <v>857.26639454799988</v>
      </c>
      <c r="AL46">
        <f t="shared" si="11"/>
        <v>29.352400000000021</v>
      </c>
      <c r="AM46">
        <f t="shared" si="12"/>
        <v>29.352400000000021</v>
      </c>
      <c r="AN46">
        <f t="shared" si="13"/>
        <v>29.352400000000021</v>
      </c>
      <c r="AO46">
        <v>135.63135948400009</v>
      </c>
      <c r="AP46" s="43">
        <f t="shared" si="0"/>
        <v>135.63135948400009</v>
      </c>
      <c r="AQ46">
        <v>222.69928823499981</v>
      </c>
      <c r="AR46" s="42">
        <f t="shared" si="1"/>
        <v>222.69928823499981</v>
      </c>
      <c r="AS46">
        <v>194.1476670269999</v>
      </c>
      <c r="AT46" s="44">
        <f t="shared" si="2"/>
        <v>194.1476670269999</v>
      </c>
      <c r="AU46">
        <v>10</v>
      </c>
      <c r="AV46">
        <v>20</v>
      </c>
      <c r="AW46">
        <v>30</v>
      </c>
    </row>
    <row r="47" spans="10:49" thickTop="1" thickBot="1" x14ac:dyDescent="0.4">
      <c r="J47" s="11">
        <v>10</v>
      </c>
      <c r="K47" s="11">
        <v>36.706899999999997</v>
      </c>
      <c r="L47" s="11">
        <f t="shared" si="3"/>
        <v>0.21088487303922454</v>
      </c>
      <c r="M47" s="11">
        <v>466.06129741099994</v>
      </c>
      <c r="N47" s="11">
        <f t="shared" si="4"/>
        <v>-0.13571390800007066</v>
      </c>
      <c r="O47" s="24">
        <v>10</v>
      </c>
      <c r="P47" s="24">
        <v>33.363708000000003</v>
      </c>
      <c r="Q47" s="24">
        <f t="shared" si="5"/>
        <v>0.2108384202964875</v>
      </c>
      <c r="R47" s="24">
        <v>316.24747952800021</v>
      </c>
      <c r="S47" s="24">
        <f t="shared" si="6"/>
        <v>-52.120764113000178</v>
      </c>
      <c r="T47" s="12">
        <v>20</v>
      </c>
      <c r="U47" s="12">
        <v>31.364661000000002</v>
      </c>
      <c r="V47" s="12">
        <f t="shared" si="7"/>
        <v>0.21625911881864898</v>
      </c>
      <c r="W47" s="12">
        <v>820.58884325500003</v>
      </c>
      <c r="X47" s="26">
        <v>20</v>
      </c>
      <c r="Y47" s="26">
        <v>30.030833999999999</v>
      </c>
      <c r="Z47" s="26">
        <f t="shared" si="8"/>
        <v>0.21604610822373074</v>
      </c>
      <c r="AA47" s="26">
        <v>840.12198737000017</v>
      </c>
      <c r="AB47" s="13">
        <v>30</v>
      </c>
      <c r="AC47" s="13">
        <v>30.029568000000001</v>
      </c>
      <c r="AD47" s="13">
        <f t="shared" si="9"/>
        <v>0.21604623344175744</v>
      </c>
      <c r="AE47" s="13">
        <v>976.21595369500028</v>
      </c>
      <c r="AF47" s="33">
        <v>30</v>
      </c>
      <c r="AG47" s="33">
        <v>31.359210000000001</v>
      </c>
      <c r="AH47" s="33">
        <f t="shared" si="10"/>
        <v>0.2160128370574648</v>
      </c>
      <c r="AI47" s="33">
        <v>863.52042205900011</v>
      </c>
      <c r="AL47">
        <f t="shared" si="11"/>
        <v>30.019500000000022</v>
      </c>
      <c r="AM47">
        <f t="shared" si="12"/>
        <v>30.019500000000022</v>
      </c>
      <c r="AN47">
        <f t="shared" si="13"/>
        <v>30.019500000000022</v>
      </c>
      <c r="AO47">
        <v>141.0460384569999</v>
      </c>
      <c r="AP47" s="43">
        <f t="shared" si="0"/>
        <v>141.0460384569999</v>
      </c>
      <c r="AQ47">
        <v>234.34241117800002</v>
      </c>
      <c r="AR47" s="42">
        <f t="shared" si="1"/>
        <v>234.34241117800002</v>
      </c>
      <c r="AS47">
        <v>204.37726681900017</v>
      </c>
      <c r="AT47" s="44">
        <f t="shared" si="2"/>
        <v>204.37726681900017</v>
      </c>
      <c r="AU47">
        <v>10</v>
      </c>
      <c r="AV47">
        <v>20</v>
      </c>
      <c r="AW47">
        <v>30</v>
      </c>
    </row>
    <row r="48" spans="10:49" thickTop="1" thickBot="1" x14ac:dyDescent="0.4">
      <c r="J48" s="11">
        <v>10</v>
      </c>
      <c r="K48" s="11">
        <v>37.373671000000002</v>
      </c>
      <c r="L48" s="11">
        <f t="shared" si="3"/>
        <v>0.2156735776971678</v>
      </c>
      <c r="M48" s="11">
        <v>465.92558350299987</v>
      </c>
      <c r="N48" s="11">
        <f t="shared" si="4"/>
        <v>0.95877385100015999</v>
      </c>
      <c r="O48" s="24">
        <v>10</v>
      </c>
      <c r="P48" s="24">
        <v>34.031779999999998</v>
      </c>
      <c r="Q48" s="24">
        <f t="shared" si="5"/>
        <v>0.2156364686492824</v>
      </c>
      <c r="R48" s="24">
        <v>264.12671541500004</v>
      </c>
      <c r="S48" s="24">
        <f t="shared" si="6"/>
        <v>15.699856465000039</v>
      </c>
      <c r="T48" s="12">
        <v>20</v>
      </c>
      <c r="U48" s="12">
        <v>32.032265000000002</v>
      </c>
      <c r="V48" s="12">
        <f t="shared" si="7"/>
        <v>0.22117653384716923</v>
      </c>
      <c r="W48" s="12">
        <v>826.76239514500003</v>
      </c>
      <c r="X48" s="26">
        <v>20</v>
      </c>
      <c r="Y48" s="26">
        <v>30.697621999999999</v>
      </c>
      <c r="Z48" s="26">
        <f t="shared" si="8"/>
        <v>0.22095751278697029</v>
      </c>
      <c r="AA48" s="26">
        <v>851.65077834699991</v>
      </c>
      <c r="AB48" s="13">
        <v>30</v>
      </c>
      <c r="AC48" s="13">
        <v>30.696421999999998</v>
      </c>
      <c r="AD48" s="13">
        <f t="shared" si="9"/>
        <v>0.22095812414557112</v>
      </c>
      <c r="AE48" s="13">
        <v>985.82709362400033</v>
      </c>
      <c r="AF48" s="33">
        <v>30</v>
      </c>
      <c r="AG48" s="33">
        <v>32.026831999999999</v>
      </c>
      <c r="AH48" s="33">
        <f t="shared" si="10"/>
        <v>0.22093038466977799</v>
      </c>
      <c r="AI48" s="33">
        <v>873.64443929000004</v>
      </c>
      <c r="AL48">
        <f t="shared" si="11"/>
        <v>30.686600000000023</v>
      </c>
      <c r="AM48">
        <f t="shared" si="12"/>
        <v>30.686600000000023</v>
      </c>
      <c r="AN48">
        <f t="shared" si="13"/>
        <v>30.686600000000023</v>
      </c>
      <c r="AO48">
        <v>146.54316229300002</v>
      </c>
      <c r="AP48" s="43">
        <f t="shared" si="0"/>
        <v>146.54316229300002</v>
      </c>
      <c r="AQ48">
        <v>245.79277649899996</v>
      </c>
      <c r="AR48" s="42">
        <f t="shared" si="1"/>
        <v>245.79277649899996</v>
      </c>
      <c r="AS48">
        <v>216.00571573100001</v>
      </c>
      <c r="AT48" s="44">
        <f t="shared" si="2"/>
        <v>216.00571573100001</v>
      </c>
      <c r="AU48">
        <v>10</v>
      </c>
      <c r="AV48">
        <v>20</v>
      </c>
      <c r="AW48">
        <v>30</v>
      </c>
    </row>
    <row r="49" spans="10:49" thickTop="1" thickBot="1" x14ac:dyDescent="0.4">
      <c r="J49" s="11">
        <v>10</v>
      </c>
      <c r="K49" s="11">
        <v>38.041293000000003</v>
      </c>
      <c r="L49" s="11">
        <f t="shared" si="3"/>
        <v>0.22046839418010625</v>
      </c>
      <c r="M49" s="11">
        <v>466.88435735400003</v>
      </c>
      <c r="N49" s="11">
        <f t="shared" si="4"/>
        <v>2.5264200869999058</v>
      </c>
      <c r="O49" s="24">
        <v>10</v>
      </c>
      <c r="P49" s="24">
        <v>34.698535</v>
      </c>
      <c r="Q49" s="24">
        <f t="shared" si="5"/>
        <v>0.22042505839629736</v>
      </c>
      <c r="R49" s="24">
        <v>279.82657188000007</v>
      </c>
      <c r="S49" s="24">
        <f t="shared" si="6"/>
        <v>18.971068973000001</v>
      </c>
      <c r="T49" s="12">
        <v>20</v>
      </c>
      <c r="U49" s="12">
        <v>32.699486999999998</v>
      </c>
      <c r="V49" s="12">
        <f t="shared" si="7"/>
        <v>0.22609113515297224</v>
      </c>
      <c r="W49" s="12">
        <v>830.87035221400015</v>
      </c>
      <c r="X49" s="26">
        <v>20</v>
      </c>
      <c r="Y49" s="26">
        <v>31.364411</v>
      </c>
      <c r="Z49" s="26">
        <f t="shared" si="8"/>
        <v>0.22586892471597608</v>
      </c>
      <c r="AA49" s="26">
        <v>861.25800241499996</v>
      </c>
      <c r="AB49" s="13">
        <v>30</v>
      </c>
      <c r="AC49" s="13">
        <v>31.363211</v>
      </c>
      <c r="AD49" s="13">
        <f t="shared" si="9"/>
        <v>0.22586953607457691</v>
      </c>
      <c r="AE49" s="13">
        <v>993.60840645300004</v>
      </c>
      <c r="AF49" s="33">
        <v>30</v>
      </c>
      <c r="AG49" s="33">
        <v>32.694453000000003</v>
      </c>
      <c r="AH49" s="33">
        <f t="shared" si="10"/>
        <v>0.22584792491632494</v>
      </c>
      <c r="AI49" s="33">
        <v>894.14585721699996</v>
      </c>
      <c r="AL49">
        <f t="shared" si="11"/>
        <v>31.353700000000025</v>
      </c>
      <c r="AM49">
        <f t="shared" si="12"/>
        <v>31.353700000000025</v>
      </c>
      <c r="AN49">
        <f t="shared" si="13"/>
        <v>31.353700000000025</v>
      </c>
      <c r="AO49">
        <v>148.40958411299994</v>
      </c>
      <c r="AP49" s="43">
        <f t="shared" si="0"/>
        <v>148.40958411299994</v>
      </c>
      <c r="AQ49">
        <v>257.68165051899996</v>
      </c>
      <c r="AR49" s="42">
        <f t="shared" si="1"/>
        <v>257.68165051899996</v>
      </c>
      <c r="AS49">
        <v>219.08297618899996</v>
      </c>
      <c r="AT49" s="44">
        <f t="shared" si="2"/>
        <v>219.08297618899996</v>
      </c>
      <c r="AU49">
        <v>10</v>
      </c>
      <c r="AV49">
        <v>20</v>
      </c>
      <c r="AW49">
        <v>30</v>
      </c>
    </row>
    <row r="50" spans="10:49" thickTop="1" thickBot="1" x14ac:dyDescent="0.4">
      <c r="J50" s="11">
        <v>10</v>
      </c>
      <c r="K50" s="11">
        <v>38.709347000000001</v>
      </c>
      <c r="L50" s="11">
        <f t="shared" si="3"/>
        <v>0.22526631325810692</v>
      </c>
      <c r="M50" s="11">
        <v>469.41077744099994</v>
      </c>
      <c r="N50" s="11">
        <f t="shared" si="4"/>
        <v>-34.018808563999983</v>
      </c>
      <c r="O50" s="24">
        <v>10</v>
      </c>
      <c r="P50" s="24">
        <v>35.366173000000003</v>
      </c>
      <c r="Q50" s="24">
        <f t="shared" si="5"/>
        <v>0.22521998979016405</v>
      </c>
      <c r="R50" s="24">
        <v>298.79764085300008</v>
      </c>
      <c r="S50" s="24">
        <f t="shared" si="6"/>
        <v>3.2184155969998756</v>
      </c>
      <c r="T50" s="12">
        <v>20</v>
      </c>
      <c r="U50" s="12">
        <v>33.367525000000001</v>
      </c>
      <c r="V50" s="12">
        <f t="shared" si="7"/>
        <v>0.23101174692405604</v>
      </c>
      <c r="W50" s="12">
        <v>832.17814993499996</v>
      </c>
      <c r="X50" s="26">
        <v>20</v>
      </c>
      <c r="Y50" s="26">
        <v>32.032415</v>
      </c>
      <c r="Z50" s="26">
        <f t="shared" si="8"/>
        <v>0.23078928605100651</v>
      </c>
      <c r="AA50" s="26">
        <v>870.01139477699985</v>
      </c>
      <c r="AB50" s="13">
        <v>30</v>
      </c>
      <c r="AC50" s="13">
        <v>32.029998999999997</v>
      </c>
      <c r="AD50" s="13">
        <f t="shared" si="9"/>
        <v>0.2307809406378164</v>
      </c>
      <c r="AE50" s="13">
        <v>998.34019399900012</v>
      </c>
      <c r="AF50" s="33">
        <v>30</v>
      </c>
      <c r="AG50" s="33">
        <v>33.362475000000003</v>
      </c>
      <c r="AH50" s="33">
        <f t="shared" si="10"/>
        <v>0.23076841883514831</v>
      </c>
      <c r="AI50" s="33">
        <v>908.93561586600026</v>
      </c>
      <c r="AL50">
        <f t="shared" si="11"/>
        <v>32.020800000000023</v>
      </c>
      <c r="AM50">
        <f t="shared" si="12"/>
        <v>32.020800000000023</v>
      </c>
      <c r="AN50">
        <f t="shared" si="13"/>
        <v>32.020800000000023</v>
      </c>
      <c r="AO50">
        <v>154.33592170199995</v>
      </c>
      <c r="AP50" s="43">
        <f t="shared" si="0"/>
        <v>154.33592170199995</v>
      </c>
      <c r="AQ50">
        <v>270.51325601000008</v>
      </c>
      <c r="AR50" s="42">
        <f t="shared" si="1"/>
        <v>270.51325601000008</v>
      </c>
      <c r="AS50">
        <v>236.99378700300008</v>
      </c>
      <c r="AT50" s="44">
        <f t="shared" si="2"/>
        <v>236.99378700300008</v>
      </c>
      <c r="AU50">
        <v>10</v>
      </c>
      <c r="AV50">
        <v>20</v>
      </c>
      <c r="AW50">
        <v>30</v>
      </c>
    </row>
    <row r="51" spans="10:49" thickTop="1" thickBot="1" x14ac:dyDescent="0.4">
      <c r="J51" s="11">
        <v>10</v>
      </c>
      <c r="K51" s="11">
        <v>39.376136000000002</v>
      </c>
      <c r="L51" s="11">
        <f t="shared" si="3"/>
        <v>0.23005514719084438</v>
      </c>
      <c r="M51" s="11">
        <v>435.39196887699995</v>
      </c>
      <c r="N51" s="11">
        <f t="shared" si="4"/>
        <v>-116.74124219600003</v>
      </c>
      <c r="O51" s="24">
        <v>10</v>
      </c>
      <c r="P51" s="24">
        <v>36.032944000000001</v>
      </c>
      <c r="Q51" s="24">
        <f t="shared" si="5"/>
        <v>0.23000869444810726</v>
      </c>
      <c r="R51" s="24">
        <v>302.01605644999995</v>
      </c>
      <c r="S51" s="24">
        <f t="shared" si="6"/>
        <v>-3.3664485639999384</v>
      </c>
      <c r="T51" s="12">
        <v>20</v>
      </c>
      <c r="U51" s="12">
        <v>34.034346999999997</v>
      </c>
      <c r="V51" s="12">
        <f t="shared" si="7"/>
        <v>0.2359234019233489</v>
      </c>
      <c r="W51" s="12">
        <v>834.61176286699992</v>
      </c>
      <c r="X51" s="26">
        <v>20</v>
      </c>
      <c r="Y51" s="26">
        <v>32.700037000000002</v>
      </c>
      <c r="Z51" s="26">
        <f t="shared" si="8"/>
        <v>0.23570683366331971</v>
      </c>
      <c r="AA51" s="26">
        <v>880.29652706499996</v>
      </c>
      <c r="AB51" s="13">
        <v>30</v>
      </c>
      <c r="AC51" s="13">
        <v>32.698036999999999</v>
      </c>
      <c r="AD51" s="13">
        <f t="shared" si="9"/>
        <v>0.23570155240890023</v>
      </c>
      <c r="AE51" s="13">
        <v>1004.9881693689997</v>
      </c>
      <c r="AF51" s="33">
        <v>30</v>
      </c>
      <c r="AG51" s="33">
        <v>34.030495999999999</v>
      </c>
      <c r="AH51" s="33">
        <f t="shared" si="10"/>
        <v>0.23568890538820536</v>
      </c>
      <c r="AI51" s="33">
        <v>921.98082385099997</v>
      </c>
      <c r="AL51">
        <f t="shared" si="11"/>
        <v>32.68790000000002</v>
      </c>
      <c r="AM51">
        <f t="shared" si="12"/>
        <v>32.68790000000002</v>
      </c>
      <c r="AN51">
        <f t="shared" si="13"/>
        <v>32.68790000000002</v>
      </c>
      <c r="AO51">
        <v>157.2299555510001</v>
      </c>
      <c r="AP51" s="43">
        <f t="shared" si="0"/>
        <v>157.2299555510001</v>
      </c>
      <c r="AQ51">
        <v>280.06749509399992</v>
      </c>
      <c r="AR51" s="42">
        <f t="shared" si="1"/>
        <v>280.06749509399992</v>
      </c>
      <c r="AS51">
        <v>246.44660392500009</v>
      </c>
      <c r="AT51" s="44">
        <f t="shared" si="2"/>
        <v>246.44660392500009</v>
      </c>
      <c r="AU51">
        <v>10</v>
      </c>
      <c r="AV51">
        <v>20</v>
      </c>
      <c r="AW51">
        <v>30</v>
      </c>
    </row>
    <row r="52" spans="10:49" thickTop="1" thickBot="1" x14ac:dyDescent="0.4">
      <c r="J52" s="11">
        <v>10</v>
      </c>
      <c r="K52" s="11">
        <v>40.044156999999998</v>
      </c>
      <c r="L52" s="11">
        <f t="shared" si="3"/>
        <v>0.23485282926505555</v>
      </c>
      <c r="M52" s="11">
        <v>318.65072668099992</v>
      </c>
      <c r="N52" s="11">
        <f t="shared" si="4"/>
        <v>99.841176546000042</v>
      </c>
      <c r="O52" s="24">
        <v>10</v>
      </c>
      <c r="P52" s="24">
        <v>36.700149000000003</v>
      </c>
      <c r="Q52" s="24">
        <f t="shared" si="5"/>
        <v>0.23480051606497873</v>
      </c>
      <c r="R52" s="24">
        <v>298.64960788600001</v>
      </c>
      <c r="S52" s="24">
        <f t="shared" si="6"/>
        <v>-4.6430391209999016</v>
      </c>
      <c r="T52" s="12">
        <v>20</v>
      </c>
      <c r="U52" s="12">
        <v>34.702401999999999</v>
      </c>
      <c r="V52" s="12">
        <f t="shared" si="7"/>
        <v>0.24084413891245937</v>
      </c>
      <c r="W52" s="12">
        <v>834.19359981599996</v>
      </c>
      <c r="X52" s="26">
        <v>20</v>
      </c>
      <c r="Y52" s="26">
        <v>33.366824999999999</v>
      </c>
      <c r="Z52" s="26">
        <f t="shared" si="8"/>
        <v>0.2406182382265592</v>
      </c>
      <c r="AA52" s="26">
        <v>890.0760682319999</v>
      </c>
      <c r="AB52" s="13">
        <v>30</v>
      </c>
      <c r="AC52" s="13">
        <v>33.364825000000003</v>
      </c>
      <c r="AD52" s="13">
        <f t="shared" si="9"/>
        <v>0.24061295697213977</v>
      </c>
      <c r="AE52" s="13">
        <v>1011.7747935659997</v>
      </c>
      <c r="AF52" s="33">
        <v>30</v>
      </c>
      <c r="AG52" s="33">
        <v>34.698135000000001</v>
      </c>
      <c r="AH52" s="33">
        <f t="shared" si="10"/>
        <v>0.24060657821854531</v>
      </c>
      <c r="AI52" s="33">
        <v>938.82757078500003</v>
      </c>
      <c r="AL52">
        <f t="shared" si="11"/>
        <v>33.355000000000018</v>
      </c>
      <c r="AM52">
        <f t="shared" si="12"/>
        <v>33.355000000000018</v>
      </c>
      <c r="AN52">
        <f t="shared" si="13"/>
        <v>33.355000000000018</v>
      </c>
      <c r="AO52">
        <v>160.12008201000003</v>
      </c>
      <c r="AP52" s="43">
        <f t="shared" si="0"/>
        <v>160.12008201000003</v>
      </c>
      <c r="AQ52">
        <v>292.74576925600013</v>
      </c>
      <c r="AR52" s="42">
        <f t="shared" si="1"/>
        <v>292.74576925600013</v>
      </c>
      <c r="AS52">
        <v>257.81453285399994</v>
      </c>
      <c r="AT52" s="44">
        <f t="shared" si="2"/>
        <v>257.81453285399994</v>
      </c>
      <c r="AU52">
        <v>10</v>
      </c>
      <c r="AV52">
        <v>20</v>
      </c>
      <c r="AW52">
        <v>30</v>
      </c>
    </row>
    <row r="53" spans="10:49" thickTop="1" thickBot="1" x14ac:dyDescent="0.4">
      <c r="J53" s="11">
        <v>10</v>
      </c>
      <c r="K53" s="11">
        <v>40.711061999999998</v>
      </c>
      <c r="L53" s="11">
        <f t="shared" si="3"/>
        <v>0.2396424963020227</v>
      </c>
      <c r="M53" s="11">
        <v>418.49190322699997</v>
      </c>
      <c r="N53" s="11">
        <f t="shared" si="4"/>
        <v>-8.8470929420000175</v>
      </c>
      <c r="O53" s="24">
        <v>10</v>
      </c>
      <c r="P53" s="24">
        <v>37.367071000000003</v>
      </c>
      <c r="Q53" s="24">
        <f t="shared" si="5"/>
        <v>0.23959030519480709</v>
      </c>
      <c r="R53" s="24">
        <v>294.00656876500011</v>
      </c>
      <c r="S53" s="24">
        <f t="shared" si="6"/>
        <v>-0.6640965200001574</v>
      </c>
      <c r="T53" s="12">
        <v>20</v>
      </c>
      <c r="U53" s="12">
        <v>35.369190000000003</v>
      </c>
      <c r="V53" s="12">
        <f t="shared" si="7"/>
        <v>0.24575554347569886</v>
      </c>
      <c r="W53" s="12">
        <v>835.0614256140002</v>
      </c>
      <c r="X53" s="26">
        <v>20</v>
      </c>
      <c r="Y53" s="26">
        <v>34.033597</v>
      </c>
      <c r="Z53" s="26">
        <f t="shared" si="8"/>
        <v>0.24552952493753835</v>
      </c>
      <c r="AA53" s="26">
        <v>896.98094025599994</v>
      </c>
      <c r="AB53" s="13">
        <v>30</v>
      </c>
      <c r="AC53" s="13">
        <v>34.03163</v>
      </c>
      <c r="AD53" s="13">
        <f t="shared" si="9"/>
        <v>0.24552448675340596</v>
      </c>
      <c r="AE53" s="13">
        <v>1014.1528740020001</v>
      </c>
      <c r="AF53" s="33">
        <v>30</v>
      </c>
      <c r="AG53" s="33">
        <v>35.364922999999997</v>
      </c>
      <c r="AH53" s="33">
        <f t="shared" si="10"/>
        <v>0.2455179827817848</v>
      </c>
      <c r="AI53" s="33">
        <v>950.62941261299989</v>
      </c>
      <c r="AL53">
        <f t="shared" si="11"/>
        <v>34.022100000000016</v>
      </c>
      <c r="AM53">
        <f t="shared" si="12"/>
        <v>34.022100000000016</v>
      </c>
      <c r="AN53">
        <f t="shared" si="13"/>
        <v>34.022100000000016</v>
      </c>
      <c r="AO53">
        <v>162.14521424399982</v>
      </c>
      <c r="AP53" s="43">
        <f t="shared" si="0"/>
        <v>162.14521424399982</v>
      </c>
      <c r="AQ53">
        <v>302.17667396000002</v>
      </c>
      <c r="AR53" s="42">
        <f t="shared" si="1"/>
        <v>302.17667396000002</v>
      </c>
      <c r="AS53">
        <v>268.73601801599989</v>
      </c>
      <c r="AT53" s="44">
        <f t="shared" si="2"/>
        <v>268.73601801599989</v>
      </c>
      <c r="AU53">
        <v>10</v>
      </c>
      <c r="AV53">
        <v>20</v>
      </c>
      <c r="AW53">
        <v>30</v>
      </c>
    </row>
    <row r="54" spans="10:49" thickTop="1" thickBot="1" x14ac:dyDescent="0.4">
      <c r="J54" s="11">
        <v>10</v>
      </c>
      <c r="K54" s="11">
        <v>41.379049999999999</v>
      </c>
      <c r="L54" s="11">
        <f t="shared" si="3"/>
        <v>0.24443994137244443</v>
      </c>
      <c r="M54" s="11">
        <v>409.64481028499995</v>
      </c>
      <c r="N54" s="11">
        <f t="shared" si="4"/>
        <v>-44.432946848999791</v>
      </c>
      <c r="O54" s="24">
        <v>10</v>
      </c>
      <c r="P54" s="24">
        <v>38.033959000000003</v>
      </c>
      <c r="Q54" s="24">
        <f t="shared" si="5"/>
        <v>0.24437985013891297</v>
      </c>
      <c r="R54" s="24">
        <v>293.34247224499995</v>
      </c>
      <c r="S54" s="24">
        <f t="shared" si="6"/>
        <v>-6.0085294430000431</v>
      </c>
      <c r="T54" s="12">
        <v>20</v>
      </c>
      <c r="U54" s="12">
        <v>36.036811</v>
      </c>
      <c r="V54" s="12">
        <f t="shared" si="7"/>
        <v>0.25067308372224578</v>
      </c>
      <c r="W54" s="12">
        <v>804.83207747400002</v>
      </c>
      <c r="X54" s="26">
        <v>20</v>
      </c>
      <c r="Y54" s="26">
        <v>34.700400999999999</v>
      </c>
      <c r="Z54" s="26">
        <f t="shared" si="8"/>
        <v>0.25044104735303824</v>
      </c>
      <c r="AA54" s="26">
        <v>907.00593996799989</v>
      </c>
      <c r="AB54" s="13">
        <v>30</v>
      </c>
      <c r="AC54" s="13">
        <v>34.699250999999997</v>
      </c>
      <c r="AD54" s="13">
        <f t="shared" si="9"/>
        <v>0.25044202699995288</v>
      </c>
      <c r="AE54" s="13">
        <v>1018.4080949050001</v>
      </c>
      <c r="AF54" s="33">
        <v>30</v>
      </c>
      <c r="AG54" s="33">
        <v>36.031744000000003</v>
      </c>
      <c r="AH54" s="33">
        <f t="shared" si="10"/>
        <v>0.25042963041531147</v>
      </c>
      <c r="AI54" s="33">
        <v>966.54135467300011</v>
      </c>
      <c r="AL54">
        <f t="shared" si="11"/>
        <v>34.689200000000014</v>
      </c>
      <c r="AM54">
        <f t="shared" si="12"/>
        <v>34.689200000000014</v>
      </c>
      <c r="AN54">
        <f t="shared" si="13"/>
        <v>34.689200000000014</v>
      </c>
      <c r="AO54">
        <v>167.71968791900008</v>
      </c>
      <c r="AP54" s="43">
        <f t="shared" si="0"/>
        <v>167.71968791900008</v>
      </c>
      <c r="AQ54">
        <v>313.18881464299989</v>
      </c>
      <c r="AR54" s="42">
        <f t="shared" si="1"/>
        <v>313.18881464299989</v>
      </c>
      <c r="AS54">
        <v>278.43067862499993</v>
      </c>
      <c r="AT54" s="44">
        <f t="shared" si="2"/>
        <v>278.43067862499993</v>
      </c>
      <c r="AU54">
        <v>10</v>
      </c>
      <c r="AV54">
        <v>20</v>
      </c>
      <c r="AW54">
        <v>30</v>
      </c>
    </row>
    <row r="55" spans="10:49" thickTop="1" thickBot="1" x14ac:dyDescent="0.4">
      <c r="J55" s="11">
        <v>10</v>
      </c>
      <c r="K55" s="11">
        <v>42.045855000000003</v>
      </c>
      <c r="L55" s="11">
        <f t="shared" si="3"/>
        <v>0.24922889021611014</v>
      </c>
      <c r="M55" s="11">
        <v>365.21186343600016</v>
      </c>
      <c r="N55" s="11">
        <f t="shared" si="4"/>
        <v>-3.2378779680002481</v>
      </c>
      <c r="O55" s="24">
        <v>10</v>
      </c>
      <c r="P55" s="24">
        <v>38.701146999999999</v>
      </c>
      <c r="Q55" s="24">
        <f t="shared" si="5"/>
        <v>0.24917154966292318</v>
      </c>
      <c r="R55" s="24">
        <v>287.33394280199991</v>
      </c>
      <c r="S55" s="24">
        <f t="shared" si="6"/>
        <v>-10.459592549999797</v>
      </c>
      <c r="T55" s="12">
        <v>20</v>
      </c>
      <c r="U55" s="12">
        <v>36.704883000000002</v>
      </c>
      <c r="V55" s="12">
        <f t="shared" si="7"/>
        <v>0.255593945929383</v>
      </c>
      <c r="W55" s="12">
        <v>825.73600180200015</v>
      </c>
      <c r="X55" s="26">
        <v>20</v>
      </c>
      <c r="Y55" s="26">
        <v>35.367190000000001</v>
      </c>
      <c r="Z55" s="26">
        <f t="shared" si="8"/>
        <v>0.25535245928204403</v>
      </c>
      <c r="AA55" s="26">
        <v>910.09811899500028</v>
      </c>
      <c r="AB55" s="13">
        <v>30</v>
      </c>
      <c r="AC55" s="13">
        <v>35.367255999999998</v>
      </c>
      <c r="AD55" s="13">
        <f t="shared" si="9"/>
        <v>0.25536239570074953</v>
      </c>
      <c r="AE55" s="13">
        <v>1020.7872511580001</v>
      </c>
      <c r="AF55" s="33">
        <v>30</v>
      </c>
      <c r="AG55" s="33">
        <v>36.699331999999998</v>
      </c>
      <c r="AH55" s="33">
        <f t="shared" si="10"/>
        <v>0.25534692759157124</v>
      </c>
      <c r="AI55" s="33">
        <v>978.41594206899981</v>
      </c>
      <c r="AL55">
        <f t="shared" si="11"/>
        <v>35.356300000000012</v>
      </c>
      <c r="AM55">
        <f t="shared" si="12"/>
        <v>35.356300000000012</v>
      </c>
      <c r="AN55">
        <f t="shared" si="13"/>
        <v>35.356300000000012</v>
      </c>
      <c r="AO55">
        <v>171.62842399300007</v>
      </c>
      <c r="AP55" s="43">
        <f t="shared" si="0"/>
        <v>171.62842399300007</v>
      </c>
      <c r="AQ55">
        <v>324.45679310499986</v>
      </c>
      <c r="AR55" s="42">
        <f t="shared" si="1"/>
        <v>324.45679310499986</v>
      </c>
      <c r="AS55">
        <v>287.7881408799999</v>
      </c>
      <c r="AT55" s="44">
        <f t="shared" si="2"/>
        <v>287.7881408799999</v>
      </c>
      <c r="AU55">
        <v>10</v>
      </c>
      <c r="AV55">
        <v>20</v>
      </c>
      <c r="AW55">
        <v>30</v>
      </c>
    </row>
    <row r="56" spans="10:49" thickTop="1" thickBot="1" x14ac:dyDescent="0.4">
      <c r="J56" s="11">
        <v>10</v>
      </c>
      <c r="K56" s="11">
        <v>42.712676000000002</v>
      </c>
      <c r="L56" s="11">
        <f t="shared" si="3"/>
        <v>0.25401795397070404</v>
      </c>
      <c r="M56" s="11">
        <v>361.97398546799991</v>
      </c>
      <c r="N56" s="11">
        <f t="shared" si="4"/>
        <v>10.024665980000236</v>
      </c>
      <c r="O56" s="24">
        <v>10</v>
      </c>
      <c r="P56" s="24">
        <v>39.369168000000002</v>
      </c>
      <c r="Q56" s="24">
        <f t="shared" si="5"/>
        <v>0.25396923173713437</v>
      </c>
      <c r="R56" s="24">
        <v>276.87435025200011</v>
      </c>
      <c r="S56" s="24">
        <f t="shared" si="6"/>
        <v>3.084600313999772</v>
      </c>
      <c r="T56" s="12">
        <v>20</v>
      </c>
      <c r="U56" s="12">
        <v>37.371670999999999</v>
      </c>
      <c r="V56" s="12">
        <f t="shared" si="7"/>
        <v>0.26050535049262252</v>
      </c>
      <c r="W56" s="12">
        <v>842.32918120199997</v>
      </c>
      <c r="X56" s="26">
        <v>20</v>
      </c>
      <c r="Y56" s="26">
        <v>36.033977999999998</v>
      </c>
      <c r="Z56" s="26">
        <f t="shared" si="8"/>
        <v>0.26026386384528355</v>
      </c>
      <c r="AA56" s="26">
        <v>916.81561248199978</v>
      </c>
      <c r="AB56" s="13">
        <v>30</v>
      </c>
      <c r="AC56" s="13">
        <v>36.034094000000003</v>
      </c>
      <c r="AD56" s="13">
        <f t="shared" si="9"/>
        <v>0.2602741685523029</v>
      </c>
      <c r="AE56" s="13">
        <v>1023.2359255280001</v>
      </c>
      <c r="AF56" s="33">
        <v>30</v>
      </c>
      <c r="AG56" s="33">
        <v>37.367404000000001</v>
      </c>
      <c r="AH56" s="33">
        <f t="shared" si="10"/>
        <v>0.2602677897987084</v>
      </c>
      <c r="AI56" s="33">
        <v>989.20347755000012</v>
      </c>
      <c r="AL56">
        <f t="shared" si="11"/>
        <v>36.023400000000009</v>
      </c>
      <c r="AM56">
        <f t="shared" si="12"/>
        <v>36.023400000000009</v>
      </c>
      <c r="AN56">
        <f t="shared" si="13"/>
        <v>36.023400000000009</v>
      </c>
      <c r="AO56">
        <v>172.8660151869999</v>
      </c>
      <c r="AP56" s="43">
        <f t="shared" si="0"/>
        <v>172.8660151869999</v>
      </c>
      <c r="AQ56">
        <v>334.60464491499988</v>
      </c>
      <c r="AR56" s="42">
        <f t="shared" si="1"/>
        <v>334.60464491499988</v>
      </c>
      <c r="AS56">
        <v>297.14384737899991</v>
      </c>
      <c r="AT56" s="44">
        <f t="shared" si="2"/>
        <v>297.14384737899991</v>
      </c>
      <c r="AU56">
        <v>10</v>
      </c>
      <c r="AV56">
        <v>20</v>
      </c>
      <c r="AW56">
        <v>30</v>
      </c>
    </row>
    <row r="57" spans="10:49" thickTop="1" thickBot="1" x14ac:dyDescent="0.4">
      <c r="J57" s="11">
        <v>10</v>
      </c>
      <c r="K57" s="11">
        <v>43.379463999999999</v>
      </c>
      <c r="L57" s="11">
        <f t="shared" si="3"/>
        <v>0.25880678072150848</v>
      </c>
      <c r="M57" s="11">
        <v>371.99865144800015</v>
      </c>
      <c r="N57" s="11">
        <f t="shared" si="4"/>
        <v>2.0527866859999904</v>
      </c>
      <c r="O57" s="24">
        <v>10</v>
      </c>
      <c r="P57" s="24">
        <v>40.037207000000002</v>
      </c>
      <c r="Q57" s="24">
        <f t="shared" si="5"/>
        <v>0.25876704308613985</v>
      </c>
      <c r="R57" s="24">
        <v>279.95895056599988</v>
      </c>
      <c r="S57" s="24">
        <f t="shared" si="6"/>
        <v>-3.3994821009998759</v>
      </c>
      <c r="T57" s="12">
        <v>20</v>
      </c>
      <c r="U57" s="12">
        <v>38.039292000000003</v>
      </c>
      <c r="V57" s="12">
        <f t="shared" si="7"/>
        <v>0.26542289073916941</v>
      </c>
      <c r="W57" s="12">
        <v>841.38077811400012</v>
      </c>
      <c r="X57" s="26">
        <v>20</v>
      </c>
      <c r="Y57" s="26">
        <v>36.700732000000002</v>
      </c>
      <c r="Z57" s="26">
        <f t="shared" si="8"/>
        <v>0.26517501797246978</v>
      </c>
      <c r="AA57" s="26">
        <v>853.54746190800006</v>
      </c>
      <c r="AB57" s="13">
        <v>30</v>
      </c>
      <c r="AC57" s="13">
        <v>36.700882999999997</v>
      </c>
      <c r="AD57" s="13">
        <f t="shared" si="9"/>
        <v>0.26518558048130864</v>
      </c>
      <c r="AE57" s="13">
        <v>1025.2427604020002</v>
      </c>
      <c r="AF57" s="33">
        <v>30</v>
      </c>
      <c r="AG57" s="33">
        <v>38.034174999999998</v>
      </c>
      <c r="AH57" s="33">
        <f t="shared" si="10"/>
        <v>0.2651790691439212</v>
      </c>
      <c r="AI57" s="33">
        <v>1002.6380771170002</v>
      </c>
      <c r="AL57">
        <f t="shared" si="11"/>
        <v>36.690500000000007</v>
      </c>
      <c r="AM57">
        <f t="shared" si="12"/>
        <v>36.690500000000007</v>
      </c>
      <c r="AN57">
        <f t="shared" si="13"/>
        <v>36.690500000000007</v>
      </c>
      <c r="AO57">
        <v>175.932762013</v>
      </c>
      <c r="AP57" s="43">
        <f t="shared" si="0"/>
        <v>175.932762013</v>
      </c>
      <c r="AQ57">
        <v>343.60202412700005</v>
      </c>
      <c r="AR57" s="42">
        <f t="shared" si="1"/>
        <v>343.60202412700005</v>
      </c>
      <c r="AS57">
        <v>305.44757699399997</v>
      </c>
      <c r="AT57" s="44">
        <f t="shared" si="2"/>
        <v>305.44757699399997</v>
      </c>
      <c r="AU57">
        <v>10</v>
      </c>
      <c r="AV57">
        <v>20</v>
      </c>
      <c r="AW57">
        <v>30</v>
      </c>
    </row>
    <row r="58" spans="10:49" thickTop="1" thickBot="1" x14ac:dyDescent="0.4">
      <c r="J58" s="11">
        <v>10</v>
      </c>
      <c r="K58" s="11">
        <v>44.047502999999999</v>
      </c>
      <c r="L58" s="11">
        <f t="shared" si="3"/>
        <v>0.26360459207051395</v>
      </c>
      <c r="M58" s="11">
        <v>374.05143813400014</v>
      </c>
      <c r="N58" s="11">
        <f t="shared" si="4"/>
        <v>-10.972073974000068</v>
      </c>
      <c r="O58" s="24">
        <v>10</v>
      </c>
      <c r="P58" s="24">
        <v>40.705227999999998</v>
      </c>
      <c r="Q58" s="24">
        <f t="shared" si="5"/>
        <v>0.26356472516035101</v>
      </c>
      <c r="R58" s="24">
        <v>276.55946846500001</v>
      </c>
      <c r="S58" s="24">
        <f t="shared" si="6"/>
        <v>13.578248542999972</v>
      </c>
      <c r="T58" s="12">
        <v>20</v>
      </c>
      <c r="U58" s="12">
        <v>38.706063999999998</v>
      </c>
      <c r="V58" s="12">
        <f t="shared" si="7"/>
        <v>0.27033417745014848</v>
      </c>
      <c r="W58" s="12">
        <v>800.0227887489998</v>
      </c>
      <c r="X58" s="26">
        <v>20</v>
      </c>
      <c r="Y58" s="26">
        <v>37.367553999999998</v>
      </c>
      <c r="Z58" s="26">
        <f t="shared" si="8"/>
        <v>0.27008667297176264</v>
      </c>
      <c r="AA58" s="26">
        <v>476.71183318499993</v>
      </c>
      <c r="AB58" s="13">
        <v>30</v>
      </c>
      <c r="AC58" s="13">
        <v>37.367671000000001</v>
      </c>
      <c r="AD58" s="13">
        <f t="shared" si="9"/>
        <v>0.27009698504454821</v>
      </c>
      <c r="AE58" s="13">
        <v>1043.2434039289999</v>
      </c>
      <c r="AF58" s="33">
        <v>30</v>
      </c>
      <c r="AG58" s="33">
        <v>38.702213999999998</v>
      </c>
      <c r="AH58" s="33">
        <f t="shared" si="10"/>
        <v>0.2700996882807713</v>
      </c>
      <c r="AI58" s="33">
        <v>1014.6892848799998</v>
      </c>
      <c r="AL58">
        <f t="shared" si="11"/>
        <v>37.357600000000005</v>
      </c>
      <c r="AM58">
        <f t="shared" si="12"/>
        <v>37.357600000000005</v>
      </c>
      <c r="AN58">
        <f t="shared" si="13"/>
        <v>37.357600000000005</v>
      </c>
      <c r="AO58">
        <v>177.50715568300006</v>
      </c>
      <c r="AP58" s="43">
        <f t="shared" si="0"/>
        <v>177.50715568300006</v>
      </c>
      <c r="AQ58">
        <v>355.01109558199983</v>
      </c>
      <c r="AR58" s="42">
        <f t="shared" si="1"/>
        <v>355.01109558199983</v>
      </c>
      <c r="AS58">
        <v>311.58859289399993</v>
      </c>
      <c r="AT58" s="44">
        <f t="shared" si="2"/>
        <v>311.58859289399993</v>
      </c>
      <c r="AU58">
        <v>10</v>
      </c>
      <c r="AV58">
        <v>20</v>
      </c>
      <c r="AW58">
        <v>30</v>
      </c>
    </row>
    <row r="59" spans="10:49" thickTop="1" thickBot="1" x14ac:dyDescent="0.4">
      <c r="J59" s="11">
        <v>10</v>
      </c>
      <c r="K59" s="11">
        <v>44.715558000000001</v>
      </c>
      <c r="L59" s="11">
        <f t="shared" si="3"/>
        <v>0.26840251833044765</v>
      </c>
      <c r="M59" s="11">
        <v>363.07936416000007</v>
      </c>
      <c r="N59" s="11">
        <f t="shared" si="4"/>
        <v>-3.9671566080000957</v>
      </c>
      <c r="O59" s="24">
        <v>10</v>
      </c>
      <c r="P59" s="24">
        <v>41.372016000000002</v>
      </c>
      <c r="Q59" s="24">
        <f t="shared" si="5"/>
        <v>0.26835355191115551</v>
      </c>
      <c r="R59" s="24">
        <v>290.13771700799998</v>
      </c>
      <c r="S59" s="24">
        <f t="shared" si="6"/>
        <v>3.3975128590000168</v>
      </c>
      <c r="T59" s="12">
        <v>20</v>
      </c>
      <c r="U59" s="12">
        <v>39.374119</v>
      </c>
      <c r="V59" s="12">
        <f t="shared" si="7"/>
        <v>0.27525491443925898</v>
      </c>
      <c r="W59" s="12">
        <v>647.39402166600007</v>
      </c>
      <c r="X59" s="26">
        <v>20</v>
      </c>
      <c r="Y59" s="26">
        <v>38.034325000000003</v>
      </c>
      <c r="Z59" s="26">
        <f t="shared" si="8"/>
        <v>0.27499795231697555</v>
      </c>
      <c r="AA59" s="26">
        <v>587.87664493900002</v>
      </c>
      <c r="AB59" s="13">
        <v>30</v>
      </c>
      <c r="AC59" s="13">
        <v>38.035308999999998</v>
      </c>
      <c r="AD59" s="13">
        <f t="shared" si="9"/>
        <v>0.27501465050912183</v>
      </c>
      <c r="AE59" s="13">
        <v>1033.8348553150001</v>
      </c>
      <c r="AF59" s="33">
        <v>30</v>
      </c>
      <c r="AG59" s="33">
        <v>39.369002000000002</v>
      </c>
      <c r="AH59" s="33">
        <f t="shared" si="10"/>
        <v>0.27501109284401082</v>
      </c>
      <c r="AI59" s="33">
        <v>1023.0145393060002</v>
      </c>
      <c r="AL59">
        <f t="shared" si="11"/>
        <v>38.024700000000003</v>
      </c>
      <c r="AM59">
        <f t="shared" si="12"/>
        <v>38.024700000000003</v>
      </c>
      <c r="AN59">
        <f t="shared" si="13"/>
        <v>38.024700000000003</v>
      </c>
      <c r="AO59">
        <v>178.30545489299993</v>
      </c>
      <c r="AP59" s="43">
        <f t="shared" si="0"/>
        <v>178.30545489299993</v>
      </c>
      <c r="AQ59">
        <v>363.43777217000002</v>
      </c>
      <c r="AR59" s="42">
        <f t="shared" si="1"/>
        <v>363.43777217000002</v>
      </c>
      <c r="AS59">
        <v>319.80166698800008</v>
      </c>
      <c r="AT59" s="44">
        <f t="shared" si="2"/>
        <v>319.80166698800008</v>
      </c>
      <c r="AU59">
        <v>10</v>
      </c>
      <c r="AV59">
        <v>20</v>
      </c>
      <c r="AW59">
        <v>30</v>
      </c>
    </row>
    <row r="60" spans="10:49" thickTop="1" thickBot="1" x14ac:dyDescent="0.4">
      <c r="J60" s="11">
        <v>10</v>
      </c>
      <c r="K60" s="11">
        <v>45.382762</v>
      </c>
      <c r="L60" s="11">
        <f t="shared" si="3"/>
        <v>0.27319433276538607</v>
      </c>
      <c r="M60" s="11">
        <v>359.11220755199997</v>
      </c>
      <c r="N60" s="11">
        <f t="shared" si="4"/>
        <v>-5.4448207999939768E-2</v>
      </c>
      <c r="O60" s="24">
        <v>10</v>
      </c>
      <c r="P60" s="24">
        <v>42.038803999999999</v>
      </c>
      <c r="Q60" s="24">
        <f t="shared" si="5"/>
        <v>0.27314237866195995</v>
      </c>
      <c r="R60" s="24">
        <v>293.535229867</v>
      </c>
      <c r="S60" s="24">
        <f t="shared" si="6"/>
        <v>5.7594080459998622</v>
      </c>
      <c r="T60" s="12">
        <v>20</v>
      </c>
      <c r="U60" s="12">
        <v>40.041739999999997</v>
      </c>
      <c r="V60" s="12">
        <f t="shared" si="7"/>
        <v>0.28017245468580587</v>
      </c>
      <c r="W60" s="12">
        <v>678.30930629199997</v>
      </c>
      <c r="X60" s="26">
        <v>20</v>
      </c>
      <c r="Y60" s="26">
        <v>38.701096999999997</v>
      </c>
      <c r="Z60" s="26">
        <f t="shared" si="8"/>
        <v>0.27990923902795456</v>
      </c>
      <c r="AA60" s="26">
        <v>685.01521643199999</v>
      </c>
      <c r="AB60" s="13">
        <v>30</v>
      </c>
      <c r="AC60" s="13">
        <v>38.702964000000001</v>
      </c>
      <c r="AD60" s="13">
        <f t="shared" si="9"/>
        <v>0.27993244119172211</v>
      </c>
      <c r="AE60" s="13">
        <v>1025.5373360639999</v>
      </c>
      <c r="AF60" s="33">
        <v>30</v>
      </c>
      <c r="AG60" s="33">
        <v>40.035789999999999</v>
      </c>
      <c r="AH60" s="33">
        <f t="shared" si="10"/>
        <v>0.27992249740725034</v>
      </c>
      <c r="AI60" s="33">
        <v>1031.9374087230001</v>
      </c>
      <c r="AL60">
        <f t="shared" si="11"/>
        <v>38.691800000000001</v>
      </c>
      <c r="AM60">
        <f t="shared" si="12"/>
        <v>38.691800000000001</v>
      </c>
      <c r="AN60">
        <f t="shared" si="13"/>
        <v>38.691800000000001</v>
      </c>
      <c r="AO60">
        <v>183.17012477399999</v>
      </c>
      <c r="AP60" s="43">
        <f t="shared" si="0"/>
        <v>183.17012477399999</v>
      </c>
      <c r="AQ60">
        <v>369.64576714600003</v>
      </c>
      <c r="AR60" s="42">
        <f t="shared" si="1"/>
        <v>369.64576714600003</v>
      </c>
      <c r="AS60">
        <v>328.111851505</v>
      </c>
      <c r="AT60" s="44">
        <f t="shared" si="2"/>
        <v>328.111851505</v>
      </c>
      <c r="AU60">
        <v>10</v>
      </c>
      <c r="AV60">
        <v>20</v>
      </c>
      <c r="AW60">
        <v>30</v>
      </c>
    </row>
    <row r="61" spans="10:49" thickTop="1" thickBot="1" x14ac:dyDescent="0.4">
      <c r="J61" s="11">
        <v>10</v>
      </c>
      <c r="K61" s="11">
        <v>46.049551000000001</v>
      </c>
      <c r="L61" s="11">
        <f t="shared" si="3"/>
        <v>0.27798316669812356</v>
      </c>
      <c r="M61" s="11">
        <v>359.05775934400003</v>
      </c>
      <c r="N61" s="11">
        <f t="shared" si="4"/>
        <v>3.624286636999841</v>
      </c>
      <c r="O61" s="24">
        <v>10</v>
      </c>
      <c r="P61" s="24">
        <v>42.706842999999999</v>
      </c>
      <c r="Q61" s="24">
        <f t="shared" si="5"/>
        <v>0.27794019001096543</v>
      </c>
      <c r="R61" s="24">
        <v>299.29463791299986</v>
      </c>
      <c r="S61" s="24">
        <f t="shared" si="6"/>
        <v>-4.0620674029999009</v>
      </c>
      <c r="T61" s="12">
        <v>20</v>
      </c>
      <c r="U61" s="12">
        <v>40.708545000000001</v>
      </c>
      <c r="V61" s="12">
        <f t="shared" si="7"/>
        <v>0.28508398446707212</v>
      </c>
      <c r="W61" s="12">
        <v>720.4945696740001</v>
      </c>
      <c r="X61" s="26">
        <v>20</v>
      </c>
      <c r="Y61" s="26">
        <v>39.369152</v>
      </c>
      <c r="Z61" s="26">
        <f t="shared" si="8"/>
        <v>0.28482997601706506</v>
      </c>
      <c r="AA61" s="26">
        <v>599.30227047299991</v>
      </c>
      <c r="AB61" s="13">
        <v>30</v>
      </c>
      <c r="AC61" s="13">
        <v>39.370569000000003</v>
      </c>
      <c r="AD61" s="13">
        <f t="shared" si="9"/>
        <v>0.28484986358600867</v>
      </c>
      <c r="AE61" s="13">
        <v>1026.4889666030001</v>
      </c>
      <c r="AF61" s="33">
        <v>30</v>
      </c>
      <c r="AG61" s="33">
        <v>40.702578000000003</v>
      </c>
      <c r="AH61" s="33">
        <f t="shared" si="10"/>
        <v>0.28483390197048986</v>
      </c>
      <c r="AI61" s="33">
        <v>1041.0293593170002</v>
      </c>
      <c r="AL61">
        <f t="shared" si="11"/>
        <v>39.358899999999998</v>
      </c>
      <c r="AM61">
        <f t="shared" si="12"/>
        <v>39.358899999999998</v>
      </c>
      <c r="AN61">
        <f t="shared" si="13"/>
        <v>39.358899999999998</v>
      </c>
      <c r="AO61">
        <v>183.35467173799998</v>
      </c>
      <c r="AP61" s="43">
        <f t="shared" si="0"/>
        <v>183.35467173799998</v>
      </c>
      <c r="AQ61">
        <v>379.32603778499993</v>
      </c>
      <c r="AR61" s="42">
        <f t="shared" si="1"/>
        <v>379.32603778499993</v>
      </c>
      <c r="AS61">
        <v>335.0320944409998</v>
      </c>
      <c r="AT61" s="44">
        <f t="shared" si="2"/>
        <v>335.0320944409998</v>
      </c>
      <c r="AU61">
        <v>10</v>
      </c>
      <c r="AV61">
        <v>20</v>
      </c>
      <c r="AW61">
        <v>30</v>
      </c>
    </row>
    <row r="62" spans="10:49" thickTop="1" thickBot="1" x14ac:dyDescent="0.4">
      <c r="J62" s="11">
        <v>10</v>
      </c>
      <c r="K62" s="11">
        <v>46.717554999999997</v>
      </c>
      <c r="L62" s="11">
        <f t="shared" si="3"/>
        <v>0.28278072667947352</v>
      </c>
      <c r="M62" s="11">
        <v>362.68204598099987</v>
      </c>
      <c r="N62" s="11">
        <f t="shared" si="4"/>
        <v>5.1523947630000748</v>
      </c>
      <c r="O62" s="24">
        <v>10</v>
      </c>
      <c r="P62" s="24">
        <v>43.373747000000002</v>
      </c>
      <c r="Q62" s="24">
        <f t="shared" si="5"/>
        <v>0.28272984986599953</v>
      </c>
      <c r="R62" s="24">
        <v>295.23257050999996</v>
      </c>
      <c r="S62" s="24">
        <f t="shared" si="6"/>
        <v>2.8813685830000395</v>
      </c>
      <c r="T62" s="12">
        <v>20</v>
      </c>
      <c r="U62" s="12">
        <v>41.375767000000003</v>
      </c>
      <c r="V62" s="12">
        <f t="shared" si="7"/>
        <v>0.28999858577287518</v>
      </c>
      <c r="W62" s="12">
        <v>717.67407147200015</v>
      </c>
      <c r="X62" s="26">
        <v>20</v>
      </c>
      <c r="Y62" s="26">
        <v>40.035957000000003</v>
      </c>
      <c r="Z62" s="26">
        <f t="shared" si="8"/>
        <v>0.28974150579833124</v>
      </c>
      <c r="AA62" s="26">
        <v>597.62695218800013</v>
      </c>
      <c r="AB62" s="13">
        <v>30</v>
      </c>
      <c r="AC62" s="13">
        <v>40.037439999999997</v>
      </c>
      <c r="AD62" s="13">
        <f t="shared" si="9"/>
        <v>0.28976187950784899</v>
      </c>
      <c r="AE62" s="13">
        <v>1013.4059864120002</v>
      </c>
      <c r="AF62" s="33">
        <v>30</v>
      </c>
      <c r="AG62" s="33">
        <v>41.369765999999998</v>
      </c>
      <c r="AH62" s="33">
        <f t="shared" si="10"/>
        <v>0.28974825284023953</v>
      </c>
      <c r="AI62" s="33">
        <v>1050.133935654</v>
      </c>
      <c r="AL62">
        <f t="shared" si="11"/>
        <v>40.025999999999996</v>
      </c>
      <c r="AM62">
        <f t="shared" si="12"/>
        <v>40.025999999999996</v>
      </c>
      <c r="AN62">
        <f t="shared" si="13"/>
        <v>40.025999999999996</v>
      </c>
      <c r="AO62">
        <v>185.01756929499993</v>
      </c>
      <c r="AP62" s="43">
        <f t="shared" si="0"/>
        <v>185.01756929499993</v>
      </c>
      <c r="AQ62">
        <v>386.85514463499999</v>
      </c>
      <c r="AR62" s="42">
        <f t="shared" si="1"/>
        <v>386.85514463499999</v>
      </c>
      <c r="AS62">
        <v>343.06668906599998</v>
      </c>
      <c r="AT62" s="44">
        <f t="shared" si="2"/>
        <v>343.06668906599998</v>
      </c>
      <c r="AU62">
        <v>10</v>
      </c>
      <c r="AV62">
        <v>20</v>
      </c>
      <c r="AW62">
        <v>30</v>
      </c>
    </row>
    <row r="63" spans="10:49" thickTop="1" thickBot="1" x14ac:dyDescent="0.4">
      <c r="J63" s="11">
        <v>10</v>
      </c>
      <c r="K63" s="11">
        <v>47.384360000000001</v>
      </c>
      <c r="L63" s="11">
        <f t="shared" si="3"/>
        <v>0.28756967552313917</v>
      </c>
      <c r="M63" s="11">
        <v>367.83444074399995</v>
      </c>
      <c r="N63" s="11">
        <f t="shared" si="4"/>
        <v>2.2318444249999629</v>
      </c>
      <c r="O63" s="24">
        <v>10</v>
      </c>
      <c r="P63" s="24">
        <v>44.040568999999998</v>
      </c>
      <c r="Q63" s="24">
        <f t="shared" si="5"/>
        <v>0.28751892080252645</v>
      </c>
      <c r="R63" s="24">
        <v>298.113939093</v>
      </c>
      <c r="S63" s="24">
        <f t="shared" si="6"/>
        <v>-7.4208339080000769</v>
      </c>
      <c r="T63" s="12">
        <v>20</v>
      </c>
      <c r="U63" s="12">
        <v>42.042538</v>
      </c>
      <c r="V63" s="12">
        <f t="shared" si="7"/>
        <v>0.29490986511808803</v>
      </c>
      <c r="W63" s="12">
        <v>712.77868350299991</v>
      </c>
      <c r="X63" s="26">
        <v>20</v>
      </c>
      <c r="Y63" s="26">
        <v>40.704028000000001</v>
      </c>
      <c r="Z63" s="26">
        <f t="shared" si="8"/>
        <v>0.29466236063970208</v>
      </c>
      <c r="AA63" s="26">
        <v>622.90875865399994</v>
      </c>
      <c r="AB63" s="13">
        <v>30</v>
      </c>
      <c r="AC63" s="13">
        <v>40.705461999999997</v>
      </c>
      <c r="AD63" s="13">
        <f t="shared" si="9"/>
        <v>0.29468237342667236</v>
      </c>
      <c r="AE63" s="13">
        <v>912.61924072000011</v>
      </c>
      <c r="AF63" s="33">
        <v>30</v>
      </c>
      <c r="AG63" s="33">
        <v>42.036521</v>
      </c>
      <c r="AH63" s="33">
        <f t="shared" si="10"/>
        <v>0.29465941433319198</v>
      </c>
      <c r="AI63" s="33">
        <v>1059.7633729430001</v>
      </c>
      <c r="AL63">
        <f t="shared" si="11"/>
        <v>40.693099999999994</v>
      </c>
      <c r="AM63">
        <f t="shared" si="12"/>
        <v>40.693099999999994</v>
      </c>
      <c r="AN63">
        <f t="shared" si="13"/>
        <v>40.693099999999994</v>
      </c>
      <c r="AO63">
        <v>187.71884552200004</v>
      </c>
      <c r="AP63" s="43">
        <f t="shared" si="0"/>
        <v>187.71884552200004</v>
      </c>
      <c r="AQ63">
        <v>395.67013698799997</v>
      </c>
      <c r="AR63" s="42">
        <f t="shared" si="1"/>
        <v>395.67013698799997</v>
      </c>
      <c r="AS63">
        <v>350.13928238899985</v>
      </c>
      <c r="AT63" s="44">
        <f t="shared" si="2"/>
        <v>350.13928238899985</v>
      </c>
      <c r="AU63">
        <v>10</v>
      </c>
      <c r="AV63">
        <v>20</v>
      </c>
      <c r="AW63">
        <v>30</v>
      </c>
    </row>
    <row r="64" spans="10:49" thickTop="1" thickBot="1" x14ac:dyDescent="0.4">
      <c r="J64" s="11">
        <v>10</v>
      </c>
      <c r="K64" s="11">
        <v>48.052365000000002</v>
      </c>
      <c r="L64" s="11">
        <f t="shared" si="3"/>
        <v>0.29236724268642222</v>
      </c>
      <c r="M64" s="11">
        <v>370.06628516899991</v>
      </c>
      <c r="N64" s="11">
        <f t="shared" si="4"/>
        <v>-1.4199865239997962</v>
      </c>
      <c r="O64" s="24">
        <v>10</v>
      </c>
      <c r="P64" s="24">
        <v>44.707357000000002</v>
      </c>
      <c r="Q64" s="24">
        <f t="shared" si="5"/>
        <v>0.29230774755333089</v>
      </c>
      <c r="R64" s="24">
        <v>290.69310518499992</v>
      </c>
      <c r="S64" s="24">
        <f t="shared" si="6"/>
        <v>-1.8721967829999357</v>
      </c>
      <c r="T64" s="12">
        <v>20</v>
      </c>
      <c r="U64" s="12">
        <v>42.710175999999997</v>
      </c>
      <c r="V64" s="12">
        <f t="shared" si="7"/>
        <v>0.29982753058266159</v>
      </c>
      <c r="W64" s="12">
        <v>709.38787008400004</v>
      </c>
      <c r="X64" s="26">
        <v>20</v>
      </c>
      <c r="Y64" s="26">
        <v>41.370933000000001</v>
      </c>
      <c r="Z64" s="26">
        <f t="shared" si="8"/>
        <v>0.29957462699759585</v>
      </c>
      <c r="AA64" s="26">
        <v>639.35771080800009</v>
      </c>
      <c r="AB64" s="13">
        <v>30</v>
      </c>
      <c r="AC64" s="13">
        <v>41.373083000000001</v>
      </c>
      <c r="AD64" s="13">
        <f t="shared" si="9"/>
        <v>0.29959991367321931</v>
      </c>
      <c r="AE64" s="13">
        <v>842.70256992700001</v>
      </c>
      <c r="AF64" s="33">
        <v>30</v>
      </c>
      <c r="AG64" s="33">
        <v>42.703308999999997</v>
      </c>
      <c r="AH64" s="33">
        <f t="shared" si="10"/>
        <v>0.29957081889643145</v>
      </c>
      <c r="AI64" s="33">
        <v>1067.0778014819998</v>
      </c>
      <c r="AL64">
        <f t="shared" si="11"/>
        <v>41.360199999999992</v>
      </c>
      <c r="AM64">
        <f t="shared" si="12"/>
        <v>41.360199999999992</v>
      </c>
      <c r="AN64">
        <f t="shared" si="13"/>
        <v>41.360199999999992</v>
      </c>
      <c r="AO64">
        <v>188.15021090899995</v>
      </c>
      <c r="AP64" s="43">
        <f t="shared" si="0"/>
        <v>188.15021090899995</v>
      </c>
      <c r="AQ64">
        <v>405.34434013200007</v>
      </c>
      <c r="AR64" s="42">
        <f t="shared" si="1"/>
        <v>405.34434013200007</v>
      </c>
      <c r="AS64">
        <v>356.86714663899988</v>
      </c>
      <c r="AT64" s="44">
        <f t="shared" si="2"/>
        <v>356.86714663899988</v>
      </c>
      <c r="AU64">
        <v>10</v>
      </c>
      <c r="AV64">
        <v>20</v>
      </c>
      <c r="AW64">
        <v>30</v>
      </c>
    </row>
    <row r="65" spans="10:49" thickTop="1" thickBot="1" x14ac:dyDescent="0.4">
      <c r="J65" s="11">
        <v>10</v>
      </c>
      <c r="K65" s="11">
        <v>48.720419999999997</v>
      </c>
      <c r="L65" s="11">
        <f t="shared" si="3"/>
        <v>0.29716516894635586</v>
      </c>
      <c r="M65" s="11">
        <v>368.64629864500012</v>
      </c>
      <c r="N65" s="11">
        <f t="shared" si="4"/>
        <v>-2.9638529690000723</v>
      </c>
      <c r="O65" s="24">
        <v>10</v>
      </c>
      <c r="P65" s="24">
        <v>45.375011999999998</v>
      </c>
      <c r="Q65" s="24">
        <f t="shared" si="5"/>
        <v>0.29710280104005887</v>
      </c>
      <c r="R65" s="24">
        <v>288.82090840199999</v>
      </c>
      <c r="S65" s="24">
        <f t="shared" si="6"/>
        <v>-4.781157672000063</v>
      </c>
      <c r="T65" s="12">
        <v>20</v>
      </c>
      <c r="U65" s="12">
        <v>43.377814000000001</v>
      </c>
      <c r="V65" s="12">
        <f t="shared" si="7"/>
        <v>0.30474519604723516</v>
      </c>
      <c r="W65" s="12">
        <v>700.97278294500006</v>
      </c>
      <c r="X65" s="26">
        <v>20</v>
      </c>
      <c r="Y65" s="26">
        <v>42.037787999999999</v>
      </c>
      <c r="Z65" s="26">
        <f t="shared" si="8"/>
        <v>0.30448652506717583</v>
      </c>
      <c r="AA65" s="26">
        <v>644.97274873900005</v>
      </c>
      <c r="AB65" s="13">
        <v>30</v>
      </c>
      <c r="AC65" s="13">
        <v>42.039937999999999</v>
      </c>
      <c r="AD65" s="13">
        <f t="shared" si="9"/>
        <v>0.30451181174279929</v>
      </c>
      <c r="AE65" s="13">
        <v>801.85399835000021</v>
      </c>
      <c r="AF65" s="33">
        <v>30</v>
      </c>
      <c r="AG65" s="33">
        <v>43.370097000000001</v>
      </c>
      <c r="AH65" s="33">
        <f t="shared" si="10"/>
        <v>0.30448222345967102</v>
      </c>
      <c r="AI65" s="33">
        <v>1071.5752930019999</v>
      </c>
      <c r="AL65">
        <f t="shared" si="11"/>
        <v>42.02729999999999</v>
      </c>
      <c r="AM65">
        <f t="shared" si="12"/>
        <v>42.02729999999999</v>
      </c>
      <c r="AN65">
        <f t="shared" si="13"/>
        <v>42.02729999999999</v>
      </c>
      <c r="AO65">
        <v>192.58743126400009</v>
      </c>
      <c r="AP65" s="43">
        <f t="shared" si="0"/>
        <v>192.58743126400009</v>
      </c>
      <c r="AQ65">
        <v>412.00414948899993</v>
      </c>
      <c r="AR65" s="42">
        <f t="shared" si="1"/>
        <v>412.00414948899993</v>
      </c>
      <c r="AS65">
        <v>364.74772999600009</v>
      </c>
      <c r="AT65" s="44">
        <f t="shared" si="2"/>
        <v>364.74772999600009</v>
      </c>
      <c r="AU65">
        <v>10</v>
      </c>
      <c r="AV65">
        <v>20</v>
      </c>
      <c r="AW65">
        <v>30</v>
      </c>
    </row>
    <row r="66" spans="10:49" thickTop="1" thickBot="1" x14ac:dyDescent="0.4">
      <c r="J66" s="11">
        <v>10</v>
      </c>
      <c r="K66" s="11">
        <v>49.387275000000002</v>
      </c>
      <c r="L66" s="11">
        <f t="shared" si="3"/>
        <v>0.30195447688667226</v>
      </c>
      <c r="M66" s="11">
        <v>365.68244567600004</v>
      </c>
      <c r="N66" s="11">
        <f t="shared" si="4"/>
        <v>-5.5608669900000223</v>
      </c>
      <c r="O66" s="24">
        <v>10</v>
      </c>
      <c r="P66" s="24">
        <v>46.042617</v>
      </c>
      <c r="Q66" s="24">
        <f t="shared" si="5"/>
        <v>0.30189749543013605</v>
      </c>
      <c r="R66" s="24">
        <v>284.03975072999992</v>
      </c>
      <c r="S66" s="24">
        <f t="shared" si="6"/>
        <v>-2.3490164350000668</v>
      </c>
      <c r="T66" s="12">
        <v>20</v>
      </c>
      <c r="U66" s="12">
        <v>44.044618999999997</v>
      </c>
      <c r="V66" s="12">
        <f t="shared" si="7"/>
        <v>0.3096567258285014</v>
      </c>
      <c r="W66" s="12">
        <v>704.20684672099992</v>
      </c>
      <c r="X66" s="26">
        <v>20</v>
      </c>
      <c r="Y66" s="26">
        <v>42.705742999999998</v>
      </c>
      <c r="Z66" s="26">
        <f t="shared" si="8"/>
        <v>0.30940652547965874</v>
      </c>
      <c r="AA66" s="26">
        <v>643.84352368500004</v>
      </c>
      <c r="AB66" s="13">
        <v>30</v>
      </c>
      <c r="AC66" s="13">
        <v>42.706726000000003</v>
      </c>
      <c r="AD66" s="13">
        <f t="shared" si="9"/>
        <v>0.30942321630603881</v>
      </c>
      <c r="AE66" s="13">
        <v>802.35317409200002</v>
      </c>
      <c r="AF66" s="33">
        <v>30</v>
      </c>
      <c r="AG66" s="33">
        <v>44.038186000000003</v>
      </c>
      <c r="AH66" s="33">
        <f t="shared" si="10"/>
        <v>0.30940321088483486</v>
      </c>
      <c r="AI66" s="33">
        <v>869.30467766299989</v>
      </c>
      <c r="AL66">
        <f t="shared" si="11"/>
        <v>42.694399999999987</v>
      </c>
      <c r="AM66">
        <f t="shared" si="12"/>
        <v>42.694399999999987</v>
      </c>
      <c r="AN66">
        <f t="shared" si="13"/>
        <v>42.694399999999987</v>
      </c>
      <c r="AO66">
        <v>193.30300155000009</v>
      </c>
      <c r="AP66" s="43">
        <f t="shared" si="0"/>
        <v>193.30300155000009</v>
      </c>
      <c r="AQ66">
        <v>417.50841663699998</v>
      </c>
      <c r="AR66" s="42">
        <f t="shared" si="1"/>
        <v>417.50841663699998</v>
      </c>
      <c r="AS66">
        <v>369.81269668899995</v>
      </c>
      <c r="AT66" s="44">
        <f t="shared" si="2"/>
        <v>369.81269668899995</v>
      </c>
      <c r="AU66">
        <v>10</v>
      </c>
      <c r="AV66">
        <v>20</v>
      </c>
      <c r="AW66">
        <v>30</v>
      </c>
    </row>
    <row r="67" spans="10:49" thickTop="1" thickBot="1" x14ac:dyDescent="0.4">
      <c r="J67" s="11">
        <v>10</v>
      </c>
      <c r="K67" s="11">
        <v>50.054046</v>
      </c>
      <c r="L67" s="11">
        <f t="shared" si="3"/>
        <v>0.3067431815446155</v>
      </c>
      <c r="M67" s="11">
        <v>360.12157868600002</v>
      </c>
      <c r="N67" s="11">
        <f t="shared" si="4"/>
        <v>2.0666706380000051</v>
      </c>
      <c r="O67" s="24">
        <v>10</v>
      </c>
      <c r="P67" s="24">
        <v>46.710222000000002</v>
      </c>
      <c r="Q67" s="24">
        <f t="shared" si="5"/>
        <v>0.30669218982021329</v>
      </c>
      <c r="R67" s="24">
        <v>281.69073429499986</v>
      </c>
      <c r="S67" s="24">
        <f t="shared" si="6"/>
        <v>0.78215348400021867</v>
      </c>
      <c r="T67" s="12">
        <v>20</v>
      </c>
      <c r="U67" s="12">
        <v>44.711407000000001</v>
      </c>
      <c r="V67" s="12">
        <f t="shared" si="7"/>
        <v>0.31456813039174097</v>
      </c>
      <c r="W67" s="12">
        <v>707.21844845800001</v>
      </c>
      <c r="X67" s="26">
        <v>20</v>
      </c>
      <c r="Y67" s="26">
        <v>43.372546999999997</v>
      </c>
      <c r="Z67" s="26">
        <f t="shared" si="8"/>
        <v>0.31431804789515866</v>
      </c>
      <c r="AA67" s="26">
        <v>643.32160444600004</v>
      </c>
      <c r="AB67" s="13">
        <v>30</v>
      </c>
      <c r="AC67" s="13">
        <v>43.373531</v>
      </c>
      <c r="AD67" s="13">
        <f t="shared" si="9"/>
        <v>0.31433474608730499</v>
      </c>
      <c r="AE67" s="13">
        <v>810.77637021999999</v>
      </c>
      <c r="AF67" s="33">
        <v>30</v>
      </c>
      <c r="AG67" s="33">
        <v>44.705007000000002</v>
      </c>
      <c r="AH67" s="33">
        <f t="shared" si="10"/>
        <v>0.31431485851836144</v>
      </c>
      <c r="AI67" s="33">
        <v>778.34347862499999</v>
      </c>
      <c r="AL67">
        <f t="shared" si="11"/>
        <v>43.361499999999985</v>
      </c>
      <c r="AM67">
        <f t="shared" si="12"/>
        <v>43.361499999999985</v>
      </c>
      <c r="AN67">
        <f t="shared" si="13"/>
        <v>43.361499999999985</v>
      </c>
      <c r="AO67">
        <v>193.57242907199998</v>
      </c>
      <c r="AP67" s="43">
        <f t="shared" ref="AP67:AP130" si="14">IF(AO67&lt;=0,0,AO67)</f>
        <v>193.57242907199998</v>
      </c>
      <c r="AQ67">
        <v>425.19368638899982</v>
      </c>
      <c r="AR67" s="42">
        <f t="shared" ref="AR67:AR130" si="15">IF(AQ67&lt;=0,0,AQ67)</f>
        <v>425.19368638899982</v>
      </c>
      <c r="AS67">
        <v>375.68428506700002</v>
      </c>
      <c r="AT67" s="44">
        <f t="shared" ref="AT67:AT130" si="16">IF(AS67&lt;=0,0,AS67)</f>
        <v>375.68428506700002</v>
      </c>
      <c r="AU67">
        <v>10</v>
      </c>
      <c r="AV67">
        <v>20</v>
      </c>
      <c r="AW67">
        <v>30</v>
      </c>
    </row>
    <row r="68" spans="10:49" thickTop="1" thickBot="1" x14ac:dyDescent="0.4">
      <c r="J68" s="11">
        <v>10</v>
      </c>
      <c r="K68" s="11">
        <v>50.720851000000003</v>
      </c>
      <c r="L68" s="11">
        <f t="shared" ref="L68:L106" si="17">(K68-$K$3)*5/(11.60319*60)</f>
        <v>0.31153213038828126</v>
      </c>
      <c r="M68" s="11">
        <v>362.18824932400003</v>
      </c>
      <c r="N68" s="11">
        <f t="shared" ref="N68:N106" si="18">M69-M68</f>
        <v>-1.371945224000001</v>
      </c>
      <c r="O68" s="24">
        <v>10</v>
      </c>
      <c r="P68" s="24">
        <v>47.377110000000002</v>
      </c>
      <c r="Q68" s="24">
        <f t="shared" ref="Q68:Q85" si="19">(P68-$P$3)*5/(11.60319*60)</f>
        <v>0.31148173476431917</v>
      </c>
      <c r="R68" s="24">
        <v>282.47288777900008</v>
      </c>
      <c r="S68" s="24">
        <f t="shared" ref="S68:S85" si="20">R69-R68</f>
        <v>1.4826623319997907</v>
      </c>
      <c r="T68" s="12">
        <v>20</v>
      </c>
      <c r="U68" s="12">
        <v>45.379446000000002</v>
      </c>
      <c r="V68" s="12">
        <f t="shared" ref="V68:V110" si="21">(U68-$U$3)*5/(11.3136*60)</f>
        <v>0.31948874952859102</v>
      </c>
      <c r="W68" s="12">
        <v>716.51173215800009</v>
      </c>
      <c r="X68" s="26">
        <v>20</v>
      </c>
      <c r="Y68" s="26">
        <v>44.039318999999999</v>
      </c>
      <c r="Z68" s="26">
        <f t="shared" ref="Z68:Z101" si="22">(Y68-$Y$3)*5/(11.3136*60)</f>
        <v>0.31922933460613778</v>
      </c>
      <c r="AA68" s="26">
        <v>643.16485480300003</v>
      </c>
      <c r="AB68" s="13">
        <v>30</v>
      </c>
      <c r="AC68" s="13">
        <v>44.041569000000003</v>
      </c>
      <c r="AD68" s="13">
        <f t="shared" ref="AD68:AD115" si="23">(AC68-$AC$3)*5/(11.3136*60)</f>
        <v>0.31925535785838882</v>
      </c>
      <c r="AE68" s="13">
        <v>805.76863810400005</v>
      </c>
      <c r="AF68" s="33">
        <v>30</v>
      </c>
      <c r="AG68" s="33">
        <v>45.371811999999998</v>
      </c>
      <c r="AH68" s="33">
        <f t="shared" ref="AH68:AH125" si="24">(AG68-$AG$3)*5/(11.3136*60)</f>
        <v>0.31922638829962763</v>
      </c>
      <c r="AI68" s="33">
        <v>806.81661840400011</v>
      </c>
      <c r="AL68">
        <f t="shared" ref="AL68:AL131" si="25">AL67+0.6671</f>
        <v>44.028599999999983</v>
      </c>
      <c r="AM68">
        <f t="shared" ref="AM68:AM131" si="26">AM67+0.6671</f>
        <v>44.028599999999983</v>
      </c>
      <c r="AN68">
        <f t="shared" ref="AN68:AN131" si="27">AN67+0.6671</f>
        <v>44.028599999999983</v>
      </c>
      <c r="AO68">
        <v>194.8730919520001</v>
      </c>
      <c r="AP68" s="43">
        <f t="shared" si="14"/>
        <v>194.8730919520001</v>
      </c>
      <c r="AQ68">
        <v>430.61091287400018</v>
      </c>
      <c r="AR68" s="42">
        <f t="shared" si="15"/>
        <v>430.61091287400018</v>
      </c>
      <c r="AS68">
        <v>381.97755647899999</v>
      </c>
      <c r="AT68" s="44">
        <f t="shared" si="16"/>
        <v>381.97755647899999</v>
      </c>
      <c r="AU68">
        <v>10</v>
      </c>
      <c r="AV68">
        <v>20</v>
      </c>
      <c r="AW68">
        <v>30</v>
      </c>
    </row>
    <row r="69" spans="10:49" thickTop="1" thickBot="1" x14ac:dyDescent="0.4">
      <c r="J69" s="11">
        <v>10</v>
      </c>
      <c r="K69" s="11">
        <v>51.387706000000001</v>
      </c>
      <c r="L69" s="11">
        <f t="shared" si="17"/>
        <v>0.31632143832859766</v>
      </c>
      <c r="M69" s="11">
        <v>360.81630410000002</v>
      </c>
      <c r="N69" s="11">
        <f t="shared" si="18"/>
        <v>1.3017386970000189</v>
      </c>
      <c r="O69" s="24">
        <v>10</v>
      </c>
      <c r="P69" s="24">
        <v>48.043948</v>
      </c>
      <c r="Q69" s="24">
        <f t="shared" si="19"/>
        <v>0.31627092061177431</v>
      </c>
      <c r="R69" s="24">
        <v>283.95555011099987</v>
      </c>
      <c r="S69" s="24">
        <f t="shared" si="20"/>
        <v>1.6564426550003191</v>
      </c>
      <c r="T69" s="12">
        <v>20</v>
      </c>
      <c r="U69" s="12">
        <v>46.047516999999999</v>
      </c>
      <c r="V69" s="12">
        <f t="shared" si="21"/>
        <v>0.32440960436996186</v>
      </c>
      <c r="W69" s="12">
        <v>715.81230759799996</v>
      </c>
      <c r="X69" s="26">
        <v>20</v>
      </c>
      <c r="Y69" s="26">
        <v>44.706107000000003</v>
      </c>
      <c r="Z69" s="26">
        <f t="shared" si="22"/>
        <v>0.3241407391693773</v>
      </c>
      <c r="AA69" s="26">
        <v>641.10082487499994</v>
      </c>
      <c r="AB69" s="13">
        <v>30</v>
      </c>
      <c r="AC69" s="13">
        <v>44.708773999999998</v>
      </c>
      <c r="AD69" s="13">
        <f t="shared" si="23"/>
        <v>0.32416983394616511</v>
      </c>
      <c r="AE69" s="13">
        <v>848.38384484899984</v>
      </c>
      <c r="AF69" s="33">
        <v>30</v>
      </c>
      <c r="AG69" s="33">
        <v>46.038600000000002</v>
      </c>
      <c r="AH69" s="33">
        <f t="shared" si="24"/>
        <v>0.3241377928628672</v>
      </c>
      <c r="AI69" s="33">
        <v>743.75680538300003</v>
      </c>
      <c r="AL69">
        <f t="shared" si="25"/>
        <v>44.695699999999981</v>
      </c>
      <c r="AM69">
        <f t="shared" si="26"/>
        <v>44.695699999999981</v>
      </c>
      <c r="AN69">
        <f t="shared" si="27"/>
        <v>44.695699999999981</v>
      </c>
      <c r="AO69">
        <v>197.58003979599994</v>
      </c>
      <c r="AP69" s="43">
        <f t="shared" si="14"/>
        <v>197.58003979599994</v>
      </c>
      <c r="AQ69">
        <v>436.19184145099985</v>
      </c>
      <c r="AR69" s="42">
        <f t="shared" si="15"/>
        <v>436.19184145099985</v>
      </c>
      <c r="AS69">
        <v>389.54634263100002</v>
      </c>
      <c r="AT69" s="44">
        <f t="shared" si="16"/>
        <v>389.54634263100002</v>
      </c>
      <c r="AU69">
        <v>10</v>
      </c>
      <c r="AV69">
        <v>20</v>
      </c>
      <c r="AW69">
        <v>30</v>
      </c>
    </row>
    <row r="70" spans="10:49" thickTop="1" thickBot="1" x14ac:dyDescent="0.4">
      <c r="J70" s="11">
        <v>10</v>
      </c>
      <c r="K70" s="11">
        <v>52.055743999999997</v>
      </c>
      <c r="L70" s="11">
        <f t="shared" si="17"/>
        <v>0.32111924249567003</v>
      </c>
      <c r="M70" s="11">
        <v>362.11804279700004</v>
      </c>
      <c r="N70" s="11">
        <f t="shared" si="18"/>
        <v>0.69149796300007438</v>
      </c>
      <c r="O70" s="24">
        <v>10</v>
      </c>
      <c r="P70" s="24">
        <v>48.711536000000002</v>
      </c>
      <c r="Q70" s="24">
        <f t="shared" si="19"/>
        <v>0.32106549290899034</v>
      </c>
      <c r="R70" s="24">
        <v>285.61199276600018</v>
      </c>
      <c r="S70" s="24">
        <f t="shared" si="20"/>
        <v>2.2727424129998326</v>
      </c>
      <c r="T70" s="12">
        <v>20</v>
      </c>
      <c r="U70" s="12">
        <v>46.714289000000001</v>
      </c>
      <c r="V70" s="12">
        <f t="shared" si="21"/>
        <v>0.32932089108094098</v>
      </c>
      <c r="W70" s="12">
        <v>716.06812843499984</v>
      </c>
      <c r="X70" s="26">
        <v>20</v>
      </c>
      <c r="Y70" s="26">
        <v>45.372878999999998</v>
      </c>
      <c r="Z70" s="26">
        <f t="shared" si="22"/>
        <v>0.32905202588035642</v>
      </c>
      <c r="AA70" s="26">
        <v>653.09548647099996</v>
      </c>
      <c r="AB70" s="13">
        <v>30</v>
      </c>
      <c r="AC70" s="13">
        <v>45.376029000000003</v>
      </c>
      <c r="AD70" s="13">
        <f t="shared" si="23"/>
        <v>0.3290846783222553</v>
      </c>
      <c r="AE70" s="13">
        <v>834.04364727799998</v>
      </c>
      <c r="AF70" s="33">
        <v>30</v>
      </c>
      <c r="AG70" s="33">
        <v>46.705804999999998</v>
      </c>
      <c r="AH70" s="33">
        <f t="shared" si="24"/>
        <v>0.32905226895064354</v>
      </c>
      <c r="AI70" s="33">
        <v>729.3144645110001</v>
      </c>
      <c r="AL70">
        <f t="shared" si="25"/>
        <v>45.362799999999979</v>
      </c>
      <c r="AM70">
        <f t="shared" si="26"/>
        <v>45.362799999999979</v>
      </c>
      <c r="AN70">
        <f t="shared" si="27"/>
        <v>45.362799999999979</v>
      </c>
      <c r="AO70">
        <v>197.13683195099998</v>
      </c>
      <c r="AP70" s="43">
        <f t="shared" si="14"/>
        <v>197.13683195099998</v>
      </c>
      <c r="AQ70">
        <v>440.74016632100006</v>
      </c>
      <c r="AR70" s="42">
        <f t="shared" si="15"/>
        <v>440.74016632100006</v>
      </c>
      <c r="AS70">
        <v>395.06782285099985</v>
      </c>
      <c r="AT70" s="44">
        <f t="shared" si="16"/>
        <v>395.06782285099985</v>
      </c>
      <c r="AU70">
        <v>10</v>
      </c>
      <c r="AV70">
        <v>20</v>
      </c>
      <c r="AW70">
        <v>30</v>
      </c>
    </row>
    <row r="71" spans="10:49" thickTop="1" thickBot="1" x14ac:dyDescent="0.4">
      <c r="J71" s="11">
        <v>10</v>
      </c>
      <c r="K71" s="11">
        <v>52.722515999999999</v>
      </c>
      <c r="L71" s="11">
        <f t="shared" si="17"/>
        <v>0.32590795433554626</v>
      </c>
      <c r="M71" s="11">
        <v>362.80954076000012</v>
      </c>
      <c r="N71" s="11">
        <f t="shared" si="18"/>
        <v>7.4518265999813593E-2</v>
      </c>
      <c r="O71" s="24">
        <v>10</v>
      </c>
      <c r="P71" s="24">
        <v>49.379190999999999</v>
      </c>
      <c r="Q71" s="24">
        <f t="shared" si="19"/>
        <v>0.32586054639571821</v>
      </c>
      <c r="R71" s="24">
        <v>287.88473517900002</v>
      </c>
      <c r="S71" s="24">
        <f t="shared" si="20"/>
        <v>0.25328179599978284</v>
      </c>
      <c r="T71" s="12">
        <v>20</v>
      </c>
      <c r="U71" s="12">
        <v>47.381210000000003</v>
      </c>
      <c r="V71" s="12">
        <f t="shared" si="21"/>
        <v>0.33423327529109514</v>
      </c>
      <c r="W71" s="12">
        <v>713.64567802200008</v>
      </c>
      <c r="X71" s="26">
        <v>20</v>
      </c>
      <c r="Y71" s="26">
        <v>46.040500000000002</v>
      </c>
      <c r="Z71" s="26">
        <f t="shared" si="22"/>
        <v>0.33396956612690337</v>
      </c>
      <c r="AA71" s="26">
        <v>663.96541714399996</v>
      </c>
      <c r="AB71" s="13">
        <v>30</v>
      </c>
      <c r="AC71" s="13">
        <v>46.043317000000002</v>
      </c>
      <c r="AD71" s="13">
        <f t="shared" si="23"/>
        <v>0.33399976576863249</v>
      </c>
      <c r="AE71" s="13">
        <v>847.98368662600001</v>
      </c>
      <c r="AF71" s="33">
        <v>30</v>
      </c>
      <c r="AG71" s="33">
        <v>47.37256</v>
      </c>
      <c r="AH71" s="33">
        <f t="shared" si="24"/>
        <v>0.33396343044359594</v>
      </c>
      <c r="AI71" s="33">
        <v>720.04393277899999</v>
      </c>
      <c r="AL71">
        <f t="shared" si="25"/>
        <v>46.029899999999977</v>
      </c>
      <c r="AM71">
        <f t="shared" si="26"/>
        <v>46.029899999999977</v>
      </c>
      <c r="AN71">
        <f t="shared" si="27"/>
        <v>46.029899999999977</v>
      </c>
      <c r="AO71">
        <v>196.54743608900003</v>
      </c>
      <c r="AP71" s="43">
        <f t="shared" si="14"/>
        <v>196.54743608900003</v>
      </c>
      <c r="AQ71">
        <v>445.12440169199999</v>
      </c>
      <c r="AR71" s="42">
        <f t="shared" si="15"/>
        <v>445.12440169199999</v>
      </c>
      <c r="AS71">
        <v>399.00522704800005</v>
      </c>
      <c r="AT71" s="44">
        <f t="shared" si="16"/>
        <v>399.00522704800005</v>
      </c>
      <c r="AU71">
        <v>10</v>
      </c>
      <c r="AV71">
        <v>20</v>
      </c>
      <c r="AW71">
        <v>30</v>
      </c>
    </row>
    <row r="72" spans="10:49" thickTop="1" thickBot="1" x14ac:dyDescent="0.4">
      <c r="J72" s="11">
        <v>10</v>
      </c>
      <c r="K72" s="11">
        <v>53.389704000000002</v>
      </c>
      <c r="L72" s="11">
        <f t="shared" si="17"/>
        <v>0.33069965385955652</v>
      </c>
      <c r="M72" s="11">
        <v>362.88405902599993</v>
      </c>
      <c r="N72" s="11">
        <f t="shared" si="18"/>
        <v>-0.94302400299989131</v>
      </c>
      <c r="O72" s="24">
        <v>10</v>
      </c>
      <c r="P72" s="24">
        <v>50.047296000000003</v>
      </c>
      <c r="Q72" s="24">
        <f t="shared" si="19"/>
        <v>0.33065883175230265</v>
      </c>
      <c r="R72" s="24">
        <v>288.1380169749998</v>
      </c>
      <c r="S72" s="24">
        <f t="shared" si="20"/>
        <v>-1.2862729099997523</v>
      </c>
      <c r="T72" s="12">
        <v>20</v>
      </c>
      <c r="U72" s="12">
        <v>48.048381999999997</v>
      </c>
      <c r="V72" s="12">
        <f t="shared" si="21"/>
        <v>0.33914750830858437</v>
      </c>
      <c r="W72" s="12">
        <v>714.15263749199994</v>
      </c>
      <c r="X72" s="26">
        <v>20</v>
      </c>
      <c r="Y72" s="26">
        <v>46.707270999999999</v>
      </c>
      <c r="Z72" s="26">
        <f t="shared" si="22"/>
        <v>0.33888084547211617</v>
      </c>
      <c r="AA72" s="26">
        <v>669.05925697499993</v>
      </c>
      <c r="AB72" s="13">
        <v>30</v>
      </c>
      <c r="AC72" s="13">
        <v>46.710472000000003</v>
      </c>
      <c r="AD72" s="13">
        <f t="shared" si="23"/>
        <v>0.3389138735680951</v>
      </c>
      <c r="AE72" s="13">
        <v>840.65326370100001</v>
      </c>
      <c r="AF72" s="33">
        <v>30</v>
      </c>
      <c r="AG72" s="33">
        <v>48.040180999999997</v>
      </c>
      <c r="AH72" s="33">
        <f t="shared" si="24"/>
        <v>0.33888097069014289</v>
      </c>
      <c r="AI72" s="33">
        <v>732.81164377599998</v>
      </c>
      <c r="AL72">
        <f t="shared" si="25"/>
        <v>46.696999999999974</v>
      </c>
      <c r="AM72">
        <f t="shared" si="26"/>
        <v>46.696999999999974</v>
      </c>
      <c r="AN72">
        <f t="shared" si="27"/>
        <v>46.696999999999974</v>
      </c>
      <c r="AO72">
        <v>197.24686064899993</v>
      </c>
      <c r="AP72" s="43">
        <f t="shared" si="14"/>
        <v>197.24686064899993</v>
      </c>
      <c r="AQ72">
        <v>450.97514519800006</v>
      </c>
      <c r="AR72" s="42">
        <f t="shared" si="15"/>
        <v>450.97514519800006</v>
      </c>
      <c r="AS72">
        <v>403.21069041800001</v>
      </c>
      <c r="AT72" s="44">
        <f t="shared" si="16"/>
        <v>403.21069041800001</v>
      </c>
      <c r="AU72">
        <v>10</v>
      </c>
      <c r="AV72">
        <v>20</v>
      </c>
      <c r="AW72">
        <v>30</v>
      </c>
    </row>
    <row r="73" spans="10:49" thickTop="1" thickBot="1" x14ac:dyDescent="0.4">
      <c r="J73" s="11">
        <v>10</v>
      </c>
      <c r="K73" s="11">
        <v>54.057741999999998</v>
      </c>
      <c r="L73" s="11">
        <f t="shared" si="17"/>
        <v>0.33549745802662895</v>
      </c>
      <c r="M73" s="11">
        <v>361.94103502300004</v>
      </c>
      <c r="N73" s="11">
        <f t="shared" si="18"/>
        <v>-2.5206451240001115</v>
      </c>
      <c r="O73" s="24">
        <v>10</v>
      </c>
      <c r="P73" s="24">
        <v>50.715300999999997</v>
      </c>
      <c r="Q73" s="24">
        <f t="shared" si="19"/>
        <v>0.3354563989155856</v>
      </c>
      <c r="R73" s="24">
        <v>286.85174406500005</v>
      </c>
      <c r="S73" s="24">
        <f t="shared" si="20"/>
        <v>0.85236001099997338</v>
      </c>
      <c r="T73" s="12">
        <v>20</v>
      </c>
      <c r="U73" s="12">
        <v>48.715203000000002</v>
      </c>
      <c r="V73" s="12">
        <f t="shared" si="21"/>
        <v>0.34405915594211101</v>
      </c>
      <c r="W73" s="12">
        <v>714.51957131499989</v>
      </c>
      <c r="X73" s="26">
        <v>20</v>
      </c>
      <c r="Y73" s="26">
        <v>47.374526000000003</v>
      </c>
      <c r="Z73" s="26">
        <f t="shared" si="22"/>
        <v>0.34379568984820635</v>
      </c>
      <c r="AA73" s="26">
        <v>670.56002580399991</v>
      </c>
      <c r="AB73" s="13">
        <v>30</v>
      </c>
      <c r="AC73" s="13">
        <v>47.378093</v>
      </c>
      <c r="AD73" s="13">
        <f t="shared" si="23"/>
        <v>0.343831413814642</v>
      </c>
      <c r="AE73" s="13">
        <v>845.42473054900006</v>
      </c>
      <c r="AF73" s="33">
        <v>30</v>
      </c>
      <c r="AG73" s="33">
        <v>48.707836</v>
      </c>
      <c r="AH73" s="33">
        <f t="shared" si="24"/>
        <v>0.34379876137274318</v>
      </c>
      <c r="AI73" s="33">
        <v>733.21839977000013</v>
      </c>
      <c r="AL73">
        <f t="shared" si="25"/>
        <v>47.364099999999972</v>
      </c>
      <c r="AM73">
        <f t="shared" si="26"/>
        <v>47.364099999999972</v>
      </c>
      <c r="AN73">
        <f t="shared" si="27"/>
        <v>47.364099999999972</v>
      </c>
      <c r="AO73">
        <v>199.24186153599999</v>
      </c>
      <c r="AP73" s="43">
        <f t="shared" si="14"/>
        <v>199.24186153599999</v>
      </c>
      <c r="AQ73">
        <v>454.19883821099984</v>
      </c>
      <c r="AR73" s="42">
        <f t="shared" si="15"/>
        <v>454.19883821099984</v>
      </c>
      <c r="AS73">
        <v>407.40391545199986</v>
      </c>
      <c r="AT73" s="44">
        <f t="shared" si="16"/>
        <v>407.40391545199986</v>
      </c>
      <c r="AU73">
        <v>10</v>
      </c>
      <c r="AV73">
        <v>20</v>
      </c>
      <c r="AW73">
        <v>30</v>
      </c>
    </row>
    <row r="74" spans="10:49" thickTop="1" thickBot="1" x14ac:dyDescent="0.4">
      <c r="J74" s="11">
        <v>10</v>
      </c>
      <c r="K74" s="11">
        <v>54.724547000000001</v>
      </c>
      <c r="L74" s="11">
        <f t="shared" si="17"/>
        <v>0.3402864068702946</v>
      </c>
      <c r="M74" s="11">
        <v>359.42038989899993</v>
      </c>
      <c r="N74" s="11">
        <f t="shared" si="18"/>
        <v>-1.6145725999876959E-2</v>
      </c>
      <c r="O74" s="24">
        <v>10</v>
      </c>
      <c r="P74" s="24">
        <v>51.383372000000001</v>
      </c>
      <c r="Q74" s="24">
        <f t="shared" si="19"/>
        <v>0.34025444008644751</v>
      </c>
      <c r="R74" s="24">
        <v>287.70410407600002</v>
      </c>
      <c r="S74" s="24">
        <f t="shared" si="20"/>
        <v>-2.8552874950000842</v>
      </c>
      <c r="T74" s="12">
        <v>20</v>
      </c>
      <c r="U74" s="12">
        <v>49.381990999999999</v>
      </c>
      <c r="V74" s="12">
        <f t="shared" si="21"/>
        <v>0.34897056050535052</v>
      </c>
      <c r="W74" s="12">
        <v>715.6496813230001</v>
      </c>
      <c r="X74" s="26">
        <v>20</v>
      </c>
      <c r="Y74" s="26">
        <v>48.041314</v>
      </c>
      <c r="Z74" s="26">
        <f t="shared" si="22"/>
        <v>0.34870709441144587</v>
      </c>
      <c r="AA74" s="26">
        <v>671.98765318699998</v>
      </c>
      <c r="AB74" s="13">
        <v>30</v>
      </c>
      <c r="AC74" s="13">
        <v>48.046148000000002</v>
      </c>
      <c r="AD74" s="13">
        <f t="shared" si="23"/>
        <v>0.34875215080375249</v>
      </c>
      <c r="AE74" s="13">
        <v>849.78851692600006</v>
      </c>
      <c r="AF74" s="33">
        <v>30</v>
      </c>
      <c r="AG74" s="33">
        <v>49.375174000000001</v>
      </c>
      <c r="AH74" s="33">
        <f t="shared" si="24"/>
        <v>0.34871421710743417</v>
      </c>
      <c r="AI74" s="33">
        <v>738.17548939900007</v>
      </c>
      <c r="AL74">
        <f t="shared" si="25"/>
        <v>48.03119999999997</v>
      </c>
      <c r="AM74">
        <f t="shared" si="26"/>
        <v>48.03119999999997</v>
      </c>
      <c r="AN74">
        <f t="shared" si="27"/>
        <v>48.03119999999997</v>
      </c>
      <c r="AO74">
        <v>200.90838242199993</v>
      </c>
      <c r="AP74" s="43">
        <f t="shared" si="14"/>
        <v>200.90838242199993</v>
      </c>
      <c r="AQ74">
        <v>457.52962500300009</v>
      </c>
      <c r="AR74" s="42">
        <f t="shared" si="15"/>
        <v>457.52962500300009</v>
      </c>
      <c r="AS74">
        <v>413.34424713300018</v>
      </c>
      <c r="AT74" s="44">
        <f t="shared" si="16"/>
        <v>413.34424713300018</v>
      </c>
      <c r="AU74">
        <v>10</v>
      </c>
      <c r="AV74">
        <v>20</v>
      </c>
      <c r="AW74">
        <v>30</v>
      </c>
    </row>
    <row r="75" spans="10:49" thickTop="1" thickBot="1" x14ac:dyDescent="0.4">
      <c r="J75" s="11">
        <v>10</v>
      </c>
      <c r="K75" s="11">
        <v>55.391334999999998</v>
      </c>
      <c r="L75" s="11">
        <f t="shared" si="17"/>
        <v>0.34507523362109904</v>
      </c>
      <c r="M75" s="11">
        <v>359.40424417300005</v>
      </c>
      <c r="N75" s="11">
        <f t="shared" si="18"/>
        <v>1.4539857379998011</v>
      </c>
      <c r="O75" s="24">
        <v>10</v>
      </c>
      <c r="P75" s="24">
        <v>52.050977000000003</v>
      </c>
      <c r="Q75" s="24">
        <f t="shared" si="19"/>
        <v>0.34504913447652474</v>
      </c>
      <c r="R75" s="24">
        <v>284.84881658099994</v>
      </c>
      <c r="S75" s="24">
        <f t="shared" si="20"/>
        <v>-19.59068537600001</v>
      </c>
      <c r="T75" s="12">
        <v>20</v>
      </c>
      <c r="U75" s="12">
        <v>50.050029000000002</v>
      </c>
      <c r="V75" s="12">
        <f t="shared" si="21"/>
        <v>0.35389117227643435</v>
      </c>
      <c r="W75" s="12">
        <v>720.709268931</v>
      </c>
      <c r="X75" s="26">
        <v>20</v>
      </c>
      <c r="Y75" s="26">
        <v>48.708086000000002</v>
      </c>
      <c r="Z75" s="26">
        <f t="shared" si="22"/>
        <v>0.353618381122425</v>
      </c>
      <c r="AA75" s="26">
        <v>659.51476238999999</v>
      </c>
      <c r="AB75" s="13">
        <v>30</v>
      </c>
      <c r="AC75" s="13">
        <v>48.712952999999999</v>
      </c>
      <c r="AD75" s="13">
        <f t="shared" si="23"/>
        <v>0.35366368058501868</v>
      </c>
      <c r="AE75" s="13">
        <v>847.83656566100012</v>
      </c>
      <c r="AF75" s="33">
        <v>30</v>
      </c>
      <c r="AG75" s="33">
        <v>50.041896000000001</v>
      </c>
      <c r="AH75" s="33">
        <f t="shared" si="24"/>
        <v>0.3536251355300995</v>
      </c>
      <c r="AI75" s="33">
        <v>741.31067852499996</v>
      </c>
      <c r="AL75">
        <f t="shared" si="25"/>
        <v>48.698299999999968</v>
      </c>
      <c r="AM75">
        <f t="shared" si="26"/>
        <v>48.698299999999968</v>
      </c>
      <c r="AN75">
        <f t="shared" si="27"/>
        <v>48.698299999999968</v>
      </c>
      <c r="AO75">
        <v>203.32975701800001</v>
      </c>
      <c r="AP75" s="43">
        <f t="shared" si="14"/>
        <v>203.32975701800001</v>
      </c>
      <c r="AQ75">
        <v>464.93216155100004</v>
      </c>
      <c r="AR75" s="42">
        <f t="shared" si="15"/>
        <v>464.93216155100004</v>
      </c>
      <c r="AS75">
        <v>417.19030739899995</v>
      </c>
      <c r="AT75" s="44">
        <f t="shared" si="16"/>
        <v>417.19030739899995</v>
      </c>
      <c r="AU75">
        <v>10</v>
      </c>
      <c r="AV75">
        <v>20</v>
      </c>
      <c r="AW75">
        <v>30</v>
      </c>
    </row>
    <row r="76" spans="10:49" thickTop="1" thickBot="1" x14ac:dyDescent="0.4">
      <c r="J76" s="11">
        <v>10</v>
      </c>
      <c r="K76" s="11">
        <v>56.05939</v>
      </c>
      <c r="L76" s="11">
        <f t="shared" si="17"/>
        <v>0.34987315988103274</v>
      </c>
      <c r="M76" s="11">
        <v>360.85822991099985</v>
      </c>
      <c r="N76" s="11">
        <f t="shared" si="18"/>
        <v>-86.189663941999925</v>
      </c>
      <c r="O76" s="24">
        <v>10</v>
      </c>
      <c r="P76" s="24">
        <v>52.718981999999997</v>
      </c>
      <c r="Q76" s="24">
        <f t="shared" si="19"/>
        <v>0.34984670163980769</v>
      </c>
      <c r="R76" s="24">
        <v>265.25813120499993</v>
      </c>
      <c r="S76" s="24">
        <f t="shared" si="20"/>
        <v>-133.41272463700011</v>
      </c>
      <c r="T76" s="12">
        <v>20</v>
      </c>
      <c r="U76" s="12">
        <v>50.716816999999999</v>
      </c>
      <c r="V76" s="12">
        <f t="shared" si="21"/>
        <v>0.35880257683967387</v>
      </c>
      <c r="W76" s="12">
        <v>721.4269908509998</v>
      </c>
      <c r="X76" s="26">
        <v>20</v>
      </c>
      <c r="Y76" s="26">
        <v>49.376123999999997</v>
      </c>
      <c r="Z76" s="26">
        <f t="shared" si="22"/>
        <v>0.35853899289350871</v>
      </c>
      <c r="AA76" s="26">
        <v>658.24878713399994</v>
      </c>
      <c r="AB76" s="13">
        <v>30</v>
      </c>
      <c r="AC76" s="13">
        <v>49.379874000000001</v>
      </c>
      <c r="AD76" s="13">
        <f t="shared" si="23"/>
        <v>0.35857606479517284</v>
      </c>
      <c r="AE76" s="13">
        <v>852.07740506499999</v>
      </c>
      <c r="AF76" s="33">
        <v>30</v>
      </c>
      <c r="AG76" s="33">
        <v>50.709049999999998</v>
      </c>
      <c r="AH76" s="33">
        <f t="shared" si="24"/>
        <v>0.35853923596379583</v>
      </c>
      <c r="AI76" s="33">
        <v>743.39026743799991</v>
      </c>
      <c r="AL76">
        <f t="shared" si="25"/>
        <v>49.365399999999966</v>
      </c>
      <c r="AM76">
        <f t="shared" si="26"/>
        <v>49.365399999999966</v>
      </c>
      <c r="AN76">
        <f t="shared" si="27"/>
        <v>49.365399999999966</v>
      </c>
      <c r="AO76">
        <v>204.46485870400011</v>
      </c>
      <c r="AP76" s="43">
        <f t="shared" si="14"/>
        <v>204.46485870400011</v>
      </c>
      <c r="AQ76">
        <v>465.29801955700009</v>
      </c>
      <c r="AR76" s="42">
        <f t="shared" si="15"/>
        <v>465.29801955700009</v>
      </c>
      <c r="AS76">
        <v>419.22190300600005</v>
      </c>
      <c r="AT76" s="44">
        <f t="shared" si="16"/>
        <v>419.22190300600005</v>
      </c>
      <c r="AU76">
        <v>10</v>
      </c>
      <c r="AV76">
        <v>20</v>
      </c>
      <c r="AW76">
        <v>30</v>
      </c>
    </row>
    <row r="77" spans="10:49" thickTop="1" thickBot="1" x14ac:dyDescent="0.4">
      <c r="J77" s="11">
        <v>10</v>
      </c>
      <c r="K77" s="11">
        <v>56.726961000000003</v>
      </c>
      <c r="L77" s="11">
        <f t="shared" si="17"/>
        <v>0.3546676100853875</v>
      </c>
      <c r="M77" s="11">
        <v>274.66856596899993</v>
      </c>
      <c r="N77" s="11">
        <f t="shared" si="18"/>
        <v>-191.56794794100006</v>
      </c>
      <c r="O77" s="24">
        <v>10</v>
      </c>
      <c r="P77" s="24">
        <v>53.385702999999999</v>
      </c>
      <c r="Q77" s="24">
        <f t="shared" si="19"/>
        <v>0.35463504720110017</v>
      </c>
      <c r="R77" s="24">
        <v>131.84540656799982</v>
      </c>
      <c r="S77" s="24">
        <f t="shared" si="20"/>
        <v>-74.10624544999996</v>
      </c>
      <c r="T77" s="12">
        <v>20</v>
      </c>
      <c r="U77" s="12">
        <v>51.384855999999999</v>
      </c>
      <c r="V77" s="12">
        <f t="shared" si="21"/>
        <v>0.36372319597652386</v>
      </c>
      <c r="W77" s="12">
        <v>721.53594373199985</v>
      </c>
      <c r="X77" s="26">
        <v>20</v>
      </c>
      <c r="Y77" s="26">
        <v>50.042912000000001</v>
      </c>
      <c r="Z77" s="26">
        <f t="shared" si="22"/>
        <v>0.36345039745674829</v>
      </c>
      <c r="AA77" s="26">
        <v>660.28508188700016</v>
      </c>
      <c r="AB77" s="13">
        <v>30</v>
      </c>
      <c r="AC77" s="13">
        <v>50.047913000000001</v>
      </c>
      <c r="AD77" s="13">
        <f t="shared" si="23"/>
        <v>0.36349668393202289</v>
      </c>
      <c r="AE77" s="13">
        <v>854.07886085399991</v>
      </c>
      <c r="AF77" s="33">
        <v>30</v>
      </c>
      <c r="AG77" s="33">
        <v>51.376389000000003</v>
      </c>
      <c r="AH77" s="33">
        <f t="shared" si="24"/>
        <v>0.36345469906425315</v>
      </c>
      <c r="AI77" s="33">
        <v>743.72667403600008</v>
      </c>
      <c r="AL77">
        <f t="shared" si="25"/>
        <v>50.032499999999963</v>
      </c>
      <c r="AM77">
        <f t="shared" si="26"/>
        <v>50.032499999999963</v>
      </c>
      <c r="AN77">
        <f t="shared" si="27"/>
        <v>50.032499999999963</v>
      </c>
      <c r="AO77">
        <v>202.56335338200006</v>
      </c>
      <c r="AP77" s="43">
        <f t="shared" si="14"/>
        <v>202.56335338200006</v>
      </c>
      <c r="AQ77">
        <v>471.13047417400003</v>
      </c>
      <c r="AR77" s="42">
        <f t="shared" si="15"/>
        <v>471.13047417400003</v>
      </c>
      <c r="AS77">
        <v>422.72900916200001</v>
      </c>
      <c r="AT77" s="44">
        <f t="shared" si="16"/>
        <v>422.72900916200001</v>
      </c>
      <c r="AU77">
        <v>10</v>
      </c>
      <c r="AV77">
        <v>20</v>
      </c>
      <c r="AW77">
        <v>30</v>
      </c>
    </row>
    <row r="78" spans="10:49" thickTop="1" thickBot="1" x14ac:dyDescent="0.4">
      <c r="J78" s="11">
        <v>10</v>
      </c>
      <c r="K78" s="11">
        <v>57.394132999999997</v>
      </c>
      <c r="L78" s="11">
        <f t="shared" si="17"/>
        <v>0.35945919469846938</v>
      </c>
      <c r="M78" s="11">
        <v>83.100618027999872</v>
      </c>
      <c r="N78" s="11">
        <f t="shared" si="18"/>
        <v>-39.152497613999685</v>
      </c>
      <c r="O78" s="24">
        <v>10</v>
      </c>
      <c r="P78" s="24">
        <v>54.053274999999999</v>
      </c>
      <c r="Q78" s="24">
        <f t="shared" si="19"/>
        <v>0.35942950458738793</v>
      </c>
      <c r="R78" s="24">
        <v>57.739161117999856</v>
      </c>
      <c r="S78" s="24">
        <f t="shared" si="20"/>
        <v>-15.886843590999888</v>
      </c>
      <c r="T78" s="12">
        <v>20</v>
      </c>
      <c r="U78" s="12">
        <v>52.052926999999997</v>
      </c>
      <c r="V78" s="12">
        <f t="shared" si="21"/>
        <v>0.3686440508178947</v>
      </c>
      <c r="W78" s="12">
        <v>724.93263378300003</v>
      </c>
      <c r="X78" s="26">
        <v>20</v>
      </c>
      <c r="Y78" s="26">
        <v>50.710549999999998</v>
      </c>
      <c r="Z78" s="26">
        <f t="shared" si="22"/>
        <v>0.3683680629213219</v>
      </c>
      <c r="AA78" s="26">
        <v>656.09013214900006</v>
      </c>
      <c r="AB78" s="13">
        <v>30</v>
      </c>
      <c r="AC78" s="13">
        <v>50.715516999999998</v>
      </c>
      <c r="AD78" s="13">
        <f t="shared" si="23"/>
        <v>0.36841409896054311</v>
      </c>
      <c r="AE78" s="13">
        <v>855.64933866299998</v>
      </c>
      <c r="AF78" s="33">
        <v>30</v>
      </c>
      <c r="AG78" s="33">
        <v>52.043593000000001</v>
      </c>
      <c r="AH78" s="33">
        <f t="shared" si="24"/>
        <v>0.36836916778626322</v>
      </c>
      <c r="AI78" s="33">
        <v>739.23324124600003</v>
      </c>
      <c r="AL78">
        <f t="shared" si="25"/>
        <v>50.699599999999961</v>
      </c>
      <c r="AM78">
        <f t="shared" si="26"/>
        <v>50.699599999999961</v>
      </c>
      <c r="AN78">
        <f t="shared" si="27"/>
        <v>50.699599999999961</v>
      </c>
      <c r="AO78">
        <v>203.44370157699996</v>
      </c>
      <c r="AP78" s="43">
        <f t="shared" si="14"/>
        <v>203.44370157699996</v>
      </c>
      <c r="AQ78">
        <v>473.23158789800004</v>
      </c>
      <c r="AR78" s="42">
        <f t="shared" si="15"/>
        <v>473.23158789800004</v>
      </c>
      <c r="AS78">
        <v>428.31101355600003</v>
      </c>
      <c r="AT78" s="44">
        <f t="shared" si="16"/>
        <v>428.31101355600003</v>
      </c>
      <c r="AU78">
        <v>10</v>
      </c>
      <c r="AV78">
        <v>20</v>
      </c>
      <c r="AW78">
        <v>30</v>
      </c>
    </row>
    <row r="79" spans="10:49" thickTop="1" thickBot="1" x14ac:dyDescent="0.4">
      <c r="J79" s="11">
        <v>10</v>
      </c>
      <c r="K79" s="11">
        <v>58.060870999999999</v>
      </c>
      <c r="L79" s="11">
        <f t="shared" si="17"/>
        <v>0.36424766235262318</v>
      </c>
      <c r="M79" s="11">
        <v>43.948120414000186</v>
      </c>
      <c r="N79" s="11">
        <f t="shared" si="18"/>
        <v>-6.7735505780003678</v>
      </c>
      <c r="O79" s="24">
        <v>10</v>
      </c>
      <c r="P79" s="24">
        <v>54.720030000000001</v>
      </c>
      <c r="Q79" s="24">
        <f t="shared" si="19"/>
        <v>0.36421809433440289</v>
      </c>
      <c r="R79" s="24">
        <v>41.852317526999968</v>
      </c>
      <c r="S79" s="24">
        <f t="shared" si="20"/>
        <v>-3.3547969689998354</v>
      </c>
      <c r="T79" s="12">
        <v>20</v>
      </c>
      <c r="U79" s="12">
        <v>52.720981999999999</v>
      </c>
      <c r="V79" s="12">
        <f t="shared" si="21"/>
        <v>0.37356478780700519</v>
      </c>
      <c r="W79" s="12">
        <v>728.58554054899992</v>
      </c>
      <c r="X79" s="26">
        <v>20</v>
      </c>
      <c r="Y79" s="26">
        <v>51.377839000000002</v>
      </c>
      <c r="Z79" s="26">
        <f t="shared" si="22"/>
        <v>0.37328315773346538</v>
      </c>
      <c r="AA79" s="26">
        <v>666.39488215200004</v>
      </c>
      <c r="AB79" s="13">
        <v>30</v>
      </c>
      <c r="AC79" s="13">
        <v>51.382339000000002</v>
      </c>
      <c r="AD79" s="13">
        <f t="shared" si="23"/>
        <v>0.37332575395983603</v>
      </c>
      <c r="AE79" s="13">
        <v>857.94429429699994</v>
      </c>
      <c r="AF79" s="33">
        <v>30</v>
      </c>
      <c r="AG79" s="33">
        <v>52.710365000000003</v>
      </c>
      <c r="AH79" s="33">
        <f t="shared" si="24"/>
        <v>0.37328045449724234</v>
      </c>
      <c r="AI79" s="33">
        <v>743.20640888400021</v>
      </c>
      <c r="AL79">
        <f t="shared" si="25"/>
        <v>51.366699999999959</v>
      </c>
      <c r="AM79">
        <f t="shared" si="26"/>
        <v>51.366699999999959</v>
      </c>
      <c r="AN79">
        <f t="shared" si="27"/>
        <v>51.366699999999959</v>
      </c>
      <c r="AO79">
        <v>205.07577937699989</v>
      </c>
      <c r="AP79" s="43">
        <f t="shared" si="14"/>
        <v>205.07577937699989</v>
      </c>
      <c r="AQ79">
        <v>475.08441150399995</v>
      </c>
      <c r="AR79" s="42">
        <f t="shared" si="15"/>
        <v>475.08441150399995</v>
      </c>
      <c r="AS79">
        <v>432.67910320099986</v>
      </c>
      <c r="AT79" s="44">
        <f t="shared" si="16"/>
        <v>432.67910320099986</v>
      </c>
      <c r="AU79">
        <v>10</v>
      </c>
      <c r="AV79">
        <v>20</v>
      </c>
      <c r="AW79">
        <v>30</v>
      </c>
    </row>
    <row r="80" spans="10:49" thickTop="1" thickBot="1" x14ac:dyDescent="0.4">
      <c r="J80" s="11">
        <v>10</v>
      </c>
      <c r="K80" s="11">
        <v>58.727626000000001</v>
      </c>
      <c r="L80" s="11">
        <f t="shared" si="17"/>
        <v>0.36903625209963808</v>
      </c>
      <c r="M80" s="11">
        <v>37.174569835999819</v>
      </c>
      <c r="N80" s="11">
        <f t="shared" si="18"/>
        <v>10.963488384000129</v>
      </c>
      <c r="O80" s="24">
        <v>10</v>
      </c>
      <c r="P80" s="24">
        <v>55.387217999999997</v>
      </c>
      <c r="Q80" s="24">
        <f t="shared" si="19"/>
        <v>0.36900979385841304</v>
      </c>
      <c r="R80" s="24">
        <v>38.497520558000133</v>
      </c>
      <c r="S80" s="24">
        <f t="shared" si="20"/>
        <v>-1.0746187120000741</v>
      </c>
      <c r="T80" s="12">
        <v>20</v>
      </c>
      <c r="U80" s="12">
        <v>53.389004</v>
      </c>
      <c r="V80" s="12">
        <f t="shared" si="21"/>
        <v>0.37848528172582852</v>
      </c>
      <c r="W80" s="12">
        <v>730.15885840200008</v>
      </c>
      <c r="X80" s="26">
        <v>20</v>
      </c>
      <c r="Y80" s="26">
        <v>52.044576999999997</v>
      </c>
      <c r="Z80" s="26">
        <f t="shared" si="22"/>
        <v>0.3781941940083911</v>
      </c>
      <c r="AA80" s="26">
        <v>658.4083288270001</v>
      </c>
      <c r="AB80" s="13">
        <v>30</v>
      </c>
      <c r="AC80" s="13">
        <v>52.049227000000002</v>
      </c>
      <c r="AD80" s="13">
        <f t="shared" si="23"/>
        <v>0.37823789509970307</v>
      </c>
      <c r="AE80" s="13">
        <v>857.61933427899999</v>
      </c>
      <c r="AF80" s="33">
        <v>30</v>
      </c>
      <c r="AG80" s="33">
        <v>53.377136</v>
      </c>
      <c r="AH80" s="33">
        <f t="shared" si="24"/>
        <v>0.37819173384245514</v>
      </c>
      <c r="AI80" s="33">
        <v>745.42078722800011</v>
      </c>
      <c r="AL80">
        <f t="shared" si="25"/>
        <v>52.033799999999957</v>
      </c>
      <c r="AM80">
        <f t="shared" si="26"/>
        <v>52.033799999999957</v>
      </c>
      <c r="AN80">
        <f t="shared" si="27"/>
        <v>52.033799999999957</v>
      </c>
      <c r="AO80">
        <v>206.14282617000003</v>
      </c>
      <c r="AP80" s="43">
        <f t="shared" si="14"/>
        <v>206.14282617000003</v>
      </c>
      <c r="AQ80">
        <v>479.26580255099998</v>
      </c>
      <c r="AR80" s="42">
        <f t="shared" si="15"/>
        <v>479.26580255099998</v>
      </c>
      <c r="AS80">
        <v>435.82182304599996</v>
      </c>
      <c r="AT80" s="44">
        <f t="shared" si="16"/>
        <v>435.82182304599996</v>
      </c>
      <c r="AU80">
        <v>10</v>
      </c>
      <c r="AV80">
        <v>20</v>
      </c>
      <c r="AW80">
        <v>30</v>
      </c>
    </row>
    <row r="81" spans="10:49" thickTop="1" thickBot="1" x14ac:dyDescent="0.4">
      <c r="J81" s="11">
        <v>10</v>
      </c>
      <c r="K81" s="11">
        <v>59.394396999999998</v>
      </c>
      <c r="L81" s="11">
        <f t="shared" si="17"/>
        <v>0.37382495675758132</v>
      </c>
      <c r="M81" s="11">
        <v>48.138058219999948</v>
      </c>
      <c r="N81" s="11">
        <f t="shared" si="18"/>
        <v>38.406325061000189</v>
      </c>
      <c r="O81" s="24">
        <v>10</v>
      </c>
      <c r="P81" s="24">
        <v>56.054322999999997</v>
      </c>
      <c r="Q81" s="24">
        <f t="shared" si="19"/>
        <v>0.37380089728198312</v>
      </c>
      <c r="R81" s="24">
        <v>37.422901846000059</v>
      </c>
      <c r="S81" s="24">
        <f t="shared" si="20"/>
        <v>-10.987579284000049</v>
      </c>
      <c r="T81" s="12">
        <v>20</v>
      </c>
      <c r="U81" s="12">
        <v>54.055807999999999</v>
      </c>
      <c r="V81" s="12">
        <f t="shared" si="21"/>
        <v>0.38339680414132843</v>
      </c>
      <c r="W81" s="12">
        <v>730.25812892999988</v>
      </c>
      <c r="X81" s="26">
        <v>20</v>
      </c>
      <c r="Y81" s="26">
        <v>52.712114999999997</v>
      </c>
      <c r="Z81" s="26">
        <f t="shared" si="22"/>
        <v>0.3831111228963372</v>
      </c>
      <c r="AA81" s="26">
        <v>659.23633245399992</v>
      </c>
      <c r="AB81" s="13">
        <v>30</v>
      </c>
      <c r="AC81" s="13">
        <v>52.716814999999997</v>
      </c>
      <c r="AD81" s="13">
        <f t="shared" si="23"/>
        <v>0.3831551922759629</v>
      </c>
      <c r="AE81" s="13">
        <v>592.32283288100007</v>
      </c>
      <c r="AF81" s="33">
        <v>30</v>
      </c>
      <c r="AG81" s="33">
        <v>54.043923999999997</v>
      </c>
      <c r="AH81" s="33">
        <f t="shared" si="24"/>
        <v>0.38310313840569465</v>
      </c>
      <c r="AI81" s="33">
        <v>749.24169935400005</v>
      </c>
      <c r="AL81">
        <f t="shared" si="25"/>
        <v>52.700899999999955</v>
      </c>
      <c r="AM81">
        <f t="shared" si="26"/>
        <v>52.700899999999955</v>
      </c>
      <c r="AN81">
        <f t="shared" si="27"/>
        <v>52.700899999999955</v>
      </c>
      <c r="AO81">
        <v>205.17504990499992</v>
      </c>
      <c r="AP81" s="43">
        <f t="shared" si="14"/>
        <v>205.17504990499992</v>
      </c>
      <c r="AQ81">
        <v>481.1014046140001</v>
      </c>
      <c r="AR81" s="42">
        <f t="shared" si="15"/>
        <v>481.1014046140001</v>
      </c>
      <c r="AS81">
        <v>439.49909466700001</v>
      </c>
      <c r="AT81" s="44">
        <f t="shared" si="16"/>
        <v>439.49909466700001</v>
      </c>
      <c r="AU81">
        <v>10</v>
      </c>
      <c r="AV81">
        <v>20</v>
      </c>
      <c r="AW81">
        <v>30</v>
      </c>
    </row>
    <row r="82" spans="10:49" thickTop="1" thickBot="1" x14ac:dyDescent="0.4">
      <c r="J82" s="11">
        <v>10</v>
      </c>
      <c r="K82" s="11">
        <v>60.061135</v>
      </c>
      <c r="L82" s="11">
        <f t="shared" si="17"/>
        <v>0.37861342441173512</v>
      </c>
      <c r="M82" s="11">
        <v>86.544383281000137</v>
      </c>
      <c r="N82" s="11">
        <f t="shared" si="18"/>
        <v>-23.817095287000257</v>
      </c>
      <c r="O82" s="24">
        <v>10</v>
      </c>
      <c r="P82" s="24">
        <v>56.721060999999999</v>
      </c>
      <c r="Q82" s="24">
        <f t="shared" si="19"/>
        <v>0.37858936493613682</v>
      </c>
      <c r="R82" s="24">
        <v>26.43532256200001</v>
      </c>
      <c r="S82" s="24">
        <f t="shared" si="20"/>
        <v>-16.429232769999999</v>
      </c>
      <c r="T82" s="12">
        <v>20</v>
      </c>
      <c r="U82" s="12">
        <v>54.722597</v>
      </c>
      <c r="V82" s="12">
        <f t="shared" si="21"/>
        <v>0.38830821607033428</v>
      </c>
      <c r="W82" s="12">
        <v>733.02168508699992</v>
      </c>
      <c r="X82" s="26">
        <v>20</v>
      </c>
      <c r="Y82" s="26">
        <v>53.379385999999997</v>
      </c>
      <c r="Z82" s="26">
        <f t="shared" si="22"/>
        <v>0.38802608512468767</v>
      </c>
      <c r="AA82" s="26">
        <v>655.76043346200004</v>
      </c>
      <c r="AB82" s="13">
        <v>30</v>
      </c>
      <c r="AC82" s="13">
        <v>53.383986999999998</v>
      </c>
      <c r="AD82" s="13">
        <f t="shared" si="23"/>
        <v>0.38806942529345217</v>
      </c>
      <c r="AE82" s="13">
        <v>217.46193024299987</v>
      </c>
      <c r="AF82" s="33">
        <v>30</v>
      </c>
      <c r="AG82" s="33">
        <v>54.711562999999998</v>
      </c>
      <c r="AH82" s="33">
        <f t="shared" si="24"/>
        <v>0.3880208112360346</v>
      </c>
      <c r="AI82" s="33">
        <v>748.54872969600001</v>
      </c>
      <c r="AL82">
        <f t="shared" si="25"/>
        <v>53.367999999999952</v>
      </c>
      <c r="AM82">
        <f t="shared" si="26"/>
        <v>53.367999999999952</v>
      </c>
      <c r="AN82">
        <f t="shared" si="27"/>
        <v>53.367999999999952</v>
      </c>
      <c r="AO82">
        <v>205.18258062400014</v>
      </c>
      <c r="AP82" s="43">
        <f t="shared" si="14"/>
        <v>205.18258062400014</v>
      </c>
      <c r="AQ82">
        <v>482.00005016899991</v>
      </c>
      <c r="AR82" s="42">
        <f t="shared" si="15"/>
        <v>482.00005016899991</v>
      </c>
      <c r="AS82">
        <v>443.51100865900003</v>
      </c>
      <c r="AT82" s="44">
        <f t="shared" si="16"/>
        <v>443.51100865900003</v>
      </c>
      <c r="AU82">
        <v>10</v>
      </c>
      <c r="AV82">
        <v>20</v>
      </c>
      <c r="AW82">
        <v>30</v>
      </c>
    </row>
    <row r="83" spans="10:49" thickTop="1" thickBot="1" x14ac:dyDescent="0.4">
      <c r="J83" s="11">
        <v>10</v>
      </c>
      <c r="K83" s="11">
        <v>60.728340000000003</v>
      </c>
      <c r="L83" s="11">
        <f t="shared" si="17"/>
        <v>0.38340524602860654</v>
      </c>
      <c r="M83" s="11">
        <v>62.72728799399988</v>
      </c>
      <c r="N83" s="11">
        <f t="shared" si="18"/>
        <v>-15.211686220999809</v>
      </c>
      <c r="O83" s="24">
        <v>10</v>
      </c>
      <c r="P83" s="24">
        <v>57.388232000000002</v>
      </c>
      <c r="Q83" s="24">
        <f t="shared" si="19"/>
        <v>0.38338094236728582</v>
      </c>
      <c r="R83" s="24">
        <v>10.006089792000012</v>
      </c>
      <c r="S83" s="24">
        <f t="shared" si="20"/>
        <v>-10.895901620999894</v>
      </c>
      <c r="T83" s="12">
        <v>20</v>
      </c>
      <c r="U83" s="12">
        <v>55.389417999999999</v>
      </c>
      <c r="V83" s="12">
        <f t="shared" si="21"/>
        <v>0.39321986370386092</v>
      </c>
      <c r="W83" s="12">
        <v>733.03783081300003</v>
      </c>
      <c r="X83" s="26">
        <v>20</v>
      </c>
      <c r="Y83" s="26">
        <v>54.046191</v>
      </c>
      <c r="Z83" s="26">
        <f t="shared" si="22"/>
        <v>0.39293761490595397</v>
      </c>
      <c r="AA83" s="26">
        <v>659.48315934800007</v>
      </c>
      <c r="AB83" s="13">
        <v>30</v>
      </c>
      <c r="AC83" s="13">
        <v>54.050725</v>
      </c>
      <c r="AD83" s="13">
        <f t="shared" si="23"/>
        <v>0.39298046156837796</v>
      </c>
      <c r="AE83" s="13">
        <v>197.31252547200006</v>
      </c>
      <c r="AF83" s="33">
        <v>30</v>
      </c>
      <c r="AG83" s="33">
        <v>55.379584000000001</v>
      </c>
      <c r="AH83" s="33">
        <f t="shared" si="24"/>
        <v>0.39294129778909165</v>
      </c>
      <c r="AI83" s="33">
        <v>748.636157766</v>
      </c>
      <c r="AL83">
        <f t="shared" si="25"/>
        <v>54.03509999999995</v>
      </c>
      <c r="AM83">
        <f t="shared" si="26"/>
        <v>54.03509999999995</v>
      </c>
      <c r="AN83">
        <f t="shared" si="27"/>
        <v>54.03509999999995</v>
      </c>
      <c r="AO83">
        <v>205.43733411500011</v>
      </c>
      <c r="AP83" s="43">
        <f t="shared" si="14"/>
        <v>205.43733411500011</v>
      </c>
      <c r="AQ83">
        <v>486.42757970000002</v>
      </c>
      <c r="AR83" s="42">
        <f t="shared" si="15"/>
        <v>486.42757970000002</v>
      </c>
      <c r="AS83">
        <v>448.65842021499998</v>
      </c>
      <c r="AT83" s="44">
        <f t="shared" si="16"/>
        <v>448.65842021499998</v>
      </c>
      <c r="AU83">
        <v>10</v>
      </c>
      <c r="AV83">
        <v>20</v>
      </c>
      <c r="AW83">
        <v>30</v>
      </c>
    </row>
    <row r="84" spans="10:49" thickTop="1" thickBot="1" x14ac:dyDescent="0.4">
      <c r="J84" s="11">
        <v>10</v>
      </c>
      <c r="K84" s="11">
        <v>61.396344999999997</v>
      </c>
      <c r="L84" s="11">
        <f t="shared" si="17"/>
        <v>0.38820281319188943</v>
      </c>
      <c r="M84" s="11">
        <v>47.515601773000071</v>
      </c>
      <c r="N84" s="11">
        <f t="shared" si="18"/>
        <v>4.532280812999943</v>
      </c>
      <c r="O84" s="24">
        <v>10</v>
      </c>
      <c r="P84" s="24">
        <v>58.055421000000003</v>
      </c>
      <c r="Q84" s="24">
        <f t="shared" si="19"/>
        <v>0.38817264907322901</v>
      </c>
      <c r="R84" s="24">
        <v>-0.88981182899988198</v>
      </c>
      <c r="S84" s="24">
        <f t="shared" si="20"/>
        <v>5.7191899969998303</v>
      </c>
      <c r="T84" s="12">
        <v>20</v>
      </c>
      <c r="U84" s="12">
        <v>56.057473000000002</v>
      </c>
      <c r="V84" s="12">
        <f t="shared" si="21"/>
        <v>0.3981406006929713</v>
      </c>
      <c r="W84" s="12">
        <v>723.20588293200012</v>
      </c>
      <c r="X84" s="26">
        <v>20</v>
      </c>
      <c r="Y84" s="26">
        <v>54.712963000000002</v>
      </c>
      <c r="Z84" s="26">
        <f t="shared" si="22"/>
        <v>0.39784890161693309</v>
      </c>
      <c r="AA84" s="26">
        <v>657.85254477199987</v>
      </c>
      <c r="AB84" s="13">
        <v>30</v>
      </c>
      <c r="AC84" s="13">
        <v>54.717495999999997</v>
      </c>
      <c r="AD84" s="13">
        <f t="shared" si="23"/>
        <v>0.39789174091359075</v>
      </c>
      <c r="AE84" s="13">
        <v>277.16379136699993</v>
      </c>
      <c r="AF84" s="33">
        <v>30</v>
      </c>
      <c r="AG84" s="33">
        <v>56.046388999999998</v>
      </c>
      <c r="AH84" s="33">
        <f t="shared" si="24"/>
        <v>0.39785282757035789</v>
      </c>
      <c r="AI84" s="33">
        <v>749.31405751500006</v>
      </c>
      <c r="AL84">
        <f t="shared" si="25"/>
        <v>54.702199999999948</v>
      </c>
      <c r="AM84">
        <f t="shared" si="26"/>
        <v>54.702199999999948</v>
      </c>
      <c r="AN84">
        <f t="shared" si="27"/>
        <v>54.702199999999948</v>
      </c>
      <c r="AO84">
        <v>204.91599314599989</v>
      </c>
      <c r="AP84" s="43">
        <f t="shared" si="14"/>
        <v>204.91599314599989</v>
      </c>
      <c r="AQ84">
        <v>488.26210594600002</v>
      </c>
      <c r="AR84" s="42">
        <f t="shared" si="15"/>
        <v>488.26210594600002</v>
      </c>
      <c r="AS84">
        <v>448.25248702900012</v>
      </c>
      <c r="AT84" s="44">
        <f t="shared" si="16"/>
        <v>448.25248702900012</v>
      </c>
      <c r="AU84">
        <v>10</v>
      </c>
      <c r="AV84">
        <v>20</v>
      </c>
      <c r="AW84">
        <v>30</v>
      </c>
    </row>
    <row r="85" spans="10:49" thickTop="1" thickBot="1" x14ac:dyDescent="0.4">
      <c r="J85" s="11">
        <v>10</v>
      </c>
      <c r="K85" s="11">
        <v>62.063099999999999</v>
      </c>
      <c r="L85" s="11">
        <f t="shared" si="17"/>
        <v>0.3929914029389045</v>
      </c>
      <c r="M85" s="11">
        <v>52.047882586000014</v>
      </c>
      <c r="N85" s="11">
        <f t="shared" si="18"/>
        <v>-14.945241612000018</v>
      </c>
      <c r="O85" s="24">
        <v>10</v>
      </c>
      <c r="P85" s="24">
        <v>58.722141999999998</v>
      </c>
      <c r="Q85" s="24">
        <f t="shared" si="19"/>
        <v>0.3929609946345215</v>
      </c>
      <c r="R85" s="24">
        <v>4.8293781679999483</v>
      </c>
      <c r="S85" s="24">
        <f t="shared" si="20"/>
        <v>-4.8293781679999483</v>
      </c>
      <c r="T85" s="12">
        <v>20</v>
      </c>
      <c r="U85" s="12">
        <v>56.725093999999999</v>
      </c>
      <c r="V85" s="12">
        <f t="shared" si="21"/>
        <v>0.40305814093951825</v>
      </c>
      <c r="W85" s="12">
        <v>755.40846261000002</v>
      </c>
      <c r="X85" s="26">
        <v>20</v>
      </c>
      <c r="Y85" s="26">
        <v>55.380983999999998</v>
      </c>
      <c r="Z85" s="26">
        <f t="shared" si="22"/>
        <v>0.40276938816999014</v>
      </c>
      <c r="AA85" s="26">
        <v>663.88823112</v>
      </c>
      <c r="AB85" s="13">
        <v>30</v>
      </c>
      <c r="AC85" s="13">
        <v>55.384217999999997</v>
      </c>
      <c r="AD85" s="13">
        <f t="shared" si="23"/>
        <v>0.40280265933625614</v>
      </c>
      <c r="AE85" s="13">
        <v>216.18570641799988</v>
      </c>
      <c r="AF85" s="33">
        <v>30</v>
      </c>
      <c r="AG85" s="33">
        <v>56.713293999999998</v>
      </c>
      <c r="AH85" s="33">
        <f t="shared" si="24"/>
        <v>0.40276509392825161</v>
      </c>
      <c r="AI85" s="33">
        <v>746.47599156299998</v>
      </c>
      <c r="AL85">
        <f t="shared" si="25"/>
        <v>55.369299999999946</v>
      </c>
      <c r="AM85">
        <f t="shared" si="26"/>
        <v>55.369299999999946</v>
      </c>
      <c r="AN85">
        <f t="shared" si="27"/>
        <v>55.369299999999946</v>
      </c>
      <c r="AO85">
        <v>206.13675867500001</v>
      </c>
      <c r="AP85" s="43">
        <f t="shared" si="14"/>
        <v>206.13675867500001</v>
      </c>
      <c r="AQ85">
        <v>491.57714289</v>
      </c>
      <c r="AR85" s="42">
        <f t="shared" si="15"/>
        <v>491.57714289</v>
      </c>
      <c r="AS85">
        <v>454.08816909699999</v>
      </c>
      <c r="AT85" s="44">
        <f t="shared" si="16"/>
        <v>454.08816909699999</v>
      </c>
      <c r="AU85">
        <v>10</v>
      </c>
      <c r="AV85">
        <v>20</v>
      </c>
      <c r="AW85">
        <v>30</v>
      </c>
    </row>
    <row r="86" spans="10:49" thickTop="1" thickBot="1" x14ac:dyDescent="0.4">
      <c r="J86" s="11">
        <v>10</v>
      </c>
      <c r="K86" s="11">
        <v>62.730255</v>
      </c>
      <c r="L86" s="11">
        <f t="shared" si="17"/>
        <v>0.39778286545912517</v>
      </c>
      <c r="M86" s="11">
        <v>37.102640973999996</v>
      </c>
      <c r="N86" s="11">
        <f t="shared" si="18"/>
        <v>-14.44352682900012</v>
      </c>
      <c r="T86" s="12">
        <v>20</v>
      </c>
      <c r="U86" s="12">
        <v>57.391883</v>
      </c>
      <c r="V86" s="12">
        <f t="shared" si="21"/>
        <v>0.4079695528685241</v>
      </c>
      <c r="W86" s="12">
        <v>733.38298681600008</v>
      </c>
      <c r="X86" s="26">
        <v>20</v>
      </c>
      <c r="Y86" s="26">
        <v>56.047772000000002</v>
      </c>
      <c r="Z86" s="26">
        <f t="shared" si="22"/>
        <v>0.40768079273322971</v>
      </c>
      <c r="AA86" s="26">
        <v>667.62817007800004</v>
      </c>
      <c r="AB86" s="13">
        <v>30</v>
      </c>
      <c r="AC86" s="13">
        <v>56.052239</v>
      </c>
      <c r="AD86" s="13">
        <f t="shared" si="23"/>
        <v>0.40772314588931324</v>
      </c>
      <c r="AE86" s="13">
        <v>215.67993290499999</v>
      </c>
      <c r="AF86" s="33">
        <v>30</v>
      </c>
      <c r="AG86" s="33">
        <v>57.381298999999999</v>
      </c>
      <c r="AH86" s="33">
        <f t="shared" si="24"/>
        <v>0.40768546262904831</v>
      </c>
      <c r="AI86" s="33">
        <v>749.25392921899993</v>
      </c>
      <c r="AL86">
        <f t="shared" si="25"/>
        <v>56.036399999999944</v>
      </c>
      <c r="AM86">
        <f t="shared" si="26"/>
        <v>56.036399999999944</v>
      </c>
      <c r="AN86">
        <f t="shared" si="27"/>
        <v>56.036399999999944</v>
      </c>
      <c r="AO86">
        <v>198.88691304000008</v>
      </c>
      <c r="AP86" s="43">
        <f t="shared" si="14"/>
        <v>198.88691304000008</v>
      </c>
      <c r="AQ86">
        <v>494.62235643400004</v>
      </c>
      <c r="AR86" s="42">
        <f t="shared" si="15"/>
        <v>494.62235643400004</v>
      </c>
      <c r="AS86">
        <v>457.91700782000021</v>
      </c>
      <c r="AT86" s="44">
        <f t="shared" si="16"/>
        <v>457.91700782000021</v>
      </c>
      <c r="AU86">
        <v>10</v>
      </c>
      <c r="AV86">
        <v>20</v>
      </c>
      <c r="AW86">
        <v>30</v>
      </c>
    </row>
    <row r="87" spans="10:49" thickTop="1" thickBot="1" x14ac:dyDescent="0.4">
      <c r="J87" s="11">
        <v>10</v>
      </c>
      <c r="K87" s="11">
        <v>63.396993000000002</v>
      </c>
      <c r="L87" s="11">
        <f t="shared" si="17"/>
        <v>0.40257133311327897</v>
      </c>
      <c r="M87" s="11">
        <v>22.659114144999876</v>
      </c>
      <c r="N87" s="11">
        <f t="shared" si="18"/>
        <v>-3.3677689189999001</v>
      </c>
      <c r="T87" s="12">
        <v>20</v>
      </c>
      <c r="U87" s="12">
        <v>58.059553999999999</v>
      </c>
      <c r="V87" s="12">
        <f t="shared" si="21"/>
        <v>0.41288746140338484</v>
      </c>
      <c r="W87" s="12">
        <v>739.587998879</v>
      </c>
      <c r="X87" s="26">
        <v>20</v>
      </c>
      <c r="Y87" s="26">
        <v>56.714576999999998</v>
      </c>
      <c r="Z87" s="26">
        <f t="shared" si="22"/>
        <v>0.4125923225144959</v>
      </c>
      <c r="AA87" s="26">
        <v>669.10115005700004</v>
      </c>
      <c r="AB87" s="13">
        <v>30</v>
      </c>
      <c r="AC87" s="13">
        <v>56.718994000000002</v>
      </c>
      <c r="AD87" s="13">
        <f t="shared" si="23"/>
        <v>0.4126343073822657</v>
      </c>
      <c r="AE87" s="13">
        <v>222.342391443</v>
      </c>
      <c r="AF87" s="33">
        <v>30</v>
      </c>
      <c r="AG87" s="33">
        <v>58.048504000000001</v>
      </c>
      <c r="AH87" s="33">
        <f t="shared" si="24"/>
        <v>0.41259993871682471</v>
      </c>
      <c r="AI87" s="33">
        <v>747.76226447299996</v>
      </c>
      <c r="AL87">
        <f t="shared" si="25"/>
        <v>56.703499999999941</v>
      </c>
      <c r="AM87">
        <f t="shared" si="26"/>
        <v>56.703499999999941</v>
      </c>
      <c r="AN87">
        <f t="shared" si="27"/>
        <v>56.703499999999941</v>
      </c>
      <c r="AO87">
        <v>208.15436019000003</v>
      </c>
      <c r="AP87" s="43">
        <f t="shared" si="14"/>
        <v>208.15436019000003</v>
      </c>
      <c r="AQ87">
        <v>494.21818747500015</v>
      </c>
      <c r="AR87" s="42">
        <f t="shared" si="15"/>
        <v>494.21818747500015</v>
      </c>
      <c r="AS87">
        <v>460.63080644399997</v>
      </c>
      <c r="AT87" s="44">
        <f t="shared" si="16"/>
        <v>460.63080644399997</v>
      </c>
      <c r="AU87">
        <v>10</v>
      </c>
      <c r="AV87">
        <v>20</v>
      </c>
      <c r="AW87">
        <v>30</v>
      </c>
    </row>
    <row r="88" spans="10:49" thickTop="1" thickBot="1" x14ac:dyDescent="0.4">
      <c r="J88" s="11">
        <v>10</v>
      </c>
      <c r="K88" s="11">
        <v>64.063764000000006</v>
      </c>
      <c r="L88" s="11">
        <f t="shared" si="17"/>
        <v>0.40736003777122215</v>
      </c>
      <c r="M88" s="11">
        <v>19.291345225999976</v>
      </c>
      <c r="N88" s="11">
        <f t="shared" si="18"/>
        <v>-6.7790934780000498</v>
      </c>
      <c r="T88" s="12">
        <v>20</v>
      </c>
      <c r="U88" s="12">
        <v>58.727108999999999</v>
      </c>
      <c r="V88" s="12">
        <f t="shared" si="21"/>
        <v>0.41780451550935754</v>
      </c>
      <c r="W88" s="12">
        <v>402.97869499700005</v>
      </c>
      <c r="X88" s="26">
        <v>20</v>
      </c>
      <c r="Y88" s="26">
        <v>57.381281999999999</v>
      </c>
      <c r="Z88" s="26">
        <f t="shared" si="22"/>
        <v>0.41750311571913457</v>
      </c>
      <c r="AA88" s="26">
        <v>667.43932831699999</v>
      </c>
      <c r="AB88" s="13">
        <v>30</v>
      </c>
      <c r="AC88" s="13">
        <v>57.386132000000003</v>
      </c>
      <c r="AD88" s="13">
        <f t="shared" si="23"/>
        <v>0.41754828996370158</v>
      </c>
      <c r="AE88" s="13">
        <v>191.41747813899997</v>
      </c>
      <c r="AF88" s="33">
        <v>30</v>
      </c>
      <c r="AG88" s="33">
        <v>58.715274999999998</v>
      </c>
      <c r="AH88" s="33">
        <f t="shared" si="24"/>
        <v>0.4175112180620375</v>
      </c>
      <c r="AI88" s="33">
        <v>752.35819524200019</v>
      </c>
      <c r="AL88">
        <f t="shared" si="25"/>
        <v>57.370599999999939</v>
      </c>
      <c r="AM88">
        <f t="shared" si="26"/>
        <v>57.370599999999939</v>
      </c>
      <c r="AN88">
        <f t="shared" si="27"/>
        <v>57.370599999999939</v>
      </c>
      <c r="AO88">
        <v>210.05478969499995</v>
      </c>
      <c r="AP88" s="43">
        <f t="shared" si="14"/>
        <v>210.05478969499995</v>
      </c>
      <c r="AQ88">
        <v>494.64603287900013</v>
      </c>
      <c r="AR88" s="42">
        <f t="shared" si="15"/>
        <v>494.64603287900013</v>
      </c>
      <c r="AS88">
        <v>461.01926507799999</v>
      </c>
      <c r="AT88" s="44">
        <f t="shared" si="16"/>
        <v>461.01926507799999</v>
      </c>
      <c r="AU88">
        <v>10</v>
      </c>
      <c r="AV88">
        <v>20</v>
      </c>
      <c r="AW88">
        <v>30</v>
      </c>
    </row>
    <row r="89" spans="10:49" thickTop="1" thickBot="1" x14ac:dyDescent="0.4">
      <c r="J89" s="11">
        <v>10</v>
      </c>
      <c r="K89" s="11">
        <v>64.730519000000001</v>
      </c>
      <c r="L89" s="11">
        <f t="shared" si="17"/>
        <v>0.41214862751823711</v>
      </c>
      <c r="M89" s="11">
        <v>12.512251747999926</v>
      </c>
      <c r="N89" s="11">
        <f t="shared" si="18"/>
        <v>6.9130710000081308E-2</v>
      </c>
      <c r="T89" s="12">
        <v>20</v>
      </c>
      <c r="U89" s="12">
        <v>59.394280000000002</v>
      </c>
      <c r="V89" s="12">
        <f t="shared" si="21"/>
        <v>0.4227187411610806</v>
      </c>
      <c r="W89" s="12">
        <v>105.28353118300015</v>
      </c>
      <c r="X89" s="26">
        <v>20</v>
      </c>
      <c r="Y89" s="26">
        <v>58.048102999999998</v>
      </c>
      <c r="Z89" s="26">
        <f t="shared" si="22"/>
        <v>0.42241476335266115</v>
      </c>
      <c r="AA89" s="26">
        <v>622.16106710400004</v>
      </c>
      <c r="AB89" s="13">
        <v>30</v>
      </c>
      <c r="AC89" s="13">
        <v>58.054121000000002</v>
      </c>
      <c r="AD89" s="13">
        <f t="shared" si="23"/>
        <v>0.42246854081223784</v>
      </c>
      <c r="AE89" s="13">
        <v>180.06702376199996</v>
      </c>
      <c r="AF89" s="33">
        <v>30</v>
      </c>
      <c r="AG89" s="33">
        <v>59.382112999999997</v>
      </c>
      <c r="AH89" s="33">
        <f t="shared" si="24"/>
        <v>0.42242299091359076</v>
      </c>
      <c r="AI89" s="33">
        <v>753.34896801299988</v>
      </c>
      <c r="AL89">
        <f t="shared" si="25"/>
        <v>58.037699999999937</v>
      </c>
      <c r="AM89">
        <f t="shared" si="26"/>
        <v>58.037699999999937</v>
      </c>
      <c r="AN89">
        <f t="shared" si="27"/>
        <v>58.037699999999937</v>
      </c>
      <c r="AO89">
        <v>210.23678914699985</v>
      </c>
      <c r="AP89" s="43">
        <f t="shared" si="14"/>
        <v>210.23678914699985</v>
      </c>
      <c r="AQ89">
        <v>497.08032574999993</v>
      </c>
      <c r="AR89" s="42">
        <f t="shared" si="15"/>
        <v>497.08032574999993</v>
      </c>
      <c r="AS89">
        <v>467.97497892299998</v>
      </c>
      <c r="AT89" s="44">
        <f t="shared" si="16"/>
        <v>467.97497892299998</v>
      </c>
      <c r="AU89">
        <v>10</v>
      </c>
      <c r="AV89">
        <v>20</v>
      </c>
      <c r="AW89">
        <v>30</v>
      </c>
    </row>
    <row r="90" spans="10:49" thickTop="1" thickBot="1" x14ac:dyDescent="0.4">
      <c r="J90" s="11">
        <v>10</v>
      </c>
      <c r="K90" s="11">
        <v>65.397273999999996</v>
      </c>
      <c r="L90" s="11">
        <f t="shared" si="17"/>
        <v>0.41693721726525207</v>
      </c>
      <c r="M90" s="11">
        <v>12.581382458000007</v>
      </c>
      <c r="N90" s="11">
        <f t="shared" si="18"/>
        <v>-2.3630105269999149</v>
      </c>
      <c r="T90" s="12">
        <v>20</v>
      </c>
      <c r="U90" s="12">
        <v>60.061051999999997</v>
      </c>
      <c r="V90" s="12">
        <f t="shared" si="21"/>
        <v>0.42763002787205961</v>
      </c>
      <c r="W90" s="12">
        <v>44.002774058000114</v>
      </c>
      <c r="X90" s="26">
        <v>20</v>
      </c>
      <c r="Y90" s="26">
        <v>58.715707999999999</v>
      </c>
      <c r="Z90" s="26">
        <f t="shared" si="22"/>
        <v>0.4273321857469477</v>
      </c>
      <c r="AA90" s="26">
        <v>331.77303996699993</v>
      </c>
      <c r="AB90" s="13">
        <v>30</v>
      </c>
      <c r="AC90" s="13">
        <v>58.720858999999997</v>
      </c>
      <c r="AD90" s="13">
        <f t="shared" si="23"/>
        <v>0.42737957708716362</v>
      </c>
      <c r="AE90" s="13">
        <v>185.51150882100001</v>
      </c>
      <c r="AF90" s="33">
        <v>30</v>
      </c>
      <c r="AG90" s="33">
        <v>60.048918</v>
      </c>
      <c r="AH90" s="33">
        <f t="shared" si="24"/>
        <v>0.42733452069485706</v>
      </c>
      <c r="AI90" s="33">
        <v>756.20425550799996</v>
      </c>
      <c r="AL90">
        <f t="shared" si="25"/>
        <v>58.704799999999935</v>
      </c>
      <c r="AM90">
        <f t="shared" si="26"/>
        <v>58.704799999999935</v>
      </c>
      <c r="AN90">
        <f t="shared" si="27"/>
        <v>58.704799999999935</v>
      </c>
      <c r="AO90">
        <v>209.98418729000014</v>
      </c>
      <c r="AP90" s="43">
        <f t="shared" si="14"/>
        <v>209.98418729000014</v>
      </c>
      <c r="AQ90">
        <v>497.35014915000011</v>
      </c>
      <c r="AR90" s="42">
        <f t="shared" si="15"/>
        <v>497.35014915000011</v>
      </c>
      <c r="AS90">
        <v>470.43187242199997</v>
      </c>
      <c r="AT90" s="44">
        <f t="shared" si="16"/>
        <v>470.43187242199997</v>
      </c>
      <c r="AU90">
        <v>10</v>
      </c>
      <c r="AV90">
        <v>20</v>
      </c>
      <c r="AW90">
        <v>30</v>
      </c>
    </row>
    <row r="91" spans="10:49" thickTop="1" thickBot="1" x14ac:dyDescent="0.4">
      <c r="J91" s="11">
        <v>10</v>
      </c>
      <c r="K91" s="11">
        <v>66.065262000000004</v>
      </c>
      <c r="L91" s="11">
        <f t="shared" si="17"/>
        <v>0.4217346623356738</v>
      </c>
      <c r="M91" s="11">
        <v>10.218371931000092</v>
      </c>
      <c r="N91" s="11">
        <f t="shared" si="18"/>
        <v>-0.80730162400027439</v>
      </c>
      <c r="T91" s="12">
        <v>20</v>
      </c>
      <c r="U91" s="12">
        <v>60.728172999999998</v>
      </c>
      <c r="V91" s="12">
        <f t="shared" si="21"/>
        <v>0.43254388523546883</v>
      </c>
      <c r="W91" s="12">
        <v>9.5440952400001606</v>
      </c>
      <c r="X91" s="26">
        <v>20</v>
      </c>
      <c r="Y91" s="26">
        <v>59.382463000000001</v>
      </c>
      <c r="Z91" s="26">
        <f t="shared" si="22"/>
        <v>0.4322433472399001</v>
      </c>
      <c r="AA91" s="26">
        <v>93.786200378999865</v>
      </c>
      <c r="AB91" s="13">
        <v>30</v>
      </c>
      <c r="AC91" s="13">
        <v>59.387630000000001</v>
      </c>
      <c r="AD91" s="13">
        <f t="shared" si="23"/>
        <v>0.43229085643237647</v>
      </c>
      <c r="AE91" s="13">
        <v>176.83560916700003</v>
      </c>
      <c r="AF91" s="33">
        <v>30</v>
      </c>
      <c r="AG91" s="33">
        <v>60.716923000000001</v>
      </c>
      <c r="AH91" s="33">
        <f t="shared" si="24"/>
        <v>0.43225488939565365</v>
      </c>
      <c r="AI91" s="33">
        <v>757.35012383499998</v>
      </c>
      <c r="AL91">
        <f t="shared" si="25"/>
        <v>59.371899999999933</v>
      </c>
      <c r="AM91">
        <f t="shared" si="26"/>
        <v>59.371899999999933</v>
      </c>
      <c r="AN91">
        <f t="shared" si="27"/>
        <v>59.371899999999933</v>
      </c>
      <c r="AO91">
        <v>211.38157318599997</v>
      </c>
      <c r="AP91" s="43">
        <f t="shared" si="14"/>
        <v>211.38157318599997</v>
      </c>
      <c r="AQ91">
        <v>500.56336805399997</v>
      </c>
      <c r="AR91" s="42">
        <f t="shared" si="15"/>
        <v>500.56336805399997</v>
      </c>
      <c r="AS91">
        <v>474.70539068500011</v>
      </c>
      <c r="AT91" s="44">
        <f t="shared" si="16"/>
        <v>474.70539068500011</v>
      </c>
      <c r="AU91">
        <v>10</v>
      </c>
      <c r="AV91">
        <v>20</v>
      </c>
      <c r="AW91">
        <v>30</v>
      </c>
    </row>
    <row r="92" spans="10:49" thickTop="1" thickBot="1" x14ac:dyDescent="0.4">
      <c r="J92" s="11">
        <v>10</v>
      </c>
      <c r="K92" s="11">
        <v>66.732433999999998</v>
      </c>
      <c r="L92" s="11">
        <f t="shared" si="17"/>
        <v>0.42652624694875574</v>
      </c>
      <c r="M92" s="11">
        <v>9.4110703069998181</v>
      </c>
      <c r="N92" s="11">
        <f t="shared" si="18"/>
        <v>-3.1272625289998359</v>
      </c>
      <c r="T92" s="12">
        <v>20</v>
      </c>
      <c r="U92" s="12">
        <v>61.396161999999997</v>
      </c>
      <c r="V92" s="12">
        <f t="shared" si="21"/>
        <v>0.43746413608400514</v>
      </c>
      <c r="W92" s="12">
        <v>5.1337787810000464</v>
      </c>
      <c r="X92" s="26">
        <v>20</v>
      </c>
      <c r="Y92" s="26">
        <v>60.050468000000002</v>
      </c>
      <c r="Z92" s="26">
        <f t="shared" si="22"/>
        <v>0.43716371594069686</v>
      </c>
      <c r="AA92" s="26">
        <v>28.835547008000049</v>
      </c>
      <c r="AB92" s="13">
        <v>30</v>
      </c>
      <c r="AC92" s="13">
        <v>60.054335000000002</v>
      </c>
      <c r="AD92" s="13">
        <f t="shared" si="23"/>
        <v>0.43720164963701519</v>
      </c>
      <c r="AE92" s="13">
        <v>158.99328864699987</v>
      </c>
      <c r="AF92" s="33">
        <v>30</v>
      </c>
      <c r="AG92" s="33">
        <v>61.384960999999997</v>
      </c>
      <c r="AH92" s="33">
        <f t="shared" si="24"/>
        <v>0.43717550116673742</v>
      </c>
      <c r="AI92" s="33">
        <v>757.33397810899987</v>
      </c>
      <c r="AL92">
        <f t="shared" si="25"/>
        <v>60.03899999999993</v>
      </c>
      <c r="AM92">
        <f t="shared" si="26"/>
        <v>60.03899999999993</v>
      </c>
      <c r="AN92">
        <f t="shared" si="27"/>
        <v>60.03899999999993</v>
      </c>
      <c r="AO92">
        <v>212.41672440499997</v>
      </c>
      <c r="AP92" s="43">
        <f t="shared" si="14"/>
        <v>212.41672440499997</v>
      </c>
      <c r="AQ92">
        <v>501.00843500099995</v>
      </c>
      <c r="AR92" s="42">
        <f t="shared" si="15"/>
        <v>501.00843500099995</v>
      </c>
      <c r="AS92">
        <v>475.24463313600017</v>
      </c>
      <c r="AT92" s="44">
        <f t="shared" si="16"/>
        <v>475.24463313600017</v>
      </c>
      <c r="AU92">
        <v>10</v>
      </c>
      <c r="AV92">
        <v>20</v>
      </c>
      <c r="AW92">
        <v>30</v>
      </c>
    </row>
    <row r="93" spans="10:49" thickTop="1" thickBot="1" x14ac:dyDescent="0.4">
      <c r="J93" s="11">
        <v>10</v>
      </c>
      <c r="K93" s="11">
        <v>67.399621999999994</v>
      </c>
      <c r="L93" s="11">
        <f t="shared" si="17"/>
        <v>0.43131794647276595</v>
      </c>
      <c r="M93" s="11">
        <v>6.2838077779999821</v>
      </c>
      <c r="N93" s="11">
        <f t="shared" si="18"/>
        <v>7.8133124000032694E-2</v>
      </c>
      <c r="T93" s="12">
        <v>20</v>
      </c>
      <c r="U93" s="12">
        <v>62.062966000000003</v>
      </c>
      <c r="V93" s="12">
        <f t="shared" si="21"/>
        <v>0.44237565849950505</v>
      </c>
      <c r="W93" s="12">
        <v>1.5639968170000884</v>
      </c>
      <c r="X93" s="26">
        <v>20</v>
      </c>
      <c r="Y93" s="26">
        <v>60.717222999999997</v>
      </c>
      <c r="Z93" s="26">
        <f t="shared" si="22"/>
        <v>0.4420748774336492</v>
      </c>
      <c r="AA93" s="26">
        <v>10.996018538000044</v>
      </c>
      <c r="AB93" s="13">
        <v>30</v>
      </c>
      <c r="AC93" s="13">
        <v>60.722340000000003</v>
      </c>
      <c r="AD93" s="13">
        <f t="shared" si="23"/>
        <v>0.44212201833781178</v>
      </c>
      <c r="AE93" s="13">
        <v>168.61245684200003</v>
      </c>
      <c r="AF93" s="33">
        <v>30</v>
      </c>
      <c r="AG93" s="33">
        <v>62.052933000000003</v>
      </c>
      <c r="AH93" s="33">
        <f t="shared" si="24"/>
        <v>0.44209562679724701</v>
      </c>
      <c r="AI93" s="33">
        <v>717.83841398000004</v>
      </c>
      <c r="AL93">
        <f t="shared" si="25"/>
        <v>60.706099999999928</v>
      </c>
      <c r="AM93">
        <f t="shared" si="26"/>
        <v>60.706099999999928</v>
      </c>
      <c r="AN93">
        <f t="shared" si="27"/>
        <v>60.706099999999928</v>
      </c>
      <c r="AO93">
        <v>212.07992192899997</v>
      </c>
      <c r="AP93" s="43">
        <f t="shared" si="14"/>
        <v>212.07992192899997</v>
      </c>
      <c r="AQ93">
        <v>502.23096475700004</v>
      </c>
      <c r="AR93" s="42">
        <f t="shared" si="15"/>
        <v>502.23096475700004</v>
      </c>
      <c r="AS93">
        <v>478.92337645199996</v>
      </c>
      <c r="AT93" s="44">
        <f t="shared" si="16"/>
        <v>478.92337645199996</v>
      </c>
      <c r="AU93">
        <v>10</v>
      </c>
      <c r="AV93">
        <v>20</v>
      </c>
      <c r="AW93">
        <v>30</v>
      </c>
    </row>
    <row r="94" spans="10:49" thickTop="1" thickBot="1" x14ac:dyDescent="0.4">
      <c r="J94" s="11">
        <v>10</v>
      </c>
      <c r="K94" s="11">
        <v>68.066377000000003</v>
      </c>
      <c r="L94" s="11">
        <f t="shared" si="17"/>
        <v>0.43610653621978096</v>
      </c>
      <c r="M94" s="11">
        <v>6.3619409020000148</v>
      </c>
      <c r="N94" s="11">
        <f t="shared" si="18"/>
        <v>0.17123281099998167</v>
      </c>
      <c r="T94" s="12">
        <v>20</v>
      </c>
      <c r="U94" s="12">
        <v>62.730871</v>
      </c>
      <c r="V94" s="12">
        <f t="shared" si="21"/>
        <v>0.44729529062367429</v>
      </c>
      <c r="W94" s="12">
        <v>1.9040267440000207</v>
      </c>
      <c r="X94" s="26">
        <v>20</v>
      </c>
      <c r="Y94" s="26">
        <v>61.383994000000001</v>
      </c>
      <c r="Z94" s="26">
        <f t="shared" si="22"/>
        <v>0.44698615677886205</v>
      </c>
      <c r="AA94" s="26">
        <v>6.0191598540000086</v>
      </c>
      <c r="AB94" s="13">
        <v>30</v>
      </c>
      <c r="AC94" s="13">
        <v>61.389544999999998</v>
      </c>
      <c r="AD94" s="13">
        <f t="shared" si="23"/>
        <v>0.44703649442558818</v>
      </c>
      <c r="AE94" s="13">
        <v>163.28735757300001</v>
      </c>
      <c r="AF94" s="33">
        <v>30</v>
      </c>
      <c r="AG94" s="33">
        <v>62.720537</v>
      </c>
      <c r="AH94" s="33">
        <f t="shared" si="24"/>
        <v>0.44701304182576729</v>
      </c>
      <c r="AI94" s="33">
        <v>510.157750566</v>
      </c>
      <c r="AL94">
        <f t="shared" si="25"/>
        <v>61.373199999999926</v>
      </c>
      <c r="AM94">
        <f t="shared" si="26"/>
        <v>61.373199999999926</v>
      </c>
      <c r="AN94">
        <f t="shared" si="27"/>
        <v>61.373199999999926</v>
      </c>
      <c r="AO94">
        <v>211.64748072499992</v>
      </c>
      <c r="AP94" s="43">
        <f t="shared" si="14"/>
        <v>211.64748072499992</v>
      </c>
      <c r="AQ94">
        <v>501.81065007199982</v>
      </c>
      <c r="AR94" s="42">
        <f t="shared" si="15"/>
        <v>501.81065007199982</v>
      </c>
      <c r="AS94">
        <v>481.79803712399985</v>
      </c>
      <c r="AT94" s="44">
        <f t="shared" si="16"/>
        <v>481.79803712399985</v>
      </c>
      <c r="AU94">
        <v>10</v>
      </c>
      <c r="AV94">
        <v>20</v>
      </c>
      <c r="AW94">
        <v>30</v>
      </c>
    </row>
    <row r="95" spans="10:49" thickTop="1" thickBot="1" x14ac:dyDescent="0.4">
      <c r="J95" s="11">
        <v>10</v>
      </c>
      <c r="K95" s="11">
        <v>68.733131</v>
      </c>
      <c r="L95" s="11">
        <f t="shared" si="17"/>
        <v>0.44089511878486293</v>
      </c>
      <c r="M95" s="11">
        <v>6.5331737129999965</v>
      </c>
      <c r="N95" s="11">
        <f t="shared" si="18"/>
        <v>-1.8356020629998966</v>
      </c>
      <c r="T95" s="12">
        <v>20</v>
      </c>
      <c r="U95" s="12">
        <v>63.397626000000002</v>
      </c>
      <c r="V95" s="12">
        <f t="shared" si="21"/>
        <v>0.45220645211662663</v>
      </c>
      <c r="W95" s="12">
        <v>1.129008100999954</v>
      </c>
      <c r="X95" s="26">
        <v>20</v>
      </c>
      <c r="Y95" s="26">
        <v>62.050749000000003</v>
      </c>
      <c r="Z95" s="26">
        <f t="shared" si="22"/>
        <v>0.45189731827181451</v>
      </c>
      <c r="AA95" s="26">
        <v>57.502507750999939</v>
      </c>
      <c r="AB95" s="13">
        <v>30</v>
      </c>
      <c r="AC95" s="13">
        <v>62.057099000000001</v>
      </c>
      <c r="AD95" s="13">
        <f t="shared" si="23"/>
        <v>0.45195354116579461</v>
      </c>
      <c r="AE95" s="13">
        <v>138.59138578600005</v>
      </c>
      <c r="AF95" s="33">
        <v>30</v>
      </c>
      <c r="AG95" s="33">
        <v>63.388576</v>
      </c>
      <c r="AH95" s="33">
        <f t="shared" si="24"/>
        <v>0.45193366096261733</v>
      </c>
      <c r="AI95" s="33">
        <v>134.00550024800009</v>
      </c>
      <c r="AL95">
        <f t="shared" si="25"/>
        <v>62.040299999999924</v>
      </c>
      <c r="AM95">
        <f t="shared" si="26"/>
        <v>62.040299999999924</v>
      </c>
      <c r="AN95">
        <f t="shared" si="27"/>
        <v>62.040299999999924</v>
      </c>
      <c r="AO95">
        <v>213.03625161400009</v>
      </c>
      <c r="AP95" s="43">
        <f t="shared" si="14"/>
        <v>213.03625161400009</v>
      </c>
      <c r="AQ95">
        <v>507.10170213299989</v>
      </c>
      <c r="AR95" s="42">
        <f t="shared" si="15"/>
        <v>507.10170213299989</v>
      </c>
      <c r="AS95">
        <v>485.11845315300002</v>
      </c>
      <c r="AT95" s="44">
        <f t="shared" si="16"/>
        <v>485.11845315300002</v>
      </c>
      <c r="AU95">
        <v>10</v>
      </c>
      <c r="AV95">
        <v>20</v>
      </c>
      <c r="AW95">
        <v>30</v>
      </c>
    </row>
    <row r="96" spans="10:49" thickTop="1" thickBot="1" x14ac:dyDescent="0.4">
      <c r="J96" s="11">
        <v>10</v>
      </c>
      <c r="K96" s="11">
        <v>69.399885999999995</v>
      </c>
      <c r="L96" s="11">
        <f t="shared" si="17"/>
        <v>0.44568370853187789</v>
      </c>
      <c r="M96" s="11">
        <v>4.6975716500000999</v>
      </c>
      <c r="N96" s="11">
        <f t="shared" si="18"/>
        <v>1.734575778999897</v>
      </c>
      <c r="T96" s="12">
        <v>20</v>
      </c>
      <c r="U96" s="12">
        <v>64.064763999999997</v>
      </c>
      <c r="V96" s="12">
        <f t="shared" si="21"/>
        <v>0.45712043469806252</v>
      </c>
      <c r="W96" s="12">
        <v>45.300221962000023</v>
      </c>
      <c r="X96" s="26">
        <v>20</v>
      </c>
      <c r="Y96" s="26">
        <v>62.717920999999997</v>
      </c>
      <c r="Z96" s="26">
        <f t="shared" si="22"/>
        <v>0.45681155128930373</v>
      </c>
      <c r="AA96" s="26">
        <v>65.800727886999994</v>
      </c>
      <c r="AB96" s="13">
        <v>30</v>
      </c>
      <c r="AC96" s="13">
        <v>62.723871000000003</v>
      </c>
      <c r="AD96" s="13">
        <f t="shared" si="23"/>
        <v>0.45686482787677374</v>
      </c>
      <c r="AE96" s="13">
        <v>136.20670757899984</v>
      </c>
      <c r="AF96" s="33">
        <v>30</v>
      </c>
      <c r="AG96" s="33">
        <v>64.055313999999996</v>
      </c>
      <c r="AH96" s="33">
        <f t="shared" si="24"/>
        <v>0.45684469723754312</v>
      </c>
      <c r="AI96" s="33">
        <v>2.7341361089997918</v>
      </c>
      <c r="AL96">
        <f t="shared" si="25"/>
        <v>62.707399999999922</v>
      </c>
      <c r="AM96">
        <f t="shared" si="26"/>
        <v>62.707399999999922</v>
      </c>
      <c r="AN96">
        <f t="shared" si="27"/>
        <v>62.707399999999922</v>
      </c>
      <c r="AO96">
        <v>215.90660901800015</v>
      </c>
      <c r="AP96" s="43">
        <f t="shared" si="14"/>
        <v>215.90660901800015</v>
      </c>
      <c r="AQ96">
        <v>506.67248838</v>
      </c>
      <c r="AR96" s="42">
        <f t="shared" si="15"/>
        <v>506.67248838</v>
      </c>
      <c r="AS96">
        <v>487.39295979300005</v>
      </c>
      <c r="AT96" s="44">
        <f t="shared" si="16"/>
        <v>487.39295979300005</v>
      </c>
      <c r="AU96">
        <v>10</v>
      </c>
      <c r="AV96">
        <v>20</v>
      </c>
      <c r="AW96">
        <v>30</v>
      </c>
    </row>
    <row r="97" spans="10:49" thickTop="1" thickBot="1" x14ac:dyDescent="0.4">
      <c r="J97" s="11">
        <v>10</v>
      </c>
      <c r="K97" s="11">
        <v>70.067058000000003</v>
      </c>
      <c r="L97" s="11">
        <f t="shared" si="17"/>
        <v>0.45047529314495993</v>
      </c>
      <c r="M97" s="11">
        <v>6.4321474289999969</v>
      </c>
      <c r="N97" s="11">
        <f t="shared" si="18"/>
        <v>-1.0502126569999746</v>
      </c>
      <c r="T97" s="12">
        <v>20</v>
      </c>
      <c r="U97" s="12">
        <v>64.731502000000006</v>
      </c>
      <c r="V97" s="12">
        <f t="shared" si="21"/>
        <v>0.46203147097298836</v>
      </c>
      <c r="W97" s="12">
        <v>75.084565301000112</v>
      </c>
      <c r="X97" s="26">
        <v>20</v>
      </c>
      <c r="Y97" s="26">
        <v>63.384675000000001</v>
      </c>
      <c r="Z97" s="26">
        <f t="shared" si="22"/>
        <v>0.46172270541648991</v>
      </c>
      <c r="AA97" s="26">
        <v>96.240370346999953</v>
      </c>
      <c r="AB97" s="13">
        <v>30</v>
      </c>
      <c r="AC97" s="13">
        <v>63.390658999999999</v>
      </c>
      <c r="AD97" s="13">
        <f t="shared" si="23"/>
        <v>0.46177623244001326</v>
      </c>
      <c r="AE97" s="13">
        <v>138.47108799400007</v>
      </c>
      <c r="AF97" s="33">
        <v>30</v>
      </c>
      <c r="AG97" s="33">
        <v>64.722885000000005</v>
      </c>
      <c r="AH97" s="33">
        <f t="shared" si="24"/>
        <v>0.46176186919577633</v>
      </c>
      <c r="AI97" s="33">
        <v>1.2665436860002046</v>
      </c>
      <c r="AL97">
        <f t="shared" si="25"/>
        <v>63.374499999999919</v>
      </c>
      <c r="AM97">
        <f t="shared" si="26"/>
        <v>63.374499999999919</v>
      </c>
      <c r="AN97">
        <f t="shared" si="27"/>
        <v>63.374499999999919</v>
      </c>
      <c r="AO97">
        <v>215.58057318299984</v>
      </c>
      <c r="AP97" s="43">
        <f t="shared" si="14"/>
        <v>215.58057318299984</v>
      </c>
      <c r="AQ97">
        <v>505.8168924470001</v>
      </c>
      <c r="AR97" s="42">
        <f t="shared" si="15"/>
        <v>505.8168924470001</v>
      </c>
      <c r="AS97">
        <v>490.08562101299981</v>
      </c>
      <c r="AT97" s="44">
        <f t="shared" si="16"/>
        <v>490.08562101299981</v>
      </c>
      <c r="AU97">
        <v>10</v>
      </c>
      <c r="AV97">
        <v>20</v>
      </c>
      <c r="AW97">
        <v>30</v>
      </c>
    </row>
    <row r="98" spans="10:49" thickTop="1" thickBot="1" x14ac:dyDescent="0.4">
      <c r="J98" s="11">
        <v>10</v>
      </c>
      <c r="K98" s="11">
        <v>70.734228999999999</v>
      </c>
      <c r="L98" s="11">
        <f t="shared" si="17"/>
        <v>0.45526687057610887</v>
      </c>
      <c r="M98" s="11">
        <v>5.3819347720000223</v>
      </c>
      <c r="N98" s="11">
        <f t="shared" si="18"/>
        <v>-0.86743839100017794</v>
      </c>
      <c r="T98" s="12">
        <v>20</v>
      </c>
      <c r="U98" s="12">
        <v>65.398274000000001</v>
      </c>
      <c r="V98" s="12">
        <f t="shared" si="21"/>
        <v>0.46694275768396742</v>
      </c>
      <c r="W98" s="12">
        <v>133.60733011499997</v>
      </c>
      <c r="X98" s="26">
        <v>20</v>
      </c>
      <c r="Y98" s="26">
        <v>64.051396999999994</v>
      </c>
      <c r="Z98" s="26">
        <f t="shared" si="22"/>
        <v>0.46663362383915524</v>
      </c>
      <c r="AA98" s="26">
        <v>138.76634359499985</v>
      </c>
      <c r="AB98" s="13">
        <v>30</v>
      </c>
      <c r="AC98" s="13">
        <v>64.058646999999993</v>
      </c>
      <c r="AD98" s="13">
        <f t="shared" si="23"/>
        <v>0.46669647592278318</v>
      </c>
      <c r="AE98" s="13">
        <v>126.61669658300002</v>
      </c>
      <c r="AF98" s="33">
        <v>30</v>
      </c>
      <c r="AG98" s="33">
        <v>65.390056999999999</v>
      </c>
      <c r="AH98" s="33">
        <f t="shared" si="24"/>
        <v>0.46667610221326555</v>
      </c>
      <c r="AI98" s="33">
        <v>0.91683140600002844</v>
      </c>
      <c r="AL98">
        <f t="shared" si="25"/>
        <v>64.041599999999917</v>
      </c>
      <c r="AM98">
        <f t="shared" si="26"/>
        <v>64.041599999999917</v>
      </c>
      <c r="AN98">
        <f t="shared" si="27"/>
        <v>64.041599999999917</v>
      </c>
      <c r="AO98">
        <v>209.54851863499994</v>
      </c>
      <c r="AP98" s="43">
        <f t="shared" si="14"/>
        <v>209.54851863499994</v>
      </c>
      <c r="AQ98">
        <v>507.20957919700004</v>
      </c>
      <c r="AR98" s="42">
        <f t="shared" si="15"/>
        <v>507.20957919700004</v>
      </c>
      <c r="AS98">
        <v>493.25270571300007</v>
      </c>
      <c r="AT98" s="44">
        <f t="shared" si="16"/>
        <v>493.25270571300007</v>
      </c>
      <c r="AU98">
        <v>10</v>
      </c>
      <c r="AV98">
        <v>20</v>
      </c>
      <c r="AW98">
        <v>30</v>
      </c>
    </row>
    <row r="99" spans="10:49" thickTop="1" thickBot="1" x14ac:dyDescent="0.4">
      <c r="J99" s="11">
        <v>10</v>
      </c>
      <c r="K99" s="11">
        <v>71.402251000000007</v>
      </c>
      <c r="L99" s="11">
        <f t="shared" si="17"/>
        <v>0.46006455983225314</v>
      </c>
      <c r="M99" s="11">
        <v>4.5144963809998444</v>
      </c>
      <c r="N99" s="11">
        <f t="shared" si="18"/>
        <v>0.33640659800016692</v>
      </c>
      <c r="T99" s="12">
        <v>20</v>
      </c>
      <c r="U99" s="12">
        <v>66.066261999999995</v>
      </c>
      <c r="V99" s="12">
        <f t="shared" si="21"/>
        <v>0.47186300116673735</v>
      </c>
      <c r="W99" s="12">
        <v>173.03226479099999</v>
      </c>
      <c r="X99" s="26">
        <v>20</v>
      </c>
      <c r="Y99" s="26">
        <v>64.719402000000002</v>
      </c>
      <c r="Z99" s="26">
        <f t="shared" si="22"/>
        <v>0.47155399253995195</v>
      </c>
      <c r="AA99" s="26">
        <v>136.70726582199995</v>
      </c>
      <c r="AB99" s="13">
        <v>30</v>
      </c>
      <c r="AC99" s="13">
        <v>64.725819000000001</v>
      </c>
      <c r="AD99" s="13">
        <f t="shared" si="23"/>
        <v>0.47161070894027252</v>
      </c>
      <c r="AE99" s="13">
        <v>125.53673998600016</v>
      </c>
      <c r="AF99" s="33">
        <v>30</v>
      </c>
      <c r="AG99" s="33">
        <v>66.057244999999995</v>
      </c>
      <c r="AH99" s="33">
        <f t="shared" si="24"/>
        <v>0.47159045308301512</v>
      </c>
      <c r="AI99" s="33">
        <v>0.47685101199999735</v>
      </c>
      <c r="AL99">
        <f t="shared" si="25"/>
        <v>64.708699999999922</v>
      </c>
      <c r="AM99">
        <f t="shared" si="26"/>
        <v>64.708699999999922</v>
      </c>
      <c r="AN99">
        <f t="shared" si="27"/>
        <v>64.708699999999922</v>
      </c>
      <c r="AO99">
        <v>205.98626739000019</v>
      </c>
      <c r="AP99" s="43">
        <f t="shared" si="14"/>
        <v>205.98626739000019</v>
      </c>
      <c r="AQ99">
        <v>508.26155608099998</v>
      </c>
      <c r="AR99" s="42">
        <f t="shared" si="15"/>
        <v>508.26155608099998</v>
      </c>
      <c r="AS99">
        <v>498.49684028500019</v>
      </c>
      <c r="AT99" s="44">
        <f t="shared" si="16"/>
        <v>498.49684028500019</v>
      </c>
      <c r="AU99">
        <v>10</v>
      </c>
      <c r="AV99">
        <v>20</v>
      </c>
      <c r="AW99">
        <v>30</v>
      </c>
    </row>
    <row r="100" spans="10:49" thickTop="1" thickBot="1" x14ac:dyDescent="0.4">
      <c r="J100" s="11">
        <v>10</v>
      </c>
      <c r="K100" s="11">
        <v>72.069005000000004</v>
      </c>
      <c r="L100" s="11">
        <f t="shared" si="17"/>
        <v>0.464853142397335</v>
      </c>
      <c r="M100" s="11">
        <v>4.8509029790000113</v>
      </c>
      <c r="N100" s="11">
        <f t="shared" si="18"/>
        <v>-0.6961971089999679</v>
      </c>
      <c r="T100" s="12">
        <v>20</v>
      </c>
      <c r="U100" s="12">
        <v>66.733434000000003</v>
      </c>
      <c r="V100" s="12">
        <f t="shared" si="21"/>
        <v>0.47677723418422668</v>
      </c>
      <c r="W100" s="12">
        <v>159.66572011699986</v>
      </c>
      <c r="X100" s="26">
        <v>20</v>
      </c>
      <c r="Y100" s="26">
        <v>65.386139999999997</v>
      </c>
      <c r="Z100" s="26">
        <f t="shared" si="22"/>
        <v>0.47646502881487768</v>
      </c>
      <c r="AA100" s="26">
        <v>92.513606676999871</v>
      </c>
      <c r="AB100" s="13">
        <v>30</v>
      </c>
      <c r="AC100" s="13">
        <v>65.393406999999996</v>
      </c>
      <c r="AD100" s="13">
        <f t="shared" si="23"/>
        <v>0.47652800611653234</v>
      </c>
      <c r="AE100" s="13">
        <v>128.20210143200006</v>
      </c>
      <c r="AF100" s="33">
        <v>30</v>
      </c>
      <c r="AG100" s="33">
        <v>66.724000000000004</v>
      </c>
      <c r="AH100" s="33">
        <f t="shared" si="24"/>
        <v>0.47650161457596757</v>
      </c>
      <c r="AI100" s="33">
        <v>0.21309510700007195</v>
      </c>
      <c r="AL100">
        <f t="shared" si="25"/>
        <v>65.375799999999927</v>
      </c>
      <c r="AM100">
        <f t="shared" si="26"/>
        <v>65.375799999999927</v>
      </c>
      <c r="AN100">
        <f t="shared" si="27"/>
        <v>65.375799999999927</v>
      </c>
      <c r="AO100">
        <v>211.16513064800006</v>
      </c>
      <c r="AP100" s="43">
        <f t="shared" si="14"/>
        <v>211.16513064800006</v>
      </c>
      <c r="AQ100">
        <v>509.98928108000018</v>
      </c>
      <c r="AR100" s="42">
        <f t="shared" si="15"/>
        <v>509.98928108000018</v>
      </c>
      <c r="AS100">
        <v>498.2367077089998</v>
      </c>
      <c r="AT100" s="44">
        <f t="shared" si="16"/>
        <v>498.2367077089998</v>
      </c>
      <c r="AU100">
        <v>10</v>
      </c>
      <c r="AV100">
        <v>20</v>
      </c>
      <c r="AW100">
        <v>30</v>
      </c>
    </row>
    <row r="101" spans="10:49" thickTop="1" thickBot="1" x14ac:dyDescent="0.4">
      <c r="J101" s="11">
        <v>10</v>
      </c>
      <c r="K101" s="11">
        <v>72.735743999999997</v>
      </c>
      <c r="L101" s="11">
        <f t="shared" si="17"/>
        <v>0.46964161723342174</v>
      </c>
      <c r="M101" s="11">
        <v>4.1547058700000434</v>
      </c>
      <c r="N101" s="11">
        <f t="shared" si="18"/>
        <v>-1.1271750890000476</v>
      </c>
      <c r="T101" s="12">
        <v>20</v>
      </c>
      <c r="U101" s="12">
        <v>67.400554999999997</v>
      </c>
      <c r="V101" s="12">
        <f t="shared" si="21"/>
        <v>0.4816910915476359</v>
      </c>
      <c r="W101" s="12">
        <v>138.43101281400004</v>
      </c>
      <c r="X101" s="26">
        <v>20</v>
      </c>
      <c r="Y101" s="26">
        <v>66.053745000000006</v>
      </c>
      <c r="Z101" s="26">
        <f t="shared" si="22"/>
        <v>0.48138245120916423</v>
      </c>
      <c r="AA101" s="26">
        <v>38.590110223000011</v>
      </c>
      <c r="AB101" s="13">
        <v>30</v>
      </c>
      <c r="AC101" s="13">
        <v>66.060261999999994</v>
      </c>
      <c r="AD101" s="13">
        <f t="shared" si="23"/>
        <v>0.48143990418611221</v>
      </c>
      <c r="AE101" s="13">
        <v>121.5914091919999</v>
      </c>
      <c r="AF101" s="33">
        <v>30</v>
      </c>
      <c r="AG101" s="33">
        <v>67.391570999999999</v>
      </c>
      <c r="AH101" s="33">
        <f t="shared" si="24"/>
        <v>0.48141878653420073</v>
      </c>
      <c r="AI101" s="33">
        <v>-5.134073699991859E-2</v>
      </c>
      <c r="AL101">
        <f t="shared" si="25"/>
        <v>66.042899999999932</v>
      </c>
      <c r="AM101">
        <f t="shared" si="26"/>
        <v>66.042899999999932</v>
      </c>
      <c r="AN101">
        <f t="shared" si="27"/>
        <v>66.042899999999932</v>
      </c>
      <c r="AO101">
        <v>209.53775199400002</v>
      </c>
      <c r="AP101" s="43">
        <f t="shared" si="14"/>
        <v>209.53775199400002</v>
      </c>
      <c r="AQ101">
        <v>509.73130013800005</v>
      </c>
      <c r="AR101" s="42">
        <f t="shared" si="15"/>
        <v>509.73130013800005</v>
      </c>
      <c r="AS101">
        <v>499.0310910579999</v>
      </c>
      <c r="AT101" s="44">
        <f t="shared" si="16"/>
        <v>499.0310910579999</v>
      </c>
      <c r="AU101">
        <v>10</v>
      </c>
      <c r="AV101">
        <v>20</v>
      </c>
      <c r="AW101">
        <v>30</v>
      </c>
    </row>
    <row r="102" spans="10:49" thickTop="1" thickBot="1" x14ac:dyDescent="0.4">
      <c r="J102" s="11">
        <v>10</v>
      </c>
      <c r="K102" s="11">
        <v>73.402947999999995</v>
      </c>
      <c r="L102" s="11">
        <f t="shared" si="17"/>
        <v>0.47443343166836022</v>
      </c>
      <c r="M102" s="11">
        <v>3.0275307809999958</v>
      </c>
      <c r="N102" s="11">
        <f t="shared" si="18"/>
        <v>-0.95163053900000705</v>
      </c>
      <c r="T102" s="12">
        <v>20</v>
      </c>
      <c r="U102" s="12">
        <v>68.068127000000004</v>
      </c>
      <c r="V102" s="12">
        <f t="shared" si="21"/>
        <v>0.48660827087163538</v>
      </c>
      <c r="W102" s="12">
        <v>139.02496495299988</v>
      </c>
      <c r="AB102" s="13">
        <v>30</v>
      </c>
      <c r="AC102" s="13">
        <v>66.727367000000001</v>
      </c>
      <c r="AD102" s="13">
        <f t="shared" si="23"/>
        <v>0.48635364369726114</v>
      </c>
      <c r="AE102" s="13">
        <v>120.08115455400002</v>
      </c>
      <c r="AF102" s="33">
        <v>30</v>
      </c>
      <c r="AG102" s="33">
        <v>68.059126000000006</v>
      </c>
      <c r="AH102" s="33">
        <f t="shared" si="24"/>
        <v>0.4863358406401736</v>
      </c>
      <c r="AI102" s="33">
        <v>-4.3414140000095358E-2</v>
      </c>
      <c r="AL102">
        <f t="shared" si="25"/>
        <v>66.709999999999937</v>
      </c>
      <c r="AM102">
        <f t="shared" si="26"/>
        <v>66.709999999999937</v>
      </c>
      <c r="AN102">
        <f t="shared" si="27"/>
        <v>66.709999999999937</v>
      </c>
      <c r="AO102">
        <v>210.41379692099986</v>
      </c>
      <c r="AP102" s="43">
        <f t="shared" si="14"/>
        <v>210.41379692099986</v>
      </c>
      <c r="AQ102">
        <v>512.08286408499998</v>
      </c>
      <c r="AR102" s="42">
        <f t="shared" si="15"/>
        <v>512.08286408499998</v>
      </c>
      <c r="AS102">
        <v>502.86746897100011</v>
      </c>
      <c r="AT102" s="44">
        <f t="shared" si="16"/>
        <v>502.86746897100011</v>
      </c>
      <c r="AU102">
        <v>10</v>
      </c>
      <c r="AV102">
        <v>20</v>
      </c>
      <c r="AW102">
        <v>30</v>
      </c>
    </row>
    <row r="103" spans="10:49" thickTop="1" thickBot="1" x14ac:dyDescent="0.4">
      <c r="J103" s="11">
        <v>10</v>
      </c>
      <c r="K103" s="11">
        <v>74.069703000000004</v>
      </c>
      <c r="L103" s="11">
        <f t="shared" si="17"/>
        <v>0.47922202141537518</v>
      </c>
      <c r="M103" s="11">
        <v>2.0759002419999888</v>
      </c>
      <c r="N103" s="11">
        <f t="shared" si="18"/>
        <v>-0.62383894799995687</v>
      </c>
      <c r="T103" s="12">
        <v>20</v>
      </c>
      <c r="U103" s="12">
        <v>68.734864999999999</v>
      </c>
      <c r="V103" s="12">
        <f t="shared" si="21"/>
        <v>0.49151930714656111</v>
      </c>
      <c r="W103" s="12">
        <v>131.73016259999986</v>
      </c>
      <c r="AB103" s="13">
        <v>30</v>
      </c>
      <c r="AC103" s="13">
        <v>67.394970999999998</v>
      </c>
      <c r="AD103" s="13">
        <f t="shared" si="23"/>
        <v>0.49127105872578136</v>
      </c>
      <c r="AE103" s="13">
        <v>113.72198835400013</v>
      </c>
      <c r="AF103" s="33">
        <v>30</v>
      </c>
      <c r="AG103" s="33">
        <v>68.725914000000003</v>
      </c>
      <c r="AH103" s="33">
        <f t="shared" si="24"/>
        <v>0.49124724520341312</v>
      </c>
      <c r="AI103" s="33">
        <v>116.44651782899996</v>
      </c>
      <c r="AL103">
        <f t="shared" si="25"/>
        <v>67.377099999999942</v>
      </c>
      <c r="AM103">
        <f t="shared" si="26"/>
        <v>67.377099999999942</v>
      </c>
      <c r="AN103">
        <f t="shared" si="27"/>
        <v>67.377099999999942</v>
      </c>
      <c r="AO103">
        <v>211.960202407</v>
      </c>
      <c r="AP103" s="43">
        <f t="shared" si="14"/>
        <v>211.960202407</v>
      </c>
      <c r="AQ103">
        <v>511.90194044999998</v>
      </c>
      <c r="AR103" s="42">
        <f t="shared" si="15"/>
        <v>511.90194044999998</v>
      </c>
      <c r="AS103">
        <v>503.75711211199996</v>
      </c>
      <c r="AT103" s="44">
        <f t="shared" si="16"/>
        <v>503.75711211199996</v>
      </c>
      <c r="AU103">
        <v>10</v>
      </c>
      <c r="AV103">
        <v>20</v>
      </c>
      <c r="AW103">
        <v>30</v>
      </c>
    </row>
    <row r="104" spans="10:49" thickTop="1" thickBot="1" x14ac:dyDescent="0.4">
      <c r="J104" s="11">
        <v>10</v>
      </c>
      <c r="K104" s="11">
        <v>74.736457999999999</v>
      </c>
      <c r="L104" s="11">
        <f t="shared" si="17"/>
        <v>0.48401061116239014</v>
      </c>
      <c r="M104" s="11">
        <v>1.4520612940000319</v>
      </c>
      <c r="N104" s="11">
        <f t="shared" si="18"/>
        <v>0.35685559199987438</v>
      </c>
      <c r="T104" s="12">
        <v>20</v>
      </c>
      <c r="U104" s="12">
        <v>69.402852999999993</v>
      </c>
      <c r="V104" s="12">
        <f t="shared" si="21"/>
        <v>0.49643955062933104</v>
      </c>
      <c r="W104" s="12">
        <v>123.7203202369999</v>
      </c>
      <c r="AB104" s="13">
        <v>30</v>
      </c>
      <c r="AC104" s="13">
        <v>68.062976000000006</v>
      </c>
      <c r="AD104" s="13">
        <f t="shared" si="23"/>
        <v>0.49619142742657807</v>
      </c>
      <c r="AE104" s="13">
        <v>103.84425247600007</v>
      </c>
      <c r="AF104" s="33">
        <v>30</v>
      </c>
      <c r="AG104" s="33">
        <v>69.392651999999998</v>
      </c>
      <c r="AH104" s="33">
        <f t="shared" si="24"/>
        <v>0.49615828147833874</v>
      </c>
      <c r="AI104" s="33">
        <v>129.57488403699995</v>
      </c>
      <c r="AL104">
        <f t="shared" si="25"/>
        <v>68.044199999999947</v>
      </c>
      <c r="AM104">
        <f t="shared" si="26"/>
        <v>68.044199999999947</v>
      </c>
      <c r="AN104">
        <f t="shared" si="27"/>
        <v>68.044199999999947</v>
      </c>
      <c r="AO104">
        <v>209.36504748800007</v>
      </c>
      <c r="AP104" s="43">
        <f t="shared" si="14"/>
        <v>209.36504748800007</v>
      </c>
      <c r="AQ104">
        <v>513.37667618499995</v>
      </c>
      <c r="AR104" s="42">
        <f t="shared" si="15"/>
        <v>513.37667618499995</v>
      </c>
      <c r="AS104">
        <v>507.22586779199992</v>
      </c>
      <c r="AT104" s="44">
        <f t="shared" si="16"/>
        <v>507.22586779199992</v>
      </c>
      <c r="AU104">
        <v>10</v>
      </c>
      <c r="AV104">
        <v>20</v>
      </c>
      <c r="AW104">
        <v>30</v>
      </c>
    </row>
    <row r="105" spans="10:49" thickTop="1" thickBot="1" x14ac:dyDescent="0.4">
      <c r="J105" s="11">
        <v>10</v>
      </c>
      <c r="K105" s="11">
        <v>75.404529999999994</v>
      </c>
      <c r="L105" s="11">
        <f t="shared" si="17"/>
        <v>0.48880865951518504</v>
      </c>
      <c r="M105" s="11">
        <v>1.8089168859999063</v>
      </c>
      <c r="N105" s="11">
        <f t="shared" si="18"/>
        <v>9.8194711000132884E-2</v>
      </c>
      <c r="T105" s="12">
        <v>20</v>
      </c>
      <c r="U105" s="12">
        <v>70.070824000000002</v>
      </c>
      <c r="V105" s="12">
        <f t="shared" si="21"/>
        <v>0.50135966889407446</v>
      </c>
      <c r="W105" s="12">
        <v>117.40552401400009</v>
      </c>
      <c r="AB105" s="13">
        <v>30</v>
      </c>
      <c r="AC105" s="13">
        <v>68.730231000000003</v>
      </c>
      <c r="AD105" s="13">
        <f t="shared" si="23"/>
        <v>0.5011062718026682</v>
      </c>
      <c r="AE105" s="13">
        <v>71.147101326999973</v>
      </c>
      <c r="AF105" s="33">
        <v>30</v>
      </c>
      <c r="AG105" s="33">
        <v>70.059406999999993</v>
      </c>
      <c r="AH105" s="33">
        <f t="shared" si="24"/>
        <v>0.50106944297129119</v>
      </c>
      <c r="AI105" s="33">
        <v>190.70670866799992</v>
      </c>
      <c r="AL105">
        <f t="shared" si="25"/>
        <v>68.711299999999952</v>
      </c>
      <c r="AM105">
        <f t="shared" si="26"/>
        <v>68.711299999999952</v>
      </c>
      <c r="AN105">
        <f t="shared" si="27"/>
        <v>68.711299999999952</v>
      </c>
      <c r="AO105">
        <v>212.74774344699995</v>
      </c>
      <c r="AP105" s="43">
        <f t="shared" si="14"/>
        <v>212.74774344699995</v>
      </c>
      <c r="AQ105">
        <v>511.79836665400012</v>
      </c>
      <c r="AR105" s="42">
        <f t="shared" si="15"/>
        <v>511.79836665400012</v>
      </c>
      <c r="AS105">
        <v>508.46414739600004</v>
      </c>
      <c r="AT105" s="44">
        <f t="shared" si="16"/>
        <v>508.46414739600004</v>
      </c>
      <c r="AU105">
        <v>10</v>
      </c>
      <c r="AV105">
        <v>20</v>
      </c>
      <c r="AW105">
        <v>30</v>
      </c>
    </row>
    <row r="106" spans="10:49" thickTop="1" thickBot="1" x14ac:dyDescent="0.4">
      <c r="J106" s="11">
        <v>10</v>
      </c>
      <c r="K106" s="11">
        <v>76.072468000000001</v>
      </c>
      <c r="L106" s="11">
        <f t="shared" si="17"/>
        <v>0.49360574548895608</v>
      </c>
      <c r="M106" s="11">
        <v>1.9071115970000392</v>
      </c>
      <c r="N106" s="11">
        <f t="shared" si="18"/>
        <v>-1.9071115970000392</v>
      </c>
      <c r="T106" s="12">
        <v>20</v>
      </c>
      <c r="U106" s="12">
        <v>70.737578999999997</v>
      </c>
      <c r="V106" s="12">
        <f t="shared" si="21"/>
        <v>0.5062708303870268</v>
      </c>
      <c r="W106" s="12">
        <v>113.14707566000016</v>
      </c>
      <c r="AB106" s="13">
        <v>30</v>
      </c>
      <c r="AC106" s="13">
        <v>69.397768999999997</v>
      </c>
      <c r="AD106" s="13">
        <f t="shared" si="23"/>
        <v>0.50602320069061424</v>
      </c>
      <c r="AE106" s="13">
        <v>46.933226608000041</v>
      </c>
      <c r="AF106" s="33">
        <v>30</v>
      </c>
      <c r="AG106" s="33">
        <v>70.727012000000002</v>
      </c>
      <c r="AH106" s="33">
        <f t="shared" si="24"/>
        <v>0.50598686536557769</v>
      </c>
      <c r="AI106" s="33">
        <v>158.68643512600011</v>
      </c>
      <c r="AL106">
        <f t="shared" si="25"/>
        <v>69.378399999999957</v>
      </c>
      <c r="AM106">
        <f t="shared" si="26"/>
        <v>69.378399999999957</v>
      </c>
      <c r="AN106">
        <f t="shared" si="27"/>
        <v>69.378399999999957</v>
      </c>
      <c r="AO106">
        <v>212.84094647999996</v>
      </c>
      <c r="AP106" s="43">
        <f t="shared" si="14"/>
        <v>212.84094647999996</v>
      </c>
      <c r="AQ106">
        <v>514.25418433599998</v>
      </c>
      <c r="AR106" s="42">
        <f t="shared" si="15"/>
        <v>514.25418433599998</v>
      </c>
      <c r="AS106">
        <v>511.53128162899998</v>
      </c>
      <c r="AT106" s="44">
        <f t="shared" si="16"/>
        <v>511.53128162899998</v>
      </c>
      <c r="AU106">
        <v>10</v>
      </c>
      <c r="AV106">
        <v>20</v>
      </c>
      <c r="AW106">
        <v>30</v>
      </c>
    </row>
    <row r="107" spans="10:49" thickTop="1" thickBot="1" x14ac:dyDescent="0.4">
      <c r="T107" s="12">
        <v>20</v>
      </c>
      <c r="U107" s="12">
        <v>71.405567000000005</v>
      </c>
      <c r="V107" s="12">
        <f t="shared" si="21"/>
        <v>0.5111910738697969</v>
      </c>
      <c r="W107" s="12">
        <v>103.70864023700005</v>
      </c>
      <c r="AB107" s="13">
        <v>30</v>
      </c>
      <c r="AC107" s="13">
        <v>70.065774000000005</v>
      </c>
      <c r="AD107" s="13">
        <f t="shared" si="23"/>
        <v>0.51094356939141106</v>
      </c>
      <c r="AE107" s="13">
        <v>42.341211700000031</v>
      </c>
      <c r="AF107" s="33">
        <v>30</v>
      </c>
      <c r="AG107" s="33">
        <v>71.394199999999998</v>
      </c>
      <c r="AH107" s="33">
        <f t="shared" si="24"/>
        <v>0.51090121623532736</v>
      </c>
      <c r="AI107" s="33">
        <v>130.00144250699987</v>
      </c>
      <c r="AL107">
        <f t="shared" si="25"/>
        <v>70.045499999999961</v>
      </c>
      <c r="AM107">
        <f t="shared" si="26"/>
        <v>70.045499999999961</v>
      </c>
      <c r="AN107">
        <f t="shared" si="27"/>
        <v>70.045499999999961</v>
      </c>
      <c r="AO107">
        <v>213.55181762000007</v>
      </c>
      <c r="AP107" s="43">
        <f t="shared" si="14"/>
        <v>213.55181762000007</v>
      </c>
      <c r="AQ107">
        <v>514.59421426300014</v>
      </c>
      <c r="AR107" s="42">
        <f t="shared" si="15"/>
        <v>514.59421426300014</v>
      </c>
      <c r="AS107">
        <v>512.66315586400015</v>
      </c>
      <c r="AT107" s="44">
        <f t="shared" si="16"/>
        <v>512.66315586400015</v>
      </c>
      <c r="AU107">
        <v>10</v>
      </c>
      <c r="AV107">
        <v>20</v>
      </c>
      <c r="AW107">
        <v>30</v>
      </c>
    </row>
    <row r="108" spans="10:49" thickTop="1" thickBot="1" x14ac:dyDescent="0.4">
      <c r="T108" s="12">
        <v>20</v>
      </c>
      <c r="U108" s="12">
        <v>72.073521999999997</v>
      </c>
      <c r="V108" s="12">
        <f t="shared" si="21"/>
        <v>0.51611107428227976</v>
      </c>
      <c r="W108" s="12">
        <v>102.60069545600004</v>
      </c>
      <c r="AB108" s="13">
        <v>30</v>
      </c>
      <c r="AC108" s="13">
        <v>70.732562000000001</v>
      </c>
      <c r="AD108" s="13">
        <f t="shared" si="23"/>
        <v>0.51585497395465052</v>
      </c>
      <c r="AE108" s="13">
        <v>34.275401439999996</v>
      </c>
      <c r="AF108" s="33">
        <v>30</v>
      </c>
      <c r="AG108" s="33">
        <v>72.061372000000006</v>
      </c>
      <c r="AH108" s="33">
        <f t="shared" si="24"/>
        <v>0.51581544925281675</v>
      </c>
      <c r="AI108" s="33">
        <v>138.79985373299996</v>
      </c>
      <c r="AL108">
        <f t="shared" si="25"/>
        <v>70.712599999999966</v>
      </c>
      <c r="AM108">
        <f t="shared" si="26"/>
        <v>70.712599999999966</v>
      </c>
      <c r="AN108">
        <f t="shared" si="27"/>
        <v>70.712599999999966</v>
      </c>
      <c r="AO108">
        <v>213.20210533999989</v>
      </c>
      <c r="AP108" s="43">
        <f t="shared" si="14"/>
        <v>213.20210533999989</v>
      </c>
      <c r="AQ108">
        <v>513.12515014500013</v>
      </c>
      <c r="AR108" s="42">
        <f t="shared" si="15"/>
        <v>513.12515014500013</v>
      </c>
      <c r="AS108">
        <v>515.18702843900019</v>
      </c>
      <c r="AT108" s="44">
        <f t="shared" si="16"/>
        <v>515.18702843900019</v>
      </c>
      <c r="AU108">
        <v>10</v>
      </c>
      <c r="AV108">
        <v>20</v>
      </c>
      <c r="AW108">
        <v>30</v>
      </c>
    </row>
    <row r="109" spans="10:49" thickTop="1" thickBot="1" x14ac:dyDescent="0.4">
      <c r="T109" s="12">
        <v>20</v>
      </c>
      <c r="U109" s="12">
        <v>72.740277000000006</v>
      </c>
      <c r="V109" s="12">
        <f t="shared" si="21"/>
        <v>0.52102223577523221</v>
      </c>
      <c r="W109" s="12">
        <v>99.125872281000056</v>
      </c>
      <c r="AB109" s="13">
        <v>30</v>
      </c>
      <c r="AC109" s="13">
        <v>71.399299999999997</v>
      </c>
      <c r="AD109" s="13">
        <f t="shared" si="23"/>
        <v>0.52076601022957614</v>
      </c>
      <c r="AE109" s="13">
        <v>34.654613122000001</v>
      </c>
      <c r="AF109" s="33">
        <v>30</v>
      </c>
      <c r="AG109" s="33">
        <v>72.728977</v>
      </c>
      <c r="AH109" s="33">
        <f t="shared" si="24"/>
        <v>0.52073287164710325</v>
      </c>
      <c r="AI109" s="33">
        <v>145.34919899099987</v>
      </c>
      <c r="AL109">
        <f t="shared" si="25"/>
        <v>71.379699999999971</v>
      </c>
      <c r="AM109">
        <f t="shared" si="26"/>
        <v>71.379699999999971</v>
      </c>
      <c r="AN109">
        <f t="shared" si="27"/>
        <v>71.379699999999971</v>
      </c>
      <c r="AO109">
        <v>213.98250306800014</v>
      </c>
      <c r="AP109" s="43">
        <f t="shared" si="14"/>
        <v>213.98250306800014</v>
      </c>
      <c r="AQ109">
        <v>512.950689883</v>
      </c>
      <c r="AR109" s="42">
        <f t="shared" si="15"/>
        <v>512.950689883</v>
      </c>
      <c r="AS109">
        <v>515.55396226199991</v>
      </c>
      <c r="AT109" s="44">
        <f t="shared" si="16"/>
        <v>515.55396226199991</v>
      </c>
      <c r="AU109">
        <v>10</v>
      </c>
      <c r="AV109">
        <v>20</v>
      </c>
      <c r="AW109">
        <v>30</v>
      </c>
    </row>
    <row r="110" spans="10:49" thickTop="1" thickBot="1" x14ac:dyDescent="0.4">
      <c r="T110" s="12">
        <v>20</v>
      </c>
      <c r="U110" s="12">
        <v>73.407032000000001</v>
      </c>
      <c r="V110" s="12">
        <f t="shared" si="21"/>
        <v>0.52593339726818467</v>
      </c>
      <c r="W110" s="12">
        <v>89.323090070000035</v>
      </c>
      <c r="AB110" s="13">
        <v>30</v>
      </c>
      <c r="AC110" s="13">
        <v>72.066055000000006</v>
      </c>
      <c r="AD110" s="13">
        <f t="shared" si="23"/>
        <v>0.5256771717225287</v>
      </c>
      <c r="AE110" s="13">
        <v>28.080760139999938</v>
      </c>
      <c r="AF110" s="33">
        <v>30</v>
      </c>
      <c r="AG110" s="33">
        <v>73.395697999999996</v>
      </c>
      <c r="AH110" s="33">
        <f t="shared" si="24"/>
        <v>0.52564378270400225</v>
      </c>
      <c r="AI110" s="33">
        <v>134.51988056799996</v>
      </c>
      <c r="AL110">
        <f t="shared" si="25"/>
        <v>72.046799999999976</v>
      </c>
      <c r="AM110">
        <f t="shared" si="26"/>
        <v>72.046799999999976</v>
      </c>
      <c r="AN110">
        <f t="shared" si="27"/>
        <v>72.046799999999976</v>
      </c>
      <c r="AO110">
        <v>212.7718157700001</v>
      </c>
      <c r="AP110" s="43">
        <f t="shared" si="14"/>
        <v>212.7718157700001</v>
      </c>
      <c r="AQ110">
        <v>514.09117065400005</v>
      </c>
      <c r="AR110" s="42">
        <f t="shared" si="15"/>
        <v>514.09117065400005</v>
      </c>
      <c r="AS110">
        <v>520.33335570700001</v>
      </c>
      <c r="AT110" s="44">
        <f t="shared" si="16"/>
        <v>520.33335570700001</v>
      </c>
      <c r="AU110">
        <v>10</v>
      </c>
      <c r="AV110">
        <v>20</v>
      </c>
      <c r="AW110">
        <v>30</v>
      </c>
    </row>
    <row r="111" spans="10:49" thickTop="1" thickBot="1" x14ac:dyDescent="0.4">
      <c r="AB111" s="13">
        <v>30</v>
      </c>
      <c r="AC111" s="13">
        <v>72.732810000000001</v>
      </c>
      <c r="AD111" s="13">
        <f t="shared" si="23"/>
        <v>0.53058833321548105</v>
      </c>
      <c r="AE111" s="13">
        <v>26.078228534000118</v>
      </c>
      <c r="AF111" s="33">
        <v>30</v>
      </c>
      <c r="AG111" s="33">
        <v>74.063303000000005</v>
      </c>
      <c r="AH111" s="33">
        <f t="shared" si="24"/>
        <v>0.53056120509828886</v>
      </c>
      <c r="AI111" s="33">
        <v>128.11564751000014</v>
      </c>
      <c r="AL111">
        <f t="shared" si="25"/>
        <v>72.713899999999981</v>
      </c>
      <c r="AM111">
        <f t="shared" si="26"/>
        <v>72.713899999999981</v>
      </c>
      <c r="AN111">
        <f t="shared" si="27"/>
        <v>72.713899999999981</v>
      </c>
      <c r="AO111">
        <v>211.39165141700005</v>
      </c>
      <c r="AP111" s="43">
        <f t="shared" si="14"/>
        <v>211.39165141700005</v>
      </c>
      <c r="AQ111">
        <v>513.90447205600003</v>
      </c>
      <c r="AR111" s="42">
        <f t="shared" si="15"/>
        <v>513.90447205600003</v>
      </c>
      <c r="AS111">
        <v>520.97186868600011</v>
      </c>
      <c r="AT111" s="44">
        <f t="shared" si="16"/>
        <v>520.97186868600011</v>
      </c>
      <c r="AU111">
        <v>10</v>
      </c>
      <c r="AV111">
        <v>20</v>
      </c>
      <c r="AW111">
        <v>30</v>
      </c>
    </row>
    <row r="112" spans="10:49" thickTop="1" thickBot="1" x14ac:dyDescent="0.4">
      <c r="AB112" s="13">
        <v>30</v>
      </c>
      <c r="AC112" s="13">
        <v>73.399547999999996</v>
      </c>
      <c r="AD112" s="13">
        <f t="shared" si="23"/>
        <v>0.53549936949040677</v>
      </c>
      <c r="AE112" s="13">
        <v>21.997863771000084</v>
      </c>
      <c r="AF112" s="33">
        <v>30</v>
      </c>
      <c r="AG112" s="33">
        <v>74.731324000000001</v>
      </c>
      <c r="AH112" s="33">
        <f t="shared" si="24"/>
        <v>0.53548169165134596</v>
      </c>
      <c r="AI112" s="33">
        <v>131.18909377599994</v>
      </c>
      <c r="AL112">
        <f t="shared" si="25"/>
        <v>73.380999999999986</v>
      </c>
      <c r="AM112">
        <f t="shared" si="26"/>
        <v>73.380999999999986</v>
      </c>
      <c r="AN112">
        <f t="shared" si="27"/>
        <v>73.380999999999986</v>
      </c>
      <c r="AO112">
        <v>211.73343709999995</v>
      </c>
      <c r="AP112" s="43">
        <f t="shared" si="14"/>
        <v>211.73343709999995</v>
      </c>
      <c r="AQ112">
        <v>515.22627234000015</v>
      </c>
      <c r="AR112" s="42">
        <f t="shared" si="15"/>
        <v>515.22627234000015</v>
      </c>
      <c r="AS112">
        <v>520.46599350399993</v>
      </c>
      <c r="AT112" s="44">
        <f t="shared" si="16"/>
        <v>520.46599350399993</v>
      </c>
      <c r="AU112">
        <v>10</v>
      </c>
      <c r="AV112">
        <v>20</v>
      </c>
      <c r="AW112">
        <v>30</v>
      </c>
    </row>
    <row r="113" spans="28:49" thickTop="1" thickBot="1" x14ac:dyDescent="0.4">
      <c r="AB113" s="13">
        <v>30</v>
      </c>
      <c r="AC113" s="13">
        <v>74.067136000000005</v>
      </c>
      <c r="AD113" s="13">
        <f t="shared" si="23"/>
        <v>0.54041666666666677</v>
      </c>
      <c r="AE113" s="13">
        <v>19.815096940000103</v>
      </c>
      <c r="AF113" s="33">
        <v>30</v>
      </c>
      <c r="AG113" s="33">
        <v>75.398045999999994</v>
      </c>
      <c r="AH113" s="33">
        <f t="shared" si="24"/>
        <v>0.54039261007401118</v>
      </c>
      <c r="AI113" s="33">
        <v>131.22446981000007</v>
      </c>
      <c r="AL113">
        <f t="shared" si="25"/>
        <v>74.048099999999991</v>
      </c>
      <c r="AM113">
        <f t="shared" si="26"/>
        <v>74.048099999999991</v>
      </c>
      <c r="AN113">
        <f t="shared" si="27"/>
        <v>74.048099999999991</v>
      </c>
      <c r="AO113">
        <v>211.05054567299999</v>
      </c>
      <c r="AP113" s="43">
        <f t="shared" si="14"/>
        <v>211.05054567299999</v>
      </c>
      <c r="AQ113">
        <v>515.15282989100001</v>
      </c>
      <c r="AR113" s="42">
        <f t="shared" si="15"/>
        <v>515.15282989100001</v>
      </c>
      <c r="AS113">
        <v>525.06045257800019</v>
      </c>
      <c r="AT113" s="44">
        <f t="shared" si="16"/>
        <v>525.06045257800019</v>
      </c>
      <c r="AU113">
        <v>10</v>
      </c>
      <c r="AV113">
        <v>20</v>
      </c>
      <c r="AW113">
        <v>30</v>
      </c>
    </row>
    <row r="114" spans="28:49" thickTop="1" thickBot="1" x14ac:dyDescent="0.4">
      <c r="AB114" s="13">
        <v>30</v>
      </c>
      <c r="AC114" s="13">
        <v>74.734324999999998</v>
      </c>
      <c r="AD114" s="13">
        <f t="shared" si="23"/>
        <v>0.54533102490218266</v>
      </c>
      <c r="AE114" s="13">
        <v>17.026780049999843</v>
      </c>
      <c r="AF114" s="33">
        <v>30</v>
      </c>
      <c r="AG114" s="33">
        <v>76.066051000000002</v>
      </c>
      <c r="AH114" s="33">
        <f t="shared" si="24"/>
        <v>0.545312978774808</v>
      </c>
      <c r="AI114" s="33">
        <v>108.29041309900003</v>
      </c>
      <c r="AL114">
        <f t="shared" si="25"/>
        <v>74.715199999999996</v>
      </c>
      <c r="AM114">
        <f t="shared" si="26"/>
        <v>74.715199999999996</v>
      </c>
      <c r="AN114">
        <f t="shared" si="27"/>
        <v>74.715199999999996</v>
      </c>
      <c r="AO114">
        <v>213.48415860499995</v>
      </c>
      <c r="AP114" s="43">
        <f t="shared" si="14"/>
        <v>213.48415860499995</v>
      </c>
      <c r="AQ114">
        <v>518.94830981600012</v>
      </c>
      <c r="AR114" s="42">
        <f t="shared" si="15"/>
        <v>518.94830981600012</v>
      </c>
      <c r="AS114">
        <v>525.93943242399996</v>
      </c>
      <c r="AT114" s="44">
        <f t="shared" si="16"/>
        <v>525.93943242399996</v>
      </c>
      <c r="AU114">
        <v>10</v>
      </c>
      <c r="AV114">
        <v>20</v>
      </c>
      <c r="AW114">
        <v>30</v>
      </c>
    </row>
    <row r="115" spans="28:49" thickTop="1" thickBot="1" x14ac:dyDescent="0.4">
      <c r="AB115" s="13">
        <v>30</v>
      </c>
      <c r="AC115" s="13">
        <v>75.401512999999994</v>
      </c>
      <c r="AD115" s="13">
        <f t="shared" si="23"/>
        <v>0.55024537577193233</v>
      </c>
      <c r="AE115" s="13">
        <v>14.681679475999999</v>
      </c>
      <c r="AF115" s="33">
        <v>30</v>
      </c>
      <c r="AG115" s="33">
        <v>76.734038999999996</v>
      </c>
      <c r="AH115" s="33">
        <f t="shared" si="24"/>
        <v>0.55023322225757787</v>
      </c>
      <c r="AI115" s="33">
        <v>81.572727391999933</v>
      </c>
      <c r="AL115">
        <f t="shared" si="25"/>
        <v>75.382300000000001</v>
      </c>
      <c r="AM115">
        <f t="shared" si="26"/>
        <v>75.382300000000001</v>
      </c>
      <c r="AN115">
        <f t="shared" si="27"/>
        <v>75.382300000000001</v>
      </c>
      <c r="AO115">
        <v>215.30322753499991</v>
      </c>
      <c r="AP115" s="43">
        <f t="shared" si="14"/>
        <v>215.30322753499991</v>
      </c>
      <c r="AQ115">
        <v>517.65772516699985</v>
      </c>
      <c r="AR115" s="42">
        <f t="shared" si="15"/>
        <v>517.65772516699985</v>
      </c>
      <c r="AS115">
        <v>526.476523241</v>
      </c>
      <c r="AT115" s="44">
        <f t="shared" si="16"/>
        <v>526.476523241</v>
      </c>
      <c r="AU115">
        <v>10</v>
      </c>
      <c r="AV115">
        <v>20</v>
      </c>
      <c r="AW115">
        <v>30</v>
      </c>
    </row>
    <row r="116" spans="28:49" thickTop="1" thickBot="1" x14ac:dyDescent="0.4">
      <c r="AF116" s="33">
        <v>30</v>
      </c>
      <c r="AG116" s="33">
        <v>77.400810000000007</v>
      </c>
      <c r="AH116" s="33">
        <f t="shared" si="24"/>
        <v>0.55514450160279083</v>
      </c>
      <c r="AI116" s="33">
        <v>40.800763568999855</v>
      </c>
      <c r="AL116">
        <f t="shared" si="25"/>
        <v>76.049400000000006</v>
      </c>
      <c r="AM116">
        <f t="shared" si="26"/>
        <v>76.049400000000006</v>
      </c>
      <c r="AN116">
        <f t="shared" si="27"/>
        <v>76.049400000000006</v>
      </c>
      <c r="AO116">
        <v>215.13482629699979</v>
      </c>
      <c r="AP116" s="43">
        <f t="shared" si="14"/>
        <v>215.13482629699979</v>
      </c>
      <c r="AQ116">
        <v>517.93575922500008</v>
      </c>
      <c r="AR116" s="42">
        <f t="shared" si="15"/>
        <v>517.93575922500008</v>
      </c>
      <c r="AS116">
        <v>530.13657331900004</v>
      </c>
      <c r="AT116" s="44">
        <f t="shared" si="16"/>
        <v>530.13657331900004</v>
      </c>
      <c r="AU116">
        <v>10</v>
      </c>
      <c r="AV116">
        <v>20</v>
      </c>
      <c r="AW116">
        <v>30</v>
      </c>
    </row>
    <row r="117" spans="28:49" thickTop="1" thickBot="1" x14ac:dyDescent="0.4">
      <c r="AF117" s="33">
        <v>30</v>
      </c>
      <c r="AG117" s="33">
        <v>78.068781999999999</v>
      </c>
      <c r="AH117" s="33">
        <f t="shared" si="24"/>
        <v>0.56006462723330031</v>
      </c>
      <c r="AI117" s="33">
        <v>21.413745325000036</v>
      </c>
      <c r="AL117">
        <f t="shared" si="25"/>
        <v>76.716500000000011</v>
      </c>
      <c r="AM117">
        <f t="shared" si="26"/>
        <v>76.716500000000011</v>
      </c>
      <c r="AN117">
        <f t="shared" si="27"/>
        <v>76.716500000000011</v>
      </c>
      <c r="AO117">
        <v>216.95105518300011</v>
      </c>
      <c r="AP117" s="43">
        <f t="shared" si="14"/>
        <v>216.95105518300011</v>
      </c>
      <c r="AQ117">
        <v>521.23142299200003</v>
      </c>
      <c r="AR117" s="42">
        <f t="shared" si="15"/>
        <v>521.23142299200003</v>
      </c>
      <c r="AS117">
        <v>532.05422436699996</v>
      </c>
      <c r="AT117" s="44">
        <f t="shared" si="16"/>
        <v>532.05422436699996</v>
      </c>
      <c r="AU117">
        <v>10</v>
      </c>
      <c r="AV117">
        <v>20</v>
      </c>
      <c r="AW117">
        <v>30</v>
      </c>
    </row>
    <row r="118" spans="28:49" thickTop="1" thickBot="1" x14ac:dyDescent="0.4">
      <c r="AF118" s="33">
        <v>30</v>
      </c>
      <c r="AG118" s="33">
        <v>78.736802999999995</v>
      </c>
      <c r="AH118" s="33">
        <f t="shared" si="24"/>
        <v>0.56498511378635741</v>
      </c>
      <c r="AI118" s="33">
        <v>11.590909998000143</v>
      </c>
      <c r="AL118">
        <f t="shared" si="25"/>
        <v>77.383600000000015</v>
      </c>
      <c r="AM118">
        <f t="shared" si="26"/>
        <v>77.383600000000015</v>
      </c>
      <c r="AN118">
        <f t="shared" si="27"/>
        <v>77.383600000000015</v>
      </c>
      <c r="AO118">
        <v>158.14977971000008</v>
      </c>
      <c r="AP118" s="43">
        <f t="shared" si="14"/>
        <v>158.14977971000008</v>
      </c>
      <c r="AQ118">
        <v>521.05979430299999</v>
      </c>
      <c r="AR118" s="42">
        <f t="shared" si="15"/>
        <v>521.05979430299999</v>
      </c>
      <c r="AS118">
        <v>531.3741729840001</v>
      </c>
      <c r="AT118" s="44">
        <f t="shared" si="16"/>
        <v>531.3741729840001</v>
      </c>
      <c r="AU118">
        <v>10</v>
      </c>
      <c r="AV118">
        <v>20</v>
      </c>
      <c r="AW118">
        <v>30</v>
      </c>
    </row>
    <row r="119" spans="28:49" thickTop="1" thickBot="1" x14ac:dyDescent="0.4">
      <c r="AF119" s="33">
        <v>30</v>
      </c>
      <c r="AG119" s="33">
        <v>79.404825000000002</v>
      </c>
      <c r="AH119" s="33">
        <f t="shared" si="24"/>
        <v>0.56990560770518084</v>
      </c>
      <c r="AI119" s="33">
        <v>7.5083936010000798</v>
      </c>
      <c r="AL119">
        <f t="shared" si="25"/>
        <v>78.05070000000002</v>
      </c>
      <c r="AM119">
        <f t="shared" si="26"/>
        <v>78.05070000000002</v>
      </c>
      <c r="AN119">
        <f t="shared" si="27"/>
        <v>78.05070000000002</v>
      </c>
      <c r="AO119">
        <v>128.56630535099998</v>
      </c>
      <c r="AP119" s="43">
        <f t="shared" si="14"/>
        <v>128.56630535099998</v>
      </c>
      <c r="AQ119">
        <v>516.17682706200003</v>
      </c>
      <c r="AR119" s="42">
        <f t="shared" si="15"/>
        <v>516.17682706200003</v>
      </c>
      <c r="AS119">
        <v>534.50466296400009</v>
      </c>
      <c r="AT119" s="44">
        <f t="shared" si="16"/>
        <v>534.50466296400009</v>
      </c>
      <c r="AU119">
        <v>10</v>
      </c>
      <c r="AV119">
        <v>20</v>
      </c>
      <c r="AW119">
        <v>30</v>
      </c>
    </row>
    <row r="120" spans="28:49" thickTop="1" thickBot="1" x14ac:dyDescent="0.4">
      <c r="AF120" s="33">
        <v>30</v>
      </c>
      <c r="AG120" s="33">
        <v>80.071579999999997</v>
      </c>
      <c r="AH120" s="33">
        <f t="shared" si="24"/>
        <v>0.57481676919813318</v>
      </c>
      <c r="AI120" s="33">
        <v>5.6029724180000358</v>
      </c>
      <c r="AL120">
        <f t="shared" si="25"/>
        <v>78.717800000000025</v>
      </c>
      <c r="AM120">
        <f t="shared" si="26"/>
        <v>78.717800000000025</v>
      </c>
      <c r="AN120">
        <f t="shared" si="27"/>
        <v>78.717800000000025</v>
      </c>
      <c r="AO120">
        <v>5.6152502769998591</v>
      </c>
      <c r="AP120" s="43">
        <f t="shared" si="14"/>
        <v>5.6152502769998591</v>
      </c>
      <c r="AQ120">
        <v>509.47131043099989</v>
      </c>
      <c r="AR120" s="42">
        <f t="shared" si="15"/>
        <v>509.47131043099989</v>
      </c>
      <c r="AS120">
        <v>533.31227302599996</v>
      </c>
      <c r="AT120" s="44">
        <f t="shared" si="16"/>
        <v>533.31227302599996</v>
      </c>
      <c r="AU120">
        <v>10</v>
      </c>
      <c r="AV120">
        <v>20</v>
      </c>
      <c r="AW120">
        <v>30</v>
      </c>
    </row>
    <row r="121" spans="28:49" thickTop="1" thickBot="1" x14ac:dyDescent="0.4">
      <c r="AF121" s="33">
        <v>30</v>
      </c>
      <c r="AG121" s="33">
        <v>80.739585000000005</v>
      </c>
      <c r="AH121" s="33">
        <f t="shared" si="24"/>
        <v>0.57973713789893</v>
      </c>
      <c r="AI121" s="33">
        <v>2.865497348999952</v>
      </c>
      <c r="AL121">
        <f t="shared" si="25"/>
        <v>79.38490000000003</v>
      </c>
      <c r="AM121">
        <f t="shared" si="26"/>
        <v>79.38490000000003</v>
      </c>
      <c r="AN121">
        <f t="shared" si="27"/>
        <v>79.38490000000003</v>
      </c>
      <c r="AO121">
        <v>4.4088662470001054</v>
      </c>
      <c r="AP121" s="43">
        <f t="shared" si="14"/>
        <v>4.4088662470001054</v>
      </c>
      <c r="AQ121">
        <v>400.03921935800008</v>
      </c>
      <c r="AR121" s="42">
        <f t="shared" si="15"/>
        <v>400.03921935800008</v>
      </c>
      <c r="AS121">
        <v>537.14218756600008</v>
      </c>
      <c r="AT121" s="44">
        <f t="shared" si="16"/>
        <v>537.14218756600008</v>
      </c>
      <c r="AU121">
        <v>10</v>
      </c>
      <c r="AV121">
        <v>20</v>
      </c>
      <c r="AW121">
        <v>30</v>
      </c>
    </row>
    <row r="122" spans="28:49" thickTop="1" thickBot="1" x14ac:dyDescent="0.4">
      <c r="AF122" s="33">
        <v>30</v>
      </c>
      <c r="AG122" s="33">
        <v>81.406739999999999</v>
      </c>
      <c r="AH122" s="33">
        <f t="shared" si="24"/>
        <v>0.58465124569839255</v>
      </c>
      <c r="AI122" s="33">
        <v>1.3208476190000056</v>
      </c>
      <c r="AL122">
        <f t="shared" si="25"/>
        <v>80.052000000000035</v>
      </c>
      <c r="AM122">
        <f t="shared" si="26"/>
        <v>80.052000000000035</v>
      </c>
      <c r="AN122">
        <f t="shared" si="27"/>
        <v>80.052000000000035</v>
      </c>
      <c r="AO122">
        <v>3.625636945999986</v>
      </c>
      <c r="AP122" s="43">
        <f t="shared" si="14"/>
        <v>3.625636945999986</v>
      </c>
      <c r="AQ122">
        <v>248.61045602400009</v>
      </c>
      <c r="AR122" s="42">
        <f t="shared" si="15"/>
        <v>248.61045602400009</v>
      </c>
      <c r="AS122">
        <v>538.024687395</v>
      </c>
      <c r="AT122" s="44">
        <f t="shared" si="16"/>
        <v>538.024687395</v>
      </c>
      <c r="AU122">
        <v>10</v>
      </c>
      <c r="AV122">
        <v>20</v>
      </c>
      <c r="AW122">
        <v>30</v>
      </c>
    </row>
    <row r="123" spans="28:49" thickTop="1" thickBot="1" x14ac:dyDescent="0.4">
      <c r="AF123" s="33">
        <v>30</v>
      </c>
      <c r="AG123" s="33">
        <v>82.073510999999996</v>
      </c>
      <c r="AH123" s="33">
        <f t="shared" si="24"/>
        <v>0.58956252504360529</v>
      </c>
      <c r="AI123" s="33">
        <v>2.8930896550000398</v>
      </c>
      <c r="AL123">
        <f t="shared" si="25"/>
        <v>80.71910000000004</v>
      </c>
      <c r="AM123">
        <f t="shared" si="26"/>
        <v>80.71910000000004</v>
      </c>
      <c r="AN123">
        <f t="shared" si="27"/>
        <v>80.71910000000004</v>
      </c>
      <c r="AO123">
        <v>3.3730350890000409</v>
      </c>
      <c r="AP123" s="43">
        <f t="shared" si="14"/>
        <v>3.3730350890000409</v>
      </c>
      <c r="AQ123">
        <v>73.014905377000105</v>
      </c>
      <c r="AR123" s="42">
        <f t="shared" si="15"/>
        <v>73.014905377000105</v>
      </c>
      <c r="AS123">
        <v>539.25729538199994</v>
      </c>
      <c r="AT123" s="44">
        <f t="shared" si="16"/>
        <v>539.25729538199994</v>
      </c>
      <c r="AU123">
        <v>10</v>
      </c>
      <c r="AV123">
        <v>20</v>
      </c>
      <c r="AW123">
        <v>30</v>
      </c>
    </row>
    <row r="124" spans="28:49" thickTop="1" thickBot="1" x14ac:dyDescent="0.4">
      <c r="AF124" s="33">
        <v>30</v>
      </c>
      <c r="AG124" s="33">
        <v>82.740249000000006</v>
      </c>
      <c r="AH124" s="33">
        <f t="shared" si="24"/>
        <v>0.59447356131853113</v>
      </c>
      <c r="AI124" s="33">
        <v>3.2288078429999132</v>
      </c>
      <c r="AL124">
        <f t="shared" si="25"/>
        <v>81.386200000000045</v>
      </c>
      <c r="AM124">
        <f t="shared" si="26"/>
        <v>81.386200000000045</v>
      </c>
      <c r="AN124">
        <f t="shared" si="27"/>
        <v>81.386200000000045</v>
      </c>
      <c r="AO124">
        <v>3.2014063999999962</v>
      </c>
      <c r="AP124" s="43">
        <f t="shared" si="14"/>
        <v>3.2014063999999962</v>
      </c>
      <c r="AQ124">
        <v>66.576393048</v>
      </c>
      <c r="AR124" s="42">
        <f t="shared" si="15"/>
        <v>66.576393048</v>
      </c>
      <c r="AS124">
        <v>543.51173300000005</v>
      </c>
      <c r="AT124" s="44">
        <f t="shared" si="16"/>
        <v>543.51173300000005</v>
      </c>
      <c r="AU124">
        <v>10</v>
      </c>
      <c r="AV124">
        <v>20</v>
      </c>
      <c r="AW124">
        <v>30</v>
      </c>
    </row>
    <row r="125" spans="28:49" thickTop="1" thickBot="1" x14ac:dyDescent="0.4">
      <c r="AF125" s="33">
        <v>30</v>
      </c>
      <c r="AH125" s="33">
        <f t="shared" si="24"/>
        <v>-1.4971774383632681E-2</v>
      </c>
      <c r="AL125">
        <f t="shared" si="25"/>
        <v>82.05330000000005</v>
      </c>
      <c r="AM125">
        <f t="shared" si="26"/>
        <v>82.05330000000005</v>
      </c>
      <c r="AN125">
        <f t="shared" si="27"/>
        <v>82.05330000000005</v>
      </c>
      <c r="AO125" s="36">
        <v>6.9741282549998687</v>
      </c>
      <c r="AP125" s="43">
        <f t="shared" si="14"/>
        <v>6.9741282549998687</v>
      </c>
      <c r="AQ125">
        <v>65.781089225999949</v>
      </c>
      <c r="AR125" s="42">
        <f t="shared" si="15"/>
        <v>65.781089225999949</v>
      </c>
      <c r="AS125">
        <v>544.91165793699997</v>
      </c>
      <c r="AT125" s="44">
        <f t="shared" si="16"/>
        <v>544.91165793699997</v>
      </c>
      <c r="AU125">
        <v>10</v>
      </c>
      <c r="AV125">
        <v>20</v>
      </c>
      <c r="AW125">
        <v>30</v>
      </c>
    </row>
    <row r="126" spans="28:49" thickTop="1" thickBot="1" x14ac:dyDescent="0.4">
      <c r="AL126">
        <f t="shared" si="25"/>
        <v>82.720400000000055</v>
      </c>
      <c r="AM126">
        <f t="shared" si="26"/>
        <v>82.720400000000055</v>
      </c>
      <c r="AN126">
        <f t="shared" si="27"/>
        <v>82.720400000000055</v>
      </c>
      <c r="AO126">
        <v>6.0937800600001992</v>
      </c>
      <c r="AP126" s="43">
        <f t="shared" si="14"/>
        <v>6.0937800600001992</v>
      </c>
      <c r="AQ126">
        <v>30.418568160000177</v>
      </c>
      <c r="AR126" s="42">
        <f t="shared" si="15"/>
        <v>30.418568160000177</v>
      </c>
      <c r="AS126">
        <v>547.44629715300016</v>
      </c>
      <c r="AT126" s="44">
        <f t="shared" si="16"/>
        <v>547.44629715300016</v>
      </c>
      <c r="AU126">
        <v>10</v>
      </c>
      <c r="AV126">
        <v>20</v>
      </c>
      <c r="AW126">
        <v>30</v>
      </c>
    </row>
    <row r="127" spans="28:49" thickTop="1" thickBot="1" x14ac:dyDescent="0.4">
      <c r="AL127">
        <f t="shared" si="25"/>
        <v>83.38750000000006</v>
      </c>
      <c r="AM127">
        <f t="shared" si="26"/>
        <v>83.38750000000006</v>
      </c>
      <c r="AN127">
        <f t="shared" si="27"/>
        <v>83.38750000000006</v>
      </c>
      <c r="AO127">
        <v>6.2697120170000744</v>
      </c>
      <c r="AP127" s="43">
        <f t="shared" si="14"/>
        <v>6.2697120170000744</v>
      </c>
      <c r="AQ127">
        <v>8.0821264399999109</v>
      </c>
      <c r="AR127" s="42">
        <f t="shared" si="15"/>
        <v>8.0821264399999109</v>
      </c>
      <c r="AS127">
        <v>551.02899739200006</v>
      </c>
      <c r="AT127" s="44">
        <f t="shared" si="16"/>
        <v>551.02899739200006</v>
      </c>
      <c r="AU127">
        <v>10</v>
      </c>
      <c r="AV127">
        <v>20</v>
      </c>
      <c r="AW127">
        <v>30</v>
      </c>
    </row>
    <row r="128" spans="28:49" thickTop="1" thickBot="1" x14ac:dyDescent="0.4">
      <c r="AL128">
        <f t="shared" si="25"/>
        <v>84.054600000000065</v>
      </c>
      <c r="AM128">
        <f t="shared" si="26"/>
        <v>84.054600000000065</v>
      </c>
      <c r="AN128">
        <f t="shared" si="27"/>
        <v>84.054600000000065</v>
      </c>
      <c r="AO128">
        <v>7.2202667389999533</v>
      </c>
      <c r="AP128" s="43">
        <f t="shared" si="14"/>
        <v>7.2202667389999533</v>
      </c>
      <c r="AQ128">
        <v>1.4263758130000497</v>
      </c>
      <c r="AR128" s="42">
        <f t="shared" si="15"/>
        <v>1.4263758130000497</v>
      </c>
      <c r="AS128">
        <v>548.01352778799992</v>
      </c>
      <c r="AT128" s="44">
        <f t="shared" si="16"/>
        <v>548.01352778799992</v>
      </c>
      <c r="AU128">
        <v>10</v>
      </c>
      <c r="AV128">
        <v>20</v>
      </c>
      <c r="AW128">
        <v>30</v>
      </c>
    </row>
    <row r="129" spans="38:49" thickTop="1" thickBot="1" x14ac:dyDescent="0.4">
      <c r="AL129">
        <f t="shared" si="25"/>
        <v>84.72170000000007</v>
      </c>
      <c r="AM129">
        <f t="shared" si="26"/>
        <v>84.72170000000007</v>
      </c>
      <c r="AN129">
        <f t="shared" si="27"/>
        <v>84.72170000000007</v>
      </c>
      <c r="AO129">
        <v>8.1589874740000141</v>
      </c>
      <c r="AP129" s="43">
        <f t="shared" si="14"/>
        <v>8.1589874740000141</v>
      </c>
      <c r="AQ129">
        <v>7.8721472750000885</v>
      </c>
      <c r="AR129" s="42">
        <f t="shared" si="15"/>
        <v>7.8721472750000885</v>
      </c>
      <c r="AS129">
        <v>554.50704801799998</v>
      </c>
      <c r="AT129" s="44">
        <f t="shared" si="16"/>
        <v>554.50704801799998</v>
      </c>
      <c r="AU129">
        <v>10</v>
      </c>
      <c r="AV129">
        <v>20</v>
      </c>
      <c r="AW129">
        <v>30</v>
      </c>
    </row>
    <row r="130" spans="38:49" thickTop="1" thickBot="1" x14ac:dyDescent="0.4">
      <c r="AL130">
        <f t="shared" si="25"/>
        <v>85.388800000000074</v>
      </c>
      <c r="AM130">
        <f t="shared" si="26"/>
        <v>85.388800000000074</v>
      </c>
      <c r="AN130">
        <f t="shared" si="27"/>
        <v>85.388800000000074</v>
      </c>
      <c r="AO130">
        <v>7.386516342999812</v>
      </c>
      <c r="AP130" s="43">
        <f t="shared" si="14"/>
        <v>7.386516342999812</v>
      </c>
      <c r="AQ130">
        <v>4.0626817289999053</v>
      </c>
      <c r="AR130" s="42">
        <f t="shared" si="15"/>
        <v>4.0626817289999053</v>
      </c>
      <c r="AS130">
        <v>551.22215089199995</v>
      </c>
      <c r="AT130" s="44">
        <f t="shared" si="16"/>
        <v>551.22215089199995</v>
      </c>
      <c r="AU130">
        <v>10</v>
      </c>
      <c r="AV130">
        <v>20</v>
      </c>
      <c r="AW130">
        <v>30</v>
      </c>
    </row>
    <row r="131" spans="38:49" thickTop="1" thickBot="1" x14ac:dyDescent="0.4">
      <c r="AL131">
        <f t="shared" si="25"/>
        <v>86.055900000000079</v>
      </c>
      <c r="AM131">
        <f t="shared" si="26"/>
        <v>86.055900000000079</v>
      </c>
      <c r="AN131">
        <f t="shared" si="27"/>
        <v>86.055900000000079</v>
      </c>
      <c r="AO131">
        <v>-3.7544564159998117</v>
      </c>
      <c r="AP131" s="43">
        <f t="shared" ref="AP131:AP194" si="28">IF(AO131&lt;=0,0,AO131)</f>
        <v>0</v>
      </c>
      <c r="AQ131">
        <v>1.5624855990001834</v>
      </c>
      <c r="AR131" s="42">
        <f t="shared" ref="AR131:AR194" si="29">IF(AQ131&lt;=0,0,AQ131)</f>
        <v>1.5624855990001834</v>
      </c>
      <c r="AS131">
        <v>542.34301950700001</v>
      </c>
      <c r="AT131" s="44">
        <f t="shared" ref="AT131:AT194" si="30">IF(AS131&lt;=0,0,AS131)</f>
        <v>542.34301950700001</v>
      </c>
      <c r="AU131">
        <v>10</v>
      </c>
      <c r="AV131">
        <v>20</v>
      </c>
      <c r="AW131">
        <v>30</v>
      </c>
    </row>
    <row r="132" spans="38:49" thickTop="1" thickBot="1" x14ac:dyDescent="0.4">
      <c r="AL132">
        <f t="shared" ref="AL132:AL195" si="31">AL131+0.6671</f>
        <v>86.723000000000084</v>
      </c>
      <c r="AM132">
        <f t="shared" ref="AM132:AM195" si="32">AM131+0.6671</f>
        <v>86.723000000000084</v>
      </c>
      <c r="AN132">
        <f t="shared" ref="AN132:AN195" si="33">AN131+0.6671</f>
        <v>86.723000000000084</v>
      </c>
      <c r="AO132">
        <v>-2.7197010750001027</v>
      </c>
      <c r="AP132" s="43">
        <f t="shared" si="28"/>
        <v>0</v>
      </c>
      <c r="AQ132">
        <v>-7.3895469000035519E-2</v>
      </c>
      <c r="AR132" s="42">
        <f t="shared" si="29"/>
        <v>0</v>
      </c>
      <c r="AS132">
        <v>544.19261566200021</v>
      </c>
      <c r="AT132" s="44">
        <f t="shared" si="30"/>
        <v>544.19261566200021</v>
      </c>
      <c r="AU132">
        <v>10</v>
      </c>
      <c r="AV132">
        <v>20</v>
      </c>
      <c r="AW132">
        <v>30</v>
      </c>
    </row>
    <row r="133" spans="38:49" thickTop="1" thickBot="1" x14ac:dyDescent="0.4">
      <c r="AL133">
        <f t="shared" si="31"/>
        <v>87.390100000000089</v>
      </c>
      <c r="AM133">
        <f t="shared" si="32"/>
        <v>87.390100000000089</v>
      </c>
      <c r="AN133">
        <f t="shared" si="33"/>
        <v>87.390100000000089</v>
      </c>
      <c r="AO133">
        <v>-2.9719070539999848</v>
      </c>
      <c r="AP133" s="43">
        <f t="shared" si="28"/>
        <v>0</v>
      </c>
      <c r="AQ133">
        <v>-0.42537197600017862</v>
      </c>
      <c r="AR133" s="42">
        <f t="shared" si="29"/>
        <v>0</v>
      </c>
      <c r="AS133">
        <v>545.68711198100004</v>
      </c>
      <c r="AT133" s="44">
        <f t="shared" si="30"/>
        <v>545.68711198100004</v>
      </c>
      <c r="AU133">
        <v>10</v>
      </c>
      <c r="AV133">
        <v>20</v>
      </c>
      <c r="AW133">
        <v>30</v>
      </c>
    </row>
    <row r="134" spans="38:49" thickTop="1" thickBot="1" x14ac:dyDescent="0.4">
      <c r="AL134">
        <f t="shared" si="31"/>
        <v>88.057200000000094</v>
      </c>
      <c r="AM134">
        <f t="shared" si="32"/>
        <v>88.057200000000094</v>
      </c>
      <c r="AN134">
        <f t="shared" si="33"/>
        <v>88.057200000000094</v>
      </c>
      <c r="AO134">
        <v>-1.7547563830000854</v>
      </c>
      <c r="AP134" s="43">
        <f t="shared" si="28"/>
        <v>0</v>
      </c>
      <c r="AQ134">
        <v>-1.6461375050000697</v>
      </c>
      <c r="AR134" s="42">
        <f t="shared" si="29"/>
        <v>0</v>
      </c>
      <c r="AS134">
        <v>548.83589932099994</v>
      </c>
      <c r="AT134" s="44">
        <f t="shared" si="30"/>
        <v>548.83589932099994</v>
      </c>
      <c r="AU134">
        <v>10</v>
      </c>
      <c r="AV134">
        <v>20</v>
      </c>
      <c r="AW134">
        <v>30</v>
      </c>
    </row>
    <row r="135" spans="38:49" thickTop="1" thickBot="1" x14ac:dyDescent="0.4">
      <c r="AL135">
        <f t="shared" si="31"/>
        <v>88.724300000000099</v>
      </c>
      <c r="AM135">
        <f t="shared" si="32"/>
        <v>88.724300000000099</v>
      </c>
      <c r="AN135">
        <f t="shared" si="33"/>
        <v>88.724300000000099</v>
      </c>
      <c r="AP135" s="43">
        <f t="shared" si="28"/>
        <v>0</v>
      </c>
      <c r="AQ135">
        <v>-1.0481351070000073</v>
      </c>
      <c r="AR135" s="42">
        <f t="shared" si="29"/>
        <v>0</v>
      </c>
      <c r="AS135">
        <v>555.38137671200002</v>
      </c>
      <c r="AT135" s="44">
        <f t="shared" si="30"/>
        <v>555.38137671200002</v>
      </c>
      <c r="AU135">
        <v>10</v>
      </c>
      <c r="AV135">
        <v>20</v>
      </c>
      <c r="AW135">
        <v>30</v>
      </c>
    </row>
    <row r="136" spans="38:49" thickTop="1" thickBot="1" x14ac:dyDescent="0.4">
      <c r="AL136">
        <f t="shared" si="31"/>
        <v>89.391400000000104</v>
      </c>
      <c r="AM136">
        <f t="shared" si="32"/>
        <v>89.391400000000104</v>
      </c>
      <c r="AN136">
        <f t="shared" si="33"/>
        <v>89.391400000000104</v>
      </c>
      <c r="AP136" s="43">
        <f t="shared" si="28"/>
        <v>0</v>
      </c>
      <c r="AQ136">
        <v>-1.4648264630000085</v>
      </c>
      <c r="AR136" s="42">
        <f t="shared" si="29"/>
        <v>0</v>
      </c>
      <c r="AS136">
        <v>557.05757995099998</v>
      </c>
      <c r="AT136" s="44">
        <f t="shared" si="30"/>
        <v>557.05757995099998</v>
      </c>
      <c r="AU136">
        <v>10</v>
      </c>
      <c r="AV136">
        <v>20</v>
      </c>
      <c r="AW136">
        <v>30</v>
      </c>
    </row>
    <row r="137" spans="38:49" thickTop="1" thickBot="1" x14ac:dyDescent="0.4">
      <c r="AL137">
        <f t="shared" si="31"/>
        <v>90.058500000000109</v>
      </c>
      <c r="AM137">
        <f t="shared" si="32"/>
        <v>90.058500000000109</v>
      </c>
      <c r="AN137">
        <f t="shared" si="33"/>
        <v>90.058500000000109</v>
      </c>
      <c r="AP137" s="43">
        <f t="shared" si="28"/>
        <v>0</v>
      </c>
      <c r="AR137" s="42">
        <f t="shared" si="29"/>
        <v>0</v>
      </c>
      <c r="AS137">
        <v>561.06626649200007</v>
      </c>
      <c r="AT137" s="44">
        <f t="shared" si="30"/>
        <v>561.06626649200007</v>
      </c>
      <c r="AU137">
        <v>10</v>
      </c>
      <c r="AV137">
        <v>20</v>
      </c>
      <c r="AW137">
        <v>30</v>
      </c>
    </row>
    <row r="138" spans="38:49" thickTop="1" thickBot="1" x14ac:dyDescent="0.4">
      <c r="AL138">
        <f t="shared" si="31"/>
        <v>90.725600000000114</v>
      </c>
      <c r="AM138">
        <f t="shared" si="32"/>
        <v>90.725600000000114</v>
      </c>
      <c r="AN138">
        <f t="shared" si="33"/>
        <v>90.725600000000114</v>
      </c>
      <c r="AP138" s="43">
        <f t="shared" si="28"/>
        <v>0</v>
      </c>
      <c r="AR138" s="42">
        <f t="shared" si="29"/>
        <v>0</v>
      </c>
      <c r="AS138">
        <v>556.13676916899999</v>
      </c>
      <c r="AT138" s="44">
        <f t="shared" si="30"/>
        <v>556.13676916899999</v>
      </c>
      <c r="AU138">
        <v>10</v>
      </c>
      <c r="AV138">
        <v>20</v>
      </c>
      <c r="AW138">
        <v>30</v>
      </c>
    </row>
    <row r="139" spans="38:49" thickTop="1" thickBot="1" x14ac:dyDescent="0.4">
      <c r="AL139">
        <f t="shared" si="31"/>
        <v>91.392700000000119</v>
      </c>
      <c r="AM139">
        <f t="shared" si="32"/>
        <v>91.392700000000119</v>
      </c>
      <c r="AN139">
        <f t="shared" si="33"/>
        <v>91.392700000000119</v>
      </c>
      <c r="AP139" s="43">
        <f t="shared" si="28"/>
        <v>0</v>
      </c>
      <c r="AR139" s="42">
        <f t="shared" si="29"/>
        <v>0</v>
      </c>
      <c r="AS139">
        <v>557.37246173800008</v>
      </c>
      <c r="AT139" s="44">
        <f t="shared" si="30"/>
        <v>557.37246173800008</v>
      </c>
      <c r="AU139">
        <v>10</v>
      </c>
      <c r="AV139">
        <v>20</v>
      </c>
      <c r="AW139">
        <v>30</v>
      </c>
    </row>
    <row r="140" spans="38:49" thickTop="1" thickBot="1" x14ac:dyDescent="0.4">
      <c r="AL140">
        <f t="shared" si="31"/>
        <v>92.059800000000124</v>
      </c>
      <c r="AM140">
        <f t="shared" si="32"/>
        <v>92.059800000000124</v>
      </c>
      <c r="AN140">
        <f t="shared" si="33"/>
        <v>92.059800000000124</v>
      </c>
      <c r="AP140" s="43">
        <f t="shared" si="28"/>
        <v>0</v>
      </c>
      <c r="AR140" s="42">
        <f t="shared" si="29"/>
        <v>0</v>
      </c>
      <c r="AS140">
        <v>556.869418129</v>
      </c>
      <c r="AT140" s="44">
        <f t="shared" si="30"/>
        <v>556.869418129</v>
      </c>
      <c r="AU140">
        <v>10</v>
      </c>
      <c r="AV140">
        <v>20</v>
      </c>
      <c r="AW140">
        <v>30</v>
      </c>
    </row>
    <row r="141" spans="38:49" thickTop="1" thickBot="1" x14ac:dyDescent="0.4">
      <c r="AL141">
        <f t="shared" si="31"/>
        <v>92.726900000000128</v>
      </c>
      <c r="AM141">
        <f t="shared" si="32"/>
        <v>92.726900000000128</v>
      </c>
      <c r="AN141">
        <f t="shared" si="33"/>
        <v>92.726900000000128</v>
      </c>
      <c r="AP141" s="43">
        <f t="shared" si="28"/>
        <v>0</v>
      </c>
      <c r="AR141" s="42">
        <f t="shared" si="29"/>
        <v>0</v>
      </c>
      <c r="AS141">
        <v>563.10495741699992</v>
      </c>
      <c r="AT141" s="44">
        <f t="shared" si="30"/>
        <v>563.10495741699992</v>
      </c>
      <c r="AU141">
        <v>10</v>
      </c>
      <c r="AV141">
        <v>20</v>
      </c>
      <c r="AW141">
        <v>30</v>
      </c>
    </row>
    <row r="142" spans="38:49" thickTop="1" thickBot="1" x14ac:dyDescent="0.4">
      <c r="AL142">
        <f t="shared" si="31"/>
        <v>93.394000000000133</v>
      </c>
      <c r="AM142">
        <f t="shared" si="32"/>
        <v>93.394000000000133</v>
      </c>
      <c r="AN142">
        <f t="shared" si="33"/>
        <v>93.394000000000133</v>
      </c>
      <c r="AP142" s="43">
        <f t="shared" si="28"/>
        <v>0</v>
      </c>
      <c r="AR142" s="42">
        <f t="shared" si="29"/>
        <v>0</v>
      </c>
      <c r="AS142">
        <v>559.516633555</v>
      </c>
      <c r="AT142" s="44">
        <f t="shared" si="30"/>
        <v>559.516633555</v>
      </c>
      <c r="AU142">
        <v>10</v>
      </c>
      <c r="AV142">
        <v>20</v>
      </c>
      <c r="AW142">
        <v>30</v>
      </c>
    </row>
    <row r="143" spans="38:49" thickTop="1" thickBot="1" x14ac:dyDescent="0.4">
      <c r="AL143">
        <f t="shared" si="31"/>
        <v>94.061100000000138</v>
      </c>
      <c r="AM143">
        <f t="shared" si="32"/>
        <v>94.061100000000138</v>
      </c>
      <c r="AN143">
        <f t="shared" si="33"/>
        <v>94.061100000000138</v>
      </c>
      <c r="AP143" s="43">
        <f t="shared" si="28"/>
        <v>0</v>
      </c>
      <c r="AR143" s="42">
        <f t="shared" si="29"/>
        <v>0</v>
      </c>
      <c r="AS143">
        <v>573.09057035900014</v>
      </c>
      <c r="AT143" s="44">
        <f t="shared" si="30"/>
        <v>573.09057035900014</v>
      </c>
      <c r="AU143">
        <v>10</v>
      </c>
      <c r="AV143">
        <v>20</v>
      </c>
      <c r="AW143">
        <v>30</v>
      </c>
    </row>
    <row r="144" spans="38:49" thickTop="1" thickBot="1" x14ac:dyDescent="0.4">
      <c r="AL144">
        <f t="shared" si="31"/>
        <v>94.728200000000143</v>
      </c>
      <c r="AM144">
        <f t="shared" si="32"/>
        <v>94.728200000000143</v>
      </c>
      <c r="AN144">
        <f t="shared" si="33"/>
        <v>94.728200000000143</v>
      </c>
      <c r="AP144" s="43">
        <f t="shared" si="28"/>
        <v>0</v>
      </c>
      <c r="AR144" s="42">
        <f t="shared" si="29"/>
        <v>0</v>
      </c>
      <c r="AS144">
        <v>570.26111094300018</v>
      </c>
      <c r="AT144" s="44">
        <f t="shared" si="30"/>
        <v>570.26111094300018</v>
      </c>
      <c r="AU144">
        <v>10</v>
      </c>
      <c r="AV144">
        <v>20</v>
      </c>
      <c r="AW144">
        <v>30</v>
      </c>
    </row>
    <row r="145" spans="38:49" thickTop="1" thickBot="1" x14ac:dyDescent="0.4">
      <c r="AL145">
        <f t="shared" si="31"/>
        <v>95.395300000000148</v>
      </c>
      <c r="AM145">
        <f t="shared" si="32"/>
        <v>95.395300000000148</v>
      </c>
      <c r="AN145">
        <f t="shared" si="33"/>
        <v>95.395300000000148</v>
      </c>
      <c r="AP145" s="43">
        <f t="shared" si="28"/>
        <v>0</v>
      </c>
      <c r="AR145" s="42">
        <f t="shared" si="29"/>
        <v>0</v>
      </c>
      <c r="AS145">
        <v>573.493023085</v>
      </c>
      <c r="AT145" s="44">
        <f t="shared" si="30"/>
        <v>573.493023085</v>
      </c>
      <c r="AU145">
        <v>10</v>
      </c>
      <c r="AV145">
        <v>20</v>
      </c>
      <c r="AW145">
        <v>30</v>
      </c>
    </row>
    <row r="146" spans="38:49" thickTop="1" thickBot="1" x14ac:dyDescent="0.4">
      <c r="AL146">
        <f t="shared" si="31"/>
        <v>96.062400000000153</v>
      </c>
      <c r="AM146">
        <f t="shared" si="32"/>
        <v>96.062400000000153</v>
      </c>
      <c r="AN146">
        <f t="shared" si="33"/>
        <v>96.062400000000153</v>
      </c>
      <c r="AP146" s="43">
        <f t="shared" si="28"/>
        <v>0</v>
      </c>
      <c r="AR146" s="42">
        <f t="shared" si="29"/>
        <v>0</v>
      </c>
      <c r="AS146">
        <v>574.2902464780002</v>
      </c>
      <c r="AT146" s="44">
        <f t="shared" si="30"/>
        <v>574.2902464780002</v>
      </c>
      <c r="AU146">
        <v>10</v>
      </c>
      <c r="AV146">
        <v>20</v>
      </c>
      <c r="AW146">
        <v>30</v>
      </c>
    </row>
    <row r="147" spans="38:49" thickTop="1" thickBot="1" x14ac:dyDescent="0.4">
      <c r="AL147">
        <f t="shared" si="31"/>
        <v>96.729500000000158</v>
      </c>
      <c r="AM147">
        <f t="shared" si="32"/>
        <v>96.729500000000158</v>
      </c>
      <c r="AN147">
        <f t="shared" si="33"/>
        <v>96.729500000000158</v>
      </c>
      <c r="AP147" s="43">
        <f t="shared" si="28"/>
        <v>0</v>
      </c>
      <c r="AR147" s="42">
        <f t="shared" si="29"/>
        <v>0</v>
      </c>
      <c r="AS147">
        <v>578.01120813700004</v>
      </c>
      <c r="AT147" s="44">
        <f t="shared" si="30"/>
        <v>578.01120813700004</v>
      </c>
      <c r="AU147">
        <v>10</v>
      </c>
      <c r="AV147">
        <v>20</v>
      </c>
      <c r="AW147">
        <v>30</v>
      </c>
    </row>
    <row r="148" spans="38:49" thickTop="1" thickBot="1" x14ac:dyDescent="0.4">
      <c r="AL148">
        <f t="shared" si="31"/>
        <v>97.396600000000163</v>
      </c>
      <c r="AM148">
        <f t="shared" si="32"/>
        <v>97.396600000000163</v>
      </c>
      <c r="AN148">
        <f t="shared" si="33"/>
        <v>97.396600000000163</v>
      </c>
      <c r="AP148" s="43">
        <f t="shared" si="28"/>
        <v>0</v>
      </c>
      <c r="AR148" s="42">
        <f t="shared" si="29"/>
        <v>0</v>
      </c>
      <c r="AS148">
        <v>577.41428155600011</v>
      </c>
      <c r="AT148" s="44">
        <f t="shared" si="30"/>
        <v>577.41428155600011</v>
      </c>
      <c r="AU148">
        <v>10</v>
      </c>
      <c r="AV148">
        <v>20</v>
      </c>
      <c r="AW148">
        <v>30</v>
      </c>
    </row>
    <row r="149" spans="38:49" thickTop="1" thickBot="1" x14ac:dyDescent="0.4">
      <c r="AL149">
        <f t="shared" si="31"/>
        <v>98.063700000000168</v>
      </c>
      <c r="AM149">
        <f t="shared" si="32"/>
        <v>98.063700000000168</v>
      </c>
      <c r="AN149">
        <f t="shared" si="33"/>
        <v>98.063700000000168</v>
      </c>
      <c r="AP149" s="43">
        <f t="shared" si="28"/>
        <v>0</v>
      </c>
      <c r="AR149" s="42">
        <f t="shared" si="29"/>
        <v>0</v>
      </c>
      <c r="AS149">
        <v>578.64042616999996</v>
      </c>
      <c r="AT149" s="44">
        <f t="shared" si="30"/>
        <v>578.64042616999996</v>
      </c>
      <c r="AU149">
        <v>10</v>
      </c>
      <c r="AV149">
        <v>20</v>
      </c>
      <c r="AW149">
        <v>30</v>
      </c>
    </row>
    <row r="150" spans="38:49" thickTop="1" thickBot="1" x14ac:dyDescent="0.4">
      <c r="AL150">
        <f t="shared" si="31"/>
        <v>98.730800000000173</v>
      </c>
      <c r="AM150">
        <f t="shared" si="32"/>
        <v>98.730800000000173</v>
      </c>
      <c r="AN150">
        <f t="shared" si="33"/>
        <v>98.730800000000173</v>
      </c>
      <c r="AP150" s="43">
        <f t="shared" si="28"/>
        <v>0</v>
      </c>
      <c r="AR150" s="42">
        <f t="shared" si="29"/>
        <v>0</v>
      </c>
      <c r="AS150">
        <v>577.52323443699993</v>
      </c>
      <c r="AT150" s="44">
        <f t="shared" si="30"/>
        <v>577.52323443699993</v>
      </c>
      <c r="AU150">
        <v>10</v>
      </c>
      <c r="AV150">
        <v>20</v>
      </c>
      <c r="AW150">
        <v>30</v>
      </c>
    </row>
    <row r="151" spans="38:49" thickTop="1" thickBot="1" x14ac:dyDescent="0.4">
      <c r="AL151">
        <f t="shared" si="31"/>
        <v>99.397900000000178</v>
      </c>
      <c r="AM151">
        <f t="shared" si="32"/>
        <v>99.397900000000178</v>
      </c>
      <c r="AN151">
        <f t="shared" si="33"/>
        <v>99.397900000000178</v>
      </c>
      <c r="AP151" s="43">
        <f t="shared" si="28"/>
        <v>0</v>
      </c>
      <c r="AR151" s="42">
        <f t="shared" si="29"/>
        <v>0</v>
      </c>
      <c r="AS151">
        <v>578.58059040600006</v>
      </c>
      <c r="AT151" s="44">
        <f t="shared" si="30"/>
        <v>578.58059040600006</v>
      </c>
      <c r="AU151">
        <v>10</v>
      </c>
      <c r="AV151">
        <v>20</v>
      </c>
      <c r="AW151">
        <v>30</v>
      </c>
    </row>
    <row r="152" spans="38:49" thickTop="1" thickBot="1" x14ac:dyDescent="0.4">
      <c r="AL152">
        <f t="shared" si="31"/>
        <v>100.06500000000018</v>
      </c>
      <c r="AM152">
        <f t="shared" si="32"/>
        <v>100.06500000000018</v>
      </c>
      <c r="AN152">
        <f t="shared" si="33"/>
        <v>100.06500000000018</v>
      </c>
      <c r="AP152" s="43">
        <f t="shared" si="28"/>
        <v>0</v>
      </c>
      <c r="AR152" s="42">
        <f t="shared" si="29"/>
        <v>0</v>
      </c>
      <c r="AS152">
        <v>582.06186848300013</v>
      </c>
      <c r="AT152" s="44">
        <f t="shared" si="30"/>
        <v>582.06186848300013</v>
      </c>
      <c r="AU152">
        <v>10</v>
      </c>
      <c r="AV152">
        <v>20</v>
      </c>
      <c r="AW152">
        <v>30</v>
      </c>
    </row>
    <row r="153" spans="38:49" thickTop="1" thickBot="1" x14ac:dyDescent="0.4">
      <c r="AL153">
        <f t="shared" si="31"/>
        <v>100.73210000000019</v>
      </c>
      <c r="AM153">
        <f t="shared" si="32"/>
        <v>100.73210000000019</v>
      </c>
      <c r="AN153">
        <f t="shared" si="33"/>
        <v>100.73210000000019</v>
      </c>
      <c r="AP153" s="43">
        <f t="shared" si="28"/>
        <v>0</v>
      </c>
      <c r="AR153" s="42">
        <f t="shared" si="29"/>
        <v>0</v>
      </c>
      <c r="AS153">
        <v>584.57106702700003</v>
      </c>
      <c r="AT153" s="44">
        <f t="shared" si="30"/>
        <v>584.57106702700003</v>
      </c>
      <c r="AU153">
        <v>10</v>
      </c>
      <c r="AV153">
        <v>20</v>
      </c>
      <c r="AW153">
        <v>30</v>
      </c>
    </row>
    <row r="154" spans="38:49" thickTop="1" thickBot="1" x14ac:dyDescent="0.4">
      <c r="AL154">
        <f t="shared" si="31"/>
        <v>101.39920000000019</v>
      </c>
      <c r="AM154">
        <f t="shared" si="32"/>
        <v>101.39920000000019</v>
      </c>
      <c r="AN154">
        <f t="shared" si="33"/>
        <v>101.39920000000019</v>
      </c>
      <c r="AP154" s="43">
        <f t="shared" si="28"/>
        <v>0</v>
      </c>
      <c r="AR154" s="42">
        <f t="shared" si="29"/>
        <v>0</v>
      </c>
      <c r="AS154">
        <v>582.16113901099993</v>
      </c>
      <c r="AT154" s="44">
        <f t="shared" si="30"/>
        <v>582.16113901099993</v>
      </c>
      <c r="AU154">
        <v>10</v>
      </c>
      <c r="AV154">
        <v>20</v>
      </c>
      <c r="AW154">
        <v>30</v>
      </c>
    </row>
    <row r="155" spans="38:49" thickTop="1" thickBot="1" x14ac:dyDescent="0.4">
      <c r="AL155">
        <f t="shared" si="31"/>
        <v>102.0663000000002</v>
      </c>
      <c r="AM155">
        <f t="shared" si="32"/>
        <v>102.0663000000002</v>
      </c>
      <c r="AN155">
        <f t="shared" si="33"/>
        <v>102.0663000000002</v>
      </c>
      <c r="AP155" s="43">
        <f t="shared" si="28"/>
        <v>0</v>
      </c>
      <c r="AR155" s="42">
        <f t="shared" si="29"/>
        <v>0</v>
      </c>
      <c r="AS155">
        <v>587.28056238299996</v>
      </c>
      <c r="AT155" s="44">
        <f t="shared" si="30"/>
        <v>587.28056238299996</v>
      </c>
      <c r="AU155">
        <v>10</v>
      </c>
      <c r="AV155">
        <v>20</v>
      </c>
      <c r="AW155">
        <v>30</v>
      </c>
    </row>
    <row r="156" spans="38:49" thickTop="1" thickBot="1" x14ac:dyDescent="0.4">
      <c r="AL156">
        <f t="shared" si="31"/>
        <v>102.7334000000002</v>
      </c>
      <c r="AM156">
        <f t="shared" si="32"/>
        <v>102.7334000000002</v>
      </c>
      <c r="AN156">
        <f t="shared" si="33"/>
        <v>102.7334000000002</v>
      </c>
      <c r="AP156" s="43">
        <f t="shared" si="28"/>
        <v>0</v>
      </c>
      <c r="AR156" s="42">
        <f t="shared" si="29"/>
        <v>0</v>
      </c>
      <c r="AS156">
        <v>584.71730303799995</v>
      </c>
      <c r="AT156" s="44">
        <f t="shared" si="30"/>
        <v>584.71730303799995</v>
      </c>
      <c r="AU156">
        <v>10</v>
      </c>
      <c r="AV156">
        <v>20</v>
      </c>
      <c r="AW156">
        <v>30</v>
      </c>
    </row>
    <row r="157" spans="38:49" thickTop="1" thickBot="1" x14ac:dyDescent="0.4">
      <c r="AL157">
        <f t="shared" si="31"/>
        <v>103.40050000000021</v>
      </c>
      <c r="AM157">
        <f t="shared" si="32"/>
        <v>103.40050000000021</v>
      </c>
      <c r="AN157">
        <f t="shared" si="33"/>
        <v>103.40050000000021</v>
      </c>
      <c r="AP157" s="43">
        <f t="shared" si="28"/>
        <v>0</v>
      </c>
      <c r="AR157" s="42">
        <f t="shared" si="29"/>
        <v>0</v>
      </c>
      <c r="AS157">
        <v>584.47546782199993</v>
      </c>
      <c r="AT157" s="44">
        <f t="shared" si="30"/>
        <v>584.47546782199993</v>
      </c>
      <c r="AU157">
        <v>10</v>
      </c>
      <c r="AV157">
        <v>20</v>
      </c>
      <c r="AW157">
        <v>30</v>
      </c>
    </row>
    <row r="158" spans="38:49" thickTop="1" thickBot="1" x14ac:dyDescent="0.4">
      <c r="AL158">
        <f t="shared" si="31"/>
        <v>104.06760000000021</v>
      </c>
      <c r="AM158">
        <f t="shared" si="32"/>
        <v>104.06760000000021</v>
      </c>
      <c r="AN158">
        <f t="shared" si="33"/>
        <v>104.06760000000021</v>
      </c>
      <c r="AP158" s="43">
        <f t="shared" si="28"/>
        <v>0</v>
      </c>
      <c r="AR158" s="42">
        <f t="shared" si="29"/>
        <v>0</v>
      </c>
      <c r="AS158">
        <v>571.21562272599999</v>
      </c>
      <c r="AT158" s="44">
        <f t="shared" si="30"/>
        <v>571.21562272599999</v>
      </c>
      <c r="AU158">
        <v>10</v>
      </c>
      <c r="AV158">
        <v>20</v>
      </c>
      <c r="AW158">
        <v>30</v>
      </c>
    </row>
    <row r="159" spans="38:49" thickTop="1" thickBot="1" x14ac:dyDescent="0.4">
      <c r="AL159">
        <f t="shared" si="31"/>
        <v>104.73470000000022</v>
      </c>
      <c r="AM159">
        <f t="shared" si="32"/>
        <v>104.73470000000022</v>
      </c>
      <c r="AN159">
        <f t="shared" si="33"/>
        <v>104.73470000000022</v>
      </c>
      <c r="AP159" s="43">
        <f t="shared" si="28"/>
        <v>0</v>
      </c>
      <c r="AR159" s="42">
        <f t="shared" si="29"/>
        <v>0</v>
      </c>
      <c r="AS159">
        <v>593.48292526499995</v>
      </c>
      <c r="AT159" s="44">
        <f t="shared" si="30"/>
        <v>593.48292526499995</v>
      </c>
      <c r="AU159">
        <v>10</v>
      </c>
      <c r="AV159">
        <v>20</v>
      </c>
      <c r="AW159">
        <v>30</v>
      </c>
    </row>
    <row r="160" spans="38:49" thickTop="1" thickBot="1" x14ac:dyDescent="0.4">
      <c r="AL160">
        <f t="shared" si="31"/>
        <v>105.40180000000022</v>
      </c>
      <c r="AM160">
        <f t="shared" si="32"/>
        <v>105.40180000000022</v>
      </c>
      <c r="AN160">
        <f t="shared" si="33"/>
        <v>105.40180000000022</v>
      </c>
      <c r="AP160" s="43">
        <f t="shared" si="28"/>
        <v>0</v>
      </c>
      <c r="AR160" s="42">
        <f t="shared" si="29"/>
        <v>0</v>
      </c>
      <c r="AS160">
        <v>463.40312657900017</v>
      </c>
      <c r="AT160" s="44">
        <f t="shared" si="30"/>
        <v>463.40312657900017</v>
      </c>
      <c r="AU160">
        <v>10</v>
      </c>
      <c r="AV160">
        <v>20</v>
      </c>
      <c r="AW160">
        <v>30</v>
      </c>
    </row>
    <row r="161" spans="38:49" thickTop="1" thickBot="1" x14ac:dyDescent="0.4">
      <c r="AL161">
        <f t="shared" si="31"/>
        <v>106.06890000000023</v>
      </c>
      <c r="AM161">
        <f t="shared" si="32"/>
        <v>106.06890000000023</v>
      </c>
      <c r="AN161">
        <f t="shared" si="33"/>
        <v>106.06890000000023</v>
      </c>
      <c r="AP161" s="43">
        <f t="shared" si="28"/>
        <v>0</v>
      </c>
      <c r="AR161" s="42">
        <f t="shared" si="29"/>
        <v>0</v>
      </c>
      <c r="AS161">
        <v>269.49120755600006</v>
      </c>
      <c r="AT161" s="44">
        <f t="shared" si="30"/>
        <v>269.49120755600006</v>
      </c>
      <c r="AU161">
        <v>10</v>
      </c>
      <c r="AV161">
        <v>20</v>
      </c>
      <c r="AW161">
        <v>30</v>
      </c>
    </row>
    <row r="162" spans="38:49" thickTop="1" thickBot="1" x14ac:dyDescent="0.4">
      <c r="AL162">
        <f t="shared" si="31"/>
        <v>106.73600000000023</v>
      </c>
      <c r="AM162">
        <f t="shared" si="32"/>
        <v>106.73600000000023</v>
      </c>
      <c r="AN162">
        <f t="shared" si="33"/>
        <v>106.73600000000023</v>
      </c>
      <c r="AP162" s="43">
        <f t="shared" si="28"/>
        <v>0</v>
      </c>
      <c r="AR162" s="42">
        <f t="shared" si="29"/>
        <v>0</v>
      </c>
      <c r="AS162">
        <v>177.18814664699994</v>
      </c>
      <c r="AT162" s="44">
        <f t="shared" si="30"/>
        <v>177.18814664699994</v>
      </c>
      <c r="AU162">
        <v>10</v>
      </c>
      <c r="AV162">
        <v>20</v>
      </c>
      <c r="AW162">
        <v>30</v>
      </c>
    </row>
    <row r="163" spans="38:49" thickTop="1" thickBot="1" x14ac:dyDescent="0.4">
      <c r="AL163">
        <f t="shared" si="31"/>
        <v>107.40310000000024</v>
      </c>
      <c r="AM163">
        <f t="shared" si="32"/>
        <v>107.40310000000024</v>
      </c>
      <c r="AN163">
        <f t="shared" si="33"/>
        <v>107.40310000000024</v>
      </c>
      <c r="AP163" s="43">
        <f t="shared" si="28"/>
        <v>0</v>
      </c>
      <c r="AR163" s="42">
        <f t="shared" si="29"/>
        <v>0</v>
      </c>
      <c r="AS163">
        <v>141.68329932899996</v>
      </c>
      <c r="AT163" s="44">
        <f t="shared" si="30"/>
        <v>141.68329932899996</v>
      </c>
      <c r="AU163">
        <v>10</v>
      </c>
      <c r="AV163">
        <v>20</v>
      </c>
      <c r="AW163">
        <v>30</v>
      </c>
    </row>
    <row r="164" spans="38:49" thickTop="1" thickBot="1" x14ac:dyDescent="0.4">
      <c r="AL164">
        <f t="shared" si="31"/>
        <v>108.07020000000024</v>
      </c>
      <c r="AM164">
        <f t="shared" si="32"/>
        <v>108.07020000000024</v>
      </c>
      <c r="AN164">
        <f t="shared" si="33"/>
        <v>108.07020000000024</v>
      </c>
      <c r="AP164" s="43">
        <f t="shared" si="28"/>
        <v>0</v>
      </c>
      <c r="AR164" s="42">
        <f t="shared" si="29"/>
        <v>0</v>
      </c>
      <c r="AS164">
        <v>92.170608409999886</v>
      </c>
      <c r="AT164" s="44">
        <f t="shared" si="30"/>
        <v>92.170608409999886</v>
      </c>
      <c r="AU164">
        <v>10</v>
      </c>
      <c r="AV164">
        <v>20</v>
      </c>
      <c r="AW164">
        <v>30</v>
      </c>
    </row>
    <row r="165" spans="38:49" thickTop="1" thickBot="1" x14ac:dyDescent="0.4">
      <c r="AL165">
        <f t="shared" si="31"/>
        <v>108.73730000000025</v>
      </c>
      <c r="AM165">
        <f t="shared" si="32"/>
        <v>108.73730000000025</v>
      </c>
      <c r="AN165">
        <f t="shared" si="33"/>
        <v>108.73730000000025</v>
      </c>
      <c r="AP165" s="43">
        <f t="shared" si="28"/>
        <v>0</v>
      </c>
      <c r="AR165" s="42">
        <f t="shared" si="29"/>
        <v>0</v>
      </c>
      <c r="AS165">
        <v>27.314070074000028</v>
      </c>
      <c r="AT165" s="44">
        <f t="shared" si="30"/>
        <v>27.314070074000028</v>
      </c>
      <c r="AU165">
        <v>10</v>
      </c>
      <c r="AV165">
        <v>20</v>
      </c>
      <c r="AW165">
        <v>30</v>
      </c>
    </row>
    <row r="166" spans="38:49" thickTop="1" thickBot="1" x14ac:dyDescent="0.4">
      <c r="AL166">
        <f t="shared" si="31"/>
        <v>109.40440000000025</v>
      </c>
      <c r="AM166">
        <f t="shared" si="32"/>
        <v>109.40440000000025</v>
      </c>
      <c r="AN166">
        <f t="shared" si="33"/>
        <v>109.40440000000025</v>
      </c>
      <c r="AP166" s="43">
        <f t="shared" si="28"/>
        <v>0</v>
      </c>
      <c r="AR166" s="42">
        <f t="shared" si="29"/>
        <v>0</v>
      </c>
      <c r="AS166">
        <v>11.93549383300001</v>
      </c>
      <c r="AT166" s="44">
        <f t="shared" si="30"/>
        <v>11.93549383300001</v>
      </c>
      <c r="AU166">
        <v>10</v>
      </c>
      <c r="AV166">
        <v>20</v>
      </c>
      <c r="AW166">
        <v>30</v>
      </c>
    </row>
    <row r="167" spans="38:49" thickTop="1" thickBot="1" x14ac:dyDescent="0.4">
      <c r="AL167">
        <f t="shared" si="31"/>
        <v>110.07150000000026</v>
      </c>
      <c r="AM167">
        <f t="shared" si="32"/>
        <v>110.07150000000026</v>
      </c>
      <c r="AN167">
        <f t="shared" si="33"/>
        <v>110.07150000000026</v>
      </c>
      <c r="AP167" s="43">
        <f t="shared" si="28"/>
        <v>0</v>
      </c>
      <c r="AR167" s="42">
        <f t="shared" si="29"/>
        <v>0</v>
      </c>
      <c r="AS167">
        <v>5.4445211149998158</v>
      </c>
      <c r="AT167" s="44">
        <f t="shared" si="30"/>
        <v>5.4445211149998158</v>
      </c>
      <c r="AU167">
        <v>10</v>
      </c>
      <c r="AV167">
        <v>20</v>
      </c>
      <c r="AW167">
        <v>30</v>
      </c>
    </row>
    <row r="168" spans="38:49" thickTop="1" thickBot="1" x14ac:dyDescent="0.4">
      <c r="AL168">
        <f t="shared" si="31"/>
        <v>110.73860000000026</v>
      </c>
      <c r="AM168">
        <f t="shared" si="32"/>
        <v>110.73860000000026</v>
      </c>
      <c r="AN168">
        <f t="shared" si="33"/>
        <v>110.73860000000026</v>
      </c>
      <c r="AP168" s="43">
        <f t="shared" si="28"/>
        <v>0</v>
      </c>
      <c r="AR168" s="42">
        <f t="shared" si="29"/>
        <v>0</v>
      </c>
      <c r="AS168">
        <v>1.9901469339999949</v>
      </c>
      <c r="AT168" s="44">
        <f t="shared" si="30"/>
        <v>1.9901469339999949</v>
      </c>
      <c r="AU168">
        <v>10</v>
      </c>
      <c r="AV168">
        <v>20</v>
      </c>
      <c r="AW168">
        <v>30</v>
      </c>
    </row>
    <row r="169" spans="38:49" thickTop="1" thickBot="1" x14ac:dyDescent="0.4">
      <c r="AL169">
        <f t="shared" si="31"/>
        <v>111.40570000000027</v>
      </c>
      <c r="AM169">
        <f t="shared" si="32"/>
        <v>111.40570000000027</v>
      </c>
      <c r="AN169">
        <f t="shared" si="33"/>
        <v>111.40570000000027</v>
      </c>
      <c r="AP169" s="43">
        <f t="shared" si="28"/>
        <v>0</v>
      </c>
      <c r="AR169" s="42">
        <f t="shared" si="29"/>
        <v>0</v>
      </c>
      <c r="AS169">
        <v>2.1671547079999982</v>
      </c>
      <c r="AT169" s="44">
        <f t="shared" si="30"/>
        <v>2.1671547079999982</v>
      </c>
      <c r="AU169">
        <v>10</v>
      </c>
      <c r="AV169">
        <v>20</v>
      </c>
      <c r="AW169">
        <v>30</v>
      </c>
    </row>
    <row r="170" spans="38:49" thickTop="1" thickBot="1" x14ac:dyDescent="0.4">
      <c r="AL170">
        <f t="shared" si="31"/>
        <v>112.07280000000027</v>
      </c>
      <c r="AM170">
        <f t="shared" si="32"/>
        <v>112.07280000000027</v>
      </c>
      <c r="AN170">
        <f t="shared" si="33"/>
        <v>112.07280000000027</v>
      </c>
      <c r="AP170" s="43">
        <f t="shared" si="28"/>
        <v>0</v>
      </c>
      <c r="AR170" s="42">
        <f t="shared" si="29"/>
        <v>0</v>
      </c>
      <c r="AT170" s="44">
        <f t="shared" si="30"/>
        <v>0</v>
      </c>
      <c r="AU170">
        <v>10</v>
      </c>
      <c r="AV170">
        <v>20</v>
      </c>
      <c r="AW170">
        <v>30</v>
      </c>
    </row>
    <row r="171" spans="38:49" thickTop="1" thickBot="1" x14ac:dyDescent="0.4">
      <c r="AL171">
        <f t="shared" si="31"/>
        <v>112.73990000000028</v>
      </c>
      <c r="AM171">
        <f t="shared" si="32"/>
        <v>112.73990000000028</v>
      </c>
      <c r="AN171">
        <f t="shared" si="33"/>
        <v>112.73990000000028</v>
      </c>
      <c r="AP171" s="43">
        <f t="shared" si="28"/>
        <v>0</v>
      </c>
      <c r="AR171" s="42">
        <f t="shared" si="29"/>
        <v>0</v>
      </c>
      <c r="AT171" s="44">
        <f t="shared" si="30"/>
        <v>0</v>
      </c>
      <c r="AU171">
        <v>10</v>
      </c>
      <c r="AV171">
        <v>20</v>
      </c>
      <c r="AW171">
        <v>30</v>
      </c>
    </row>
    <row r="172" spans="38:49" thickTop="1" thickBot="1" x14ac:dyDescent="0.4">
      <c r="AL172">
        <f t="shared" si="31"/>
        <v>113.40700000000028</v>
      </c>
      <c r="AM172">
        <f t="shared" si="32"/>
        <v>113.40700000000028</v>
      </c>
      <c r="AN172">
        <f t="shared" si="33"/>
        <v>113.40700000000028</v>
      </c>
      <c r="AP172" s="43">
        <f t="shared" si="28"/>
        <v>0</v>
      </c>
      <c r="AR172" s="42">
        <f t="shared" si="29"/>
        <v>0</v>
      </c>
      <c r="AT172" s="44">
        <f t="shared" si="30"/>
        <v>0</v>
      </c>
      <c r="AU172">
        <v>10</v>
      </c>
      <c r="AV172">
        <v>20</v>
      </c>
      <c r="AW172">
        <v>30</v>
      </c>
    </row>
    <row r="173" spans="38:49" thickTop="1" thickBot="1" x14ac:dyDescent="0.4">
      <c r="AL173">
        <f t="shared" si="31"/>
        <v>114.07410000000029</v>
      </c>
      <c r="AM173">
        <f t="shared" si="32"/>
        <v>114.07410000000029</v>
      </c>
      <c r="AN173">
        <f t="shared" si="33"/>
        <v>114.07410000000029</v>
      </c>
      <c r="AP173" s="43">
        <f t="shared" si="28"/>
        <v>0</v>
      </c>
      <c r="AR173" s="42">
        <f t="shared" si="29"/>
        <v>0</v>
      </c>
      <c r="AT173" s="44">
        <f t="shared" si="30"/>
        <v>0</v>
      </c>
      <c r="AU173">
        <v>10</v>
      </c>
      <c r="AV173">
        <v>20</v>
      </c>
      <c r="AW173">
        <v>30</v>
      </c>
    </row>
    <row r="174" spans="38:49" thickTop="1" thickBot="1" x14ac:dyDescent="0.4">
      <c r="AL174">
        <f t="shared" si="31"/>
        <v>114.74120000000029</v>
      </c>
      <c r="AM174">
        <f t="shared" si="32"/>
        <v>114.74120000000029</v>
      </c>
      <c r="AN174">
        <f t="shared" si="33"/>
        <v>114.74120000000029</v>
      </c>
      <c r="AP174" s="43">
        <f t="shared" si="28"/>
        <v>0</v>
      </c>
      <c r="AR174" s="42">
        <f t="shared" si="29"/>
        <v>0</v>
      </c>
      <c r="AT174" s="44">
        <f t="shared" si="30"/>
        <v>0</v>
      </c>
      <c r="AU174">
        <v>10</v>
      </c>
      <c r="AV174">
        <v>20</v>
      </c>
      <c r="AW174">
        <v>30</v>
      </c>
    </row>
    <row r="175" spans="38:49" thickTop="1" thickBot="1" x14ac:dyDescent="0.4">
      <c r="AL175">
        <f t="shared" si="31"/>
        <v>115.4083000000003</v>
      </c>
      <c r="AM175">
        <f t="shared" si="32"/>
        <v>115.4083000000003</v>
      </c>
      <c r="AN175">
        <f t="shared" si="33"/>
        <v>115.4083000000003</v>
      </c>
      <c r="AP175" s="43">
        <f t="shared" si="28"/>
        <v>0</v>
      </c>
      <c r="AR175" s="42">
        <f t="shared" si="29"/>
        <v>0</v>
      </c>
      <c r="AT175" s="44">
        <f t="shared" si="30"/>
        <v>0</v>
      </c>
      <c r="AU175">
        <v>10</v>
      </c>
      <c r="AV175">
        <v>20</v>
      </c>
      <c r="AW175">
        <v>30</v>
      </c>
    </row>
    <row r="176" spans="38:49" thickTop="1" thickBot="1" x14ac:dyDescent="0.4">
      <c r="AL176">
        <f t="shared" si="31"/>
        <v>116.0754000000003</v>
      </c>
      <c r="AM176">
        <f t="shared" si="32"/>
        <v>116.0754000000003</v>
      </c>
      <c r="AN176">
        <f t="shared" si="33"/>
        <v>116.0754000000003</v>
      </c>
      <c r="AP176" s="43">
        <f t="shared" si="28"/>
        <v>0</v>
      </c>
      <c r="AR176" s="42">
        <f t="shared" si="29"/>
        <v>0</v>
      </c>
      <c r="AT176" s="44">
        <f t="shared" si="30"/>
        <v>0</v>
      </c>
      <c r="AU176">
        <v>10</v>
      </c>
      <c r="AV176">
        <v>20</v>
      </c>
      <c r="AW176">
        <v>30</v>
      </c>
    </row>
    <row r="177" spans="38:49" thickTop="1" thickBot="1" x14ac:dyDescent="0.4">
      <c r="AL177">
        <f t="shared" si="31"/>
        <v>116.74250000000031</v>
      </c>
      <c r="AM177">
        <f t="shared" si="32"/>
        <v>116.74250000000031</v>
      </c>
      <c r="AN177">
        <f t="shared" si="33"/>
        <v>116.74250000000031</v>
      </c>
      <c r="AP177" s="43">
        <f t="shared" si="28"/>
        <v>0</v>
      </c>
      <c r="AR177" s="42">
        <f t="shared" si="29"/>
        <v>0</v>
      </c>
      <c r="AT177" s="44">
        <f t="shared" si="30"/>
        <v>0</v>
      </c>
      <c r="AU177">
        <v>10</v>
      </c>
      <c r="AV177">
        <v>20</v>
      </c>
      <c r="AW177">
        <v>30</v>
      </c>
    </row>
    <row r="178" spans="38:49" thickTop="1" thickBot="1" x14ac:dyDescent="0.4">
      <c r="AL178">
        <f t="shared" si="31"/>
        <v>117.40960000000031</v>
      </c>
      <c r="AM178">
        <f t="shared" si="32"/>
        <v>117.40960000000031</v>
      </c>
      <c r="AN178">
        <f t="shared" si="33"/>
        <v>117.40960000000031</v>
      </c>
      <c r="AP178" s="43">
        <f t="shared" si="28"/>
        <v>0</v>
      </c>
      <c r="AR178" s="42">
        <f t="shared" si="29"/>
        <v>0</v>
      </c>
      <c r="AT178" s="44">
        <f t="shared" si="30"/>
        <v>0</v>
      </c>
      <c r="AU178">
        <v>10</v>
      </c>
      <c r="AV178">
        <v>20</v>
      </c>
      <c r="AW178">
        <v>30</v>
      </c>
    </row>
    <row r="179" spans="38:49" thickTop="1" thickBot="1" x14ac:dyDescent="0.4">
      <c r="AL179">
        <f t="shared" si="31"/>
        <v>118.07670000000032</v>
      </c>
      <c r="AM179">
        <f t="shared" si="32"/>
        <v>118.07670000000032</v>
      </c>
      <c r="AN179">
        <f t="shared" si="33"/>
        <v>118.07670000000032</v>
      </c>
      <c r="AP179" s="43">
        <f t="shared" si="28"/>
        <v>0</v>
      </c>
      <c r="AR179" s="42">
        <f t="shared" si="29"/>
        <v>0</v>
      </c>
      <c r="AT179" s="44">
        <f t="shared" si="30"/>
        <v>0</v>
      </c>
      <c r="AU179">
        <v>10</v>
      </c>
      <c r="AV179">
        <v>20</v>
      </c>
      <c r="AW179">
        <v>30</v>
      </c>
    </row>
    <row r="180" spans="38:49" thickTop="1" thickBot="1" x14ac:dyDescent="0.4">
      <c r="AL180">
        <f t="shared" si="31"/>
        <v>118.74380000000032</v>
      </c>
      <c r="AM180">
        <f t="shared" si="32"/>
        <v>118.74380000000032</v>
      </c>
      <c r="AN180">
        <f t="shared" si="33"/>
        <v>118.74380000000032</v>
      </c>
      <c r="AP180" s="43">
        <f t="shared" si="28"/>
        <v>0</v>
      </c>
      <c r="AR180" s="42">
        <f t="shared" si="29"/>
        <v>0</v>
      </c>
      <c r="AT180" s="44">
        <f t="shared" si="30"/>
        <v>0</v>
      </c>
      <c r="AU180">
        <v>10</v>
      </c>
      <c r="AV180">
        <v>20</v>
      </c>
      <c r="AW180">
        <v>30</v>
      </c>
    </row>
    <row r="181" spans="38:49" thickTop="1" thickBot="1" x14ac:dyDescent="0.4">
      <c r="AL181">
        <f t="shared" si="31"/>
        <v>119.41090000000032</v>
      </c>
      <c r="AM181">
        <f t="shared" si="32"/>
        <v>119.41090000000032</v>
      </c>
      <c r="AN181">
        <f t="shared" si="33"/>
        <v>119.41090000000032</v>
      </c>
      <c r="AP181" s="43">
        <f t="shared" si="28"/>
        <v>0</v>
      </c>
      <c r="AR181" s="42">
        <f t="shared" si="29"/>
        <v>0</v>
      </c>
      <c r="AT181" s="44">
        <f t="shared" si="30"/>
        <v>0</v>
      </c>
      <c r="AU181">
        <v>10</v>
      </c>
      <c r="AV181">
        <v>20</v>
      </c>
      <c r="AW181">
        <v>30</v>
      </c>
    </row>
    <row r="182" spans="38:49" thickTop="1" thickBot="1" x14ac:dyDescent="0.4">
      <c r="AL182">
        <f t="shared" si="31"/>
        <v>120.07800000000033</v>
      </c>
      <c r="AM182">
        <f t="shared" si="32"/>
        <v>120.07800000000033</v>
      </c>
      <c r="AN182">
        <f t="shared" si="33"/>
        <v>120.07800000000033</v>
      </c>
      <c r="AP182" s="43">
        <f t="shared" si="28"/>
        <v>0</v>
      </c>
      <c r="AR182" s="42">
        <f t="shared" si="29"/>
        <v>0</v>
      </c>
      <c r="AT182" s="44">
        <f t="shared" si="30"/>
        <v>0</v>
      </c>
      <c r="AU182">
        <v>10</v>
      </c>
      <c r="AV182">
        <v>20</v>
      </c>
      <c r="AW182">
        <v>30</v>
      </c>
    </row>
    <row r="183" spans="38:49" thickTop="1" thickBot="1" x14ac:dyDescent="0.4">
      <c r="AL183">
        <f t="shared" si="31"/>
        <v>120.74510000000033</v>
      </c>
      <c r="AM183">
        <f t="shared" si="32"/>
        <v>120.74510000000033</v>
      </c>
      <c r="AN183">
        <f t="shared" si="33"/>
        <v>120.74510000000033</v>
      </c>
      <c r="AO183">
        <v>15.987408654999854</v>
      </c>
      <c r="AP183" s="43">
        <f t="shared" si="28"/>
        <v>15.987408654999854</v>
      </c>
      <c r="AQ183">
        <v>11.104086735999999</v>
      </c>
      <c r="AR183" s="42">
        <f t="shared" si="29"/>
        <v>11.104086735999999</v>
      </c>
      <c r="AS183">
        <v>45.223322368000026</v>
      </c>
      <c r="AT183" s="44">
        <f t="shared" si="30"/>
        <v>45.223322368000026</v>
      </c>
      <c r="AU183">
        <v>10</v>
      </c>
      <c r="AV183">
        <v>20</v>
      </c>
      <c r="AW183">
        <v>30</v>
      </c>
    </row>
    <row r="184" spans="38:49" thickTop="1" thickBot="1" x14ac:dyDescent="0.4">
      <c r="AL184">
        <f t="shared" si="31"/>
        <v>121.41220000000034</v>
      </c>
      <c r="AM184">
        <f t="shared" si="32"/>
        <v>121.41220000000034</v>
      </c>
      <c r="AN184">
        <f t="shared" si="33"/>
        <v>121.41220000000034</v>
      </c>
      <c r="AO184">
        <v>30.438609071999963</v>
      </c>
      <c r="AP184" s="43">
        <f t="shared" si="28"/>
        <v>30.438609071999963</v>
      </c>
      <c r="AQ184">
        <v>27.207030662000079</v>
      </c>
      <c r="AR184" s="42">
        <f t="shared" si="29"/>
        <v>27.207030662000079</v>
      </c>
      <c r="AS184">
        <v>53.84124536000013</v>
      </c>
      <c r="AT184" s="44">
        <f t="shared" si="30"/>
        <v>53.84124536000013</v>
      </c>
      <c r="AU184">
        <v>10</v>
      </c>
      <c r="AV184">
        <v>20</v>
      </c>
      <c r="AW184">
        <v>30</v>
      </c>
    </row>
    <row r="185" spans="38:49" thickTop="1" thickBot="1" x14ac:dyDescent="0.4">
      <c r="AL185">
        <f t="shared" si="31"/>
        <v>122.07930000000034</v>
      </c>
      <c r="AM185">
        <f t="shared" si="32"/>
        <v>122.07930000000034</v>
      </c>
      <c r="AN185">
        <f t="shared" si="33"/>
        <v>122.07930000000034</v>
      </c>
      <c r="AO185">
        <v>44.902727764000019</v>
      </c>
      <c r="AP185" s="43">
        <f t="shared" si="28"/>
        <v>44.902727764000019</v>
      </c>
      <c r="AQ185">
        <v>49.842929582000124</v>
      </c>
      <c r="AR185" s="42">
        <f t="shared" si="29"/>
        <v>49.842929582000124</v>
      </c>
      <c r="AS185">
        <v>77.655295587999944</v>
      </c>
      <c r="AT185" s="44">
        <f t="shared" si="30"/>
        <v>77.655295587999944</v>
      </c>
      <c r="AU185">
        <v>10</v>
      </c>
      <c r="AV185">
        <v>20</v>
      </c>
      <c r="AW185">
        <v>30</v>
      </c>
    </row>
    <row r="186" spans="38:49" thickTop="1" thickBot="1" x14ac:dyDescent="0.4">
      <c r="AL186">
        <f t="shared" si="31"/>
        <v>122.74640000000035</v>
      </c>
      <c r="AM186">
        <f t="shared" si="32"/>
        <v>122.74640000000035</v>
      </c>
      <c r="AN186">
        <f t="shared" si="33"/>
        <v>122.74640000000035</v>
      </c>
      <c r="AO186">
        <v>62.90287374400009</v>
      </c>
      <c r="AP186" s="43">
        <f t="shared" si="28"/>
        <v>62.90287374400009</v>
      </c>
      <c r="AQ186">
        <v>70.21038935699994</v>
      </c>
      <c r="AR186" s="42">
        <f t="shared" si="29"/>
        <v>70.21038935699994</v>
      </c>
      <c r="AS186">
        <v>94.354921557000125</v>
      </c>
      <c r="AT186" s="44">
        <f t="shared" si="30"/>
        <v>94.354921557000125</v>
      </c>
      <c r="AU186">
        <v>10</v>
      </c>
      <c r="AV186">
        <v>20</v>
      </c>
      <c r="AW186">
        <v>30</v>
      </c>
    </row>
    <row r="187" spans="38:49" thickTop="1" thickBot="1" x14ac:dyDescent="0.4">
      <c r="AL187">
        <f t="shared" si="31"/>
        <v>123.41350000000035</v>
      </c>
      <c r="AM187">
        <f t="shared" si="32"/>
        <v>123.41350000000035</v>
      </c>
      <c r="AN187">
        <f t="shared" si="33"/>
        <v>123.41350000000035</v>
      </c>
      <c r="AO187">
        <v>80.7449892489999</v>
      </c>
      <c r="AP187" s="43">
        <f t="shared" si="28"/>
        <v>80.7449892489999</v>
      </c>
      <c r="AQ187">
        <v>90.704419434000101</v>
      </c>
      <c r="AR187" s="42">
        <f t="shared" si="29"/>
        <v>90.704419434000101</v>
      </c>
      <c r="AS187">
        <v>117.09977335799999</v>
      </c>
      <c r="AT187" s="44">
        <f t="shared" si="30"/>
        <v>117.09977335799999</v>
      </c>
      <c r="AU187">
        <v>10</v>
      </c>
      <c r="AV187">
        <v>20</v>
      </c>
      <c r="AW187">
        <v>30</v>
      </c>
    </row>
    <row r="188" spans="38:49" thickTop="1" thickBot="1" x14ac:dyDescent="0.4">
      <c r="AL188">
        <f t="shared" si="31"/>
        <v>124.08060000000036</v>
      </c>
      <c r="AM188">
        <f t="shared" si="32"/>
        <v>124.08060000000036</v>
      </c>
      <c r="AN188">
        <f t="shared" si="33"/>
        <v>124.08060000000036</v>
      </c>
      <c r="AO188">
        <v>99.965900758000089</v>
      </c>
      <c r="AP188" s="43">
        <f t="shared" si="28"/>
        <v>99.965900758000089</v>
      </c>
      <c r="AQ188">
        <v>114.04727363300003</v>
      </c>
      <c r="AR188" s="42">
        <f t="shared" si="29"/>
        <v>114.04727363300003</v>
      </c>
      <c r="AS188">
        <v>141.24739861099988</v>
      </c>
      <c r="AT188" s="44">
        <f t="shared" si="30"/>
        <v>141.24739861099988</v>
      </c>
      <c r="AU188">
        <v>10</v>
      </c>
      <c r="AV188">
        <v>20</v>
      </c>
      <c r="AW188">
        <v>30</v>
      </c>
    </row>
    <row r="189" spans="38:49" thickTop="1" thickBot="1" x14ac:dyDescent="0.4">
      <c r="AL189">
        <f t="shared" si="31"/>
        <v>124.74770000000036</v>
      </c>
      <c r="AM189">
        <f t="shared" si="32"/>
        <v>124.74770000000036</v>
      </c>
      <c r="AN189">
        <f t="shared" si="33"/>
        <v>124.74770000000036</v>
      </c>
      <c r="AO189">
        <v>118.99757462799994</v>
      </c>
      <c r="AP189" s="43">
        <f t="shared" si="28"/>
        <v>118.99757462799994</v>
      </c>
      <c r="AQ189">
        <v>136.78459471499991</v>
      </c>
      <c r="AR189" s="42">
        <f t="shared" si="29"/>
        <v>136.78459471499991</v>
      </c>
      <c r="AS189">
        <v>166.00055698099982</v>
      </c>
      <c r="AT189" s="44">
        <f t="shared" si="30"/>
        <v>166.00055698099982</v>
      </c>
      <c r="AU189">
        <v>10</v>
      </c>
      <c r="AV189">
        <v>20</v>
      </c>
      <c r="AW189">
        <v>30</v>
      </c>
    </row>
    <row r="190" spans="38:49" thickTop="1" thickBot="1" x14ac:dyDescent="0.4">
      <c r="AL190">
        <f t="shared" si="31"/>
        <v>125.41480000000037</v>
      </c>
      <c r="AM190">
        <f t="shared" si="32"/>
        <v>125.41480000000037</v>
      </c>
      <c r="AN190">
        <f t="shared" si="33"/>
        <v>125.41480000000037</v>
      </c>
      <c r="AO190">
        <v>132.93105740500005</v>
      </c>
      <c r="AP190" s="43">
        <f t="shared" si="28"/>
        <v>132.93105740500005</v>
      </c>
      <c r="AQ190">
        <v>160.60079657699998</v>
      </c>
      <c r="AR190" s="42">
        <f t="shared" si="29"/>
        <v>160.60079657699998</v>
      </c>
      <c r="AS190">
        <v>191.27143299099998</v>
      </c>
      <c r="AT190" s="44">
        <f t="shared" si="30"/>
        <v>191.27143299099998</v>
      </c>
      <c r="AU190">
        <v>10</v>
      </c>
      <c r="AV190">
        <v>20</v>
      </c>
      <c r="AW190">
        <v>30</v>
      </c>
    </row>
    <row r="191" spans="38:49" thickTop="1" thickBot="1" x14ac:dyDescent="0.4">
      <c r="AL191">
        <f t="shared" si="31"/>
        <v>126.08190000000037</v>
      </c>
      <c r="AM191">
        <f t="shared" si="32"/>
        <v>126.08190000000037</v>
      </c>
      <c r="AN191">
        <f t="shared" si="33"/>
        <v>126.08190000000037</v>
      </c>
      <c r="AO191">
        <v>146.70934975099999</v>
      </c>
      <c r="AP191" s="43">
        <f t="shared" si="28"/>
        <v>146.70934975099999</v>
      </c>
      <c r="AQ191">
        <v>183.76126391699995</v>
      </c>
      <c r="AR191" s="42">
        <f t="shared" si="29"/>
        <v>183.76126391699995</v>
      </c>
      <c r="AS191">
        <v>217.05974258000015</v>
      </c>
      <c r="AT191" s="44">
        <f t="shared" si="30"/>
        <v>217.05974258000015</v>
      </c>
      <c r="AU191">
        <v>10</v>
      </c>
      <c r="AV191">
        <v>20</v>
      </c>
      <c r="AW191">
        <v>30</v>
      </c>
    </row>
    <row r="192" spans="38:49" thickTop="1" thickBot="1" x14ac:dyDescent="0.4">
      <c r="AL192">
        <f t="shared" si="31"/>
        <v>126.74900000000038</v>
      </c>
      <c r="AM192">
        <f t="shared" si="32"/>
        <v>126.74900000000038</v>
      </c>
      <c r="AN192">
        <f t="shared" si="33"/>
        <v>126.74900000000038</v>
      </c>
      <c r="AO192">
        <v>165.03660738300005</v>
      </c>
      <c r="AP192" s="43">
        <f t="shared" si="28"/>
        <v>165.03660738300005</v>
      </c>
      <c r="AQ192">
        <v>202.43476183999996</v>
      </c>
      <c r="AR192" s="42">
        <f t="shared" si="29"/>
        <v>202.43476183999996</v>
      </c>
      <c r="AS192">
        <v>243.55099671199991</v>
      </c>
      <c r="AT192" s="44">
        <f t="shared" si="30"/>
        <v>243.55099671199991</v>
      </c>
      <c r="AU192">
        <v>10</v>
      </c>
      <c r="AV192">
        <v>20</v>
      </c>
      <c r="AW192">
        <v>30</v>
      </c>
    </row>
    <row r="193" spans="38:49" thickTop="1" thickBot="1" x14ac:dyDescent="0.4">
      <c r="AL193">
        <f t="shared" si="31"/>
        <v>127.41610000000038</v>
      </c>
      <c r="AM193">
        <f t="shared" si="32"/>
        <v>127.41610000000038</v>
      </c>
      <c r="AN193">
        <f t="shared" si="33"/>
        <v>127.41610000000038</v>
      </c>
      <c r="AO193">
        <v>181.91134250099981</v>
      </c>
      <c r="AP193" s="43">
        <f t="shared" si="28"/>
        <v>181.91134250099981</v>
      </c>
      <c r="AQ193">
        <v>227.51571180099995</v>
      </c>
      <c r="AR193" s="42">
        <f t="shared" si="29"/>
        <v>227.51571180099995</v>
      </c>
      <c r="AS193">
        <v>264.91353252600015</v>
      </c>
      <c r="AT193" s="44">
        <f t="shared" si="30"/>
        <v>264.91353252600015</v>
      </c>
      <c r="AU193">
        <v>10</v>
      </c>
      <c r="AV193">
        <v>20</v>
      </c>
      <c r="AW193">
        <v>30</v>
      </c>
    </row>
    <row r="194" spans="38:49" thickTop="1" thickBot="1" x14ac:dyDescent="0.4">
      <c r="AL194">
        <f t="shared" si="31"/>
        <v>128.08320000000037</v>
      </c>
      <c r="AM194">
        <f t="shared" si="32"/>
        <v>128.08320000000037</v>
      </c>
      <c r="AN194">
        <f t="shared" si="33"/>
        <v>128.08320000000037</v>
      </c>
      <c r="AO194">
        <v>194.35100889800015</v>
      </c>
      <c r="AP194" s="43">
        <f t="shared" si="28"/>
        <v>194.35100889800015</v>
      </c>
      <c r="AQ194">
        <v>253.379219595</v>
      </c>
      <c r="AR194" s="42">
        <f t="shared" si="29"/>
        <v>253.379219595</v>
      </c>
      <c r="AS194">
        <v>291.13819918000013</v>
      </c>
      <c r="AT194" s="44">
        <f t="shared" si="30"/>
        <v>291.13819918000013</v>
      </c>
      <c r="AU194">
        <v>10</v>
      </c>
      <c r="AV194">
        <v>20</v>
      </c>
      <c r="AW194">
        <v>30</v>
      </c>
    </row>
    <row r="195" spans="38:49" thickTop="1" thickBot="1" x14ac:dyDescent="0.4">
      <c r="AL195">
        <f t="shared" si="31"/>
        <v>128.75030000000038</v>
      </c>
      <c r="AM195">
        <f t="shared" si="32"/>
        <v>128.75030000000038</v>
      </c>
      <c r="AN195">
        <f t="shared" si="33"/>
        <v>128.75030000000038</v>
      </c>
      <c r="AO195">
        <v>209.21782485400013</v>
      </c>
      <c r="AP195" s="43">
        <f t="shared" ref="AP195:AP258" si="34">IF(AO195&lt;=0,0,AO195)</f>
        <v>209.21782485400013</v>
      </c>
      <c r="AQ195">
        <v>276.64218491399993</v>
      </c>
      <c r="AR195" s="42">
        <f t="shared" ref="AR195:AR258" si="35">IF(AQ195&lt;=0,0,AQ195)</f>
        <v>276.64218491399993</v>
      </c>
      <c r="AS195">
        <v>317.30626599200014</v>
      </c>
      <c r="AT195" s="44">
        <f t="shared" ref="AT195:AT258" si="36">IF(AS195&lt;=0,0,AS195)</f>
        <v>317.30626599200014</v>
      </c>
      <c r="AU195">
        <v>10</v>
      </c>
      <c r="AV195">
        <v>20</v>
      </c>
      <c r="AW195">
        <v>30</v>
      </c>
    </row>
    <row r="196" spans="38:49" thickTop="1" thickBot="1" x14ac:dyDescent="0.4">
      <c r="AL196">
        <f t="shared" ref="AL196:AL259" si="37">AL195+0.6671</f>
        <v>129.41740000000038</v>
      </c>
      <c r="AM196">
        <f t="shared" ref="AM196:AM259" si="38">AM195+0.6671</f>
        <v>129.41740000000038</v>
      </c>
      <c r="AN196">
        <f t="shared" ref="AN196:AN259" si="39">AN195+0.6671</f>
        <v>129.41740000000038</v>
      </c>
      <c r="AO196">
        <v>221.82334497700003</v>
      </c>
      <c r="AP196" s="43">
        <f t="shared" si="34"/>
        <v>221.82334497700003</v>
      </c>
      <c r="AQ196">
        <v>300.26131741499989</v>
      </c>
      <c r="AR196" s="42">
        <f t="shared" si="35"/>
        <v>300.26131741499989</v>
      </c>
      <c r="AS196">
        <v>343.36223887599999</v>
      </c>
      <c r="AT196" s="44">
        <f t="shared" si="36"/>
        <v>343.36223887599999</v>
      </c>
      <c r="AU196">
        <v>10</v>
      </c>
      <c r="AV196">
        <v>20</v>
      </c>
      <c r="AW196">
        <v>30</v>
      </c>
    </row>
    <row r="197" spans="38:49" thickTop="1" thickBot="1" x14ac:dyDescent="0.4">
      <c r="AL197">
        <f t="shared" si="37"/>
        <v>130.08450000000039</v>
      </c>
      <c r="AM197">
        <f t="shared" si="38"/>
        <v>130.08450000000039</v>
      </c>
      <c r="AN197">
        <f t="shared" si="39"/>
        <v>130.08450000000039</v>
      </c>
      <c r="AO197">
        <v>236.60880035799983</v>
      </c>
      <c r="AP197" s="43">
        <f t="shared" si="34"/>
        <v>236.60880035799983</v>
      </c>
      <c r="AQ197">
        <v>323.73025963400005</v>
      </c>
      <c r="AR197" s="42">
        <f t="shared" si="35"/>
        <v>323.73025963400005</v>
      </c>
      <c r="AS197">
        <v>366.39051229099982</v>
      </c>
      <c r="AT197" s="44">
        <f t="shared" si="36"/>
        <v>366.39051229099982</v>
      </c>
      <c r="AU197">
        <v>10</v>
      </c>
      <c r="AV197">
        <v>20</v>
      </c>
      <c r="AW197">
        <v>30</v>
      </c>
    </row>
    <row r="198" spans="38:49" thickTop="1" thickBot="1" x14ac:dyDescent="0.4">
      <c r="AL198">
        <f t="shared" si="37"/>
        <v>130.75160000000039</v>
      </c>
      <c r="AM198">
        <f t="shared" si="38"/>
        <v>130.75160000000039</v>
      </c>
      <c r="AN198">
        <f t="shared" si="39"/>
        <v>130.75160000000039</v>
      </c>
      <c r="AO198">
        <v>250.08576960799996</v>
      </c>
      <c r="AP198" s="43">
        <f t="shared" si="34"/>
        <v>250.08576960799996</v>
      </c>
      <c r="AQ198">
        <v>348.62129201700009</v>
      </c>
      <c r="AR198" s="42">
        <f t="shared" si="35"/>
        <v>348.62129201700009</v>
      </c>
      <c r="AS198">
        <v>394.79080246399985</v>
      </c>
      <c r="AT198" s="44">
        <f t="shared" si="36"/>
        <v>394.79080246399985</v>
      </c>
      <c r="AU198">
        <v>10</v>
      </c>
      <c r="AV198">
        <v>20</v>
      </c>
      <c r="AW198">
        <v>30</v>
      </c>
    </row>
    <row r="199" spans="38:49" thickTop="1" thickBot="1" x14ac:dyDescent="0.4">
      <c r="AL199">
        <f t="shared" si="37"/>
        <v>131.4187000000004</v>
      </c>
      <c r="AM199">
        <f t="shared" si="38"/>
        <v>131.4187000000004</v>
      </c>
      <c r="AN199">
        <f t="shared" si="39"/>
        <v>131.4187000000004</v>
      </c>
      <c r="AO199">
        <v>264.94358314999999</v>
      </c>
      <c r="AP199" s="43">
        <f t="shared" si="34"/>
        <v>264.94358314999999</v>
      </c>
      <c r="AQ199">
        <v>370.85958022600016</v>
      </c>
      <c r="AR199" s="42">
        <f t="shared" si="35"/>
        <v>370.85958022600016</v>
      </c>
      <c r="AS199">
        <v>423.02416309400019</v>
      </c>
      <c r="AT199" s="44">
        <f t="shared" si="36"/>
        <v>423.02416309400019</v>
      </c>
      <c r="AU199">
        <v>10</v>
      </c>
      <c r="AV199">
        <v>20</v>
      </c>
      <c r="AW199">
        <v>30</v>
      </c>
    </row>
    <row r="200" spans="38:49" thickTop="1" thickBot="1" x14ac:dyDescent="0.4">
      <c r="AL200">
        <f t="shared" si="37"/>
        <v>132.0858000000004</v>
      </c>
      <c r="AM200">
        <f t="shared" si="38"/>
        <v>132.0858000000004</v>
      </c>
      <c r="AN200">
        <f t="shared" si="39"/>
        <v>132.0858000000004</v>
      </c>
      <c r="AO200">
        <v>279.42262888200003</v>
      </c>
      <c r="AP200" s="43">
        <f t="shared" si="34"/>
        <v>279.42262888200003</v>
      </c>
      <c r="AQ200">
        <v>393.45609237600002</v>
      </c>
      <c r="AR200" s="42">
        <f t="shared" si="35"/>
        <v>393.45609237600002</v>
      </c>
      <c r="AS200">
        <v>446.06858223499989</v>
      </c>
      <c r="AT200" s="44">
        <f t="shared" si="36"/>
        <v>446.06858223499989</v>
      </c>
      <c r="AU200">
        <v>10</v>
      </c>
      <c r="AV200">
        <v>20</v>
      </c>
      <c r="AW200">
        <v>30</v>
      </c>
    </row>
    <row r="201" spans="38:49" thickTop="1" thickBot="1" x14ac:dyDescent="0.4">
      <c r="AL201">
        <f t="shared" si="37"/>
        <v>132.75290000000041</v>
      </c>
      <c r="AM201">
        <f t="shared" si="38"/>
        <v>132.75290000000041</v>
      </c>
      <c r="AN201">
        <f t="shared" si="39"/>
        <v>132.75290000000041</v>
      </c>
      <c r="AO201">
        <v>293.50044057399987</v>
      </c>
      <c r="AP201" s="43">
        <f t="shared" si="34"/>
        <v>293.50044057399987</v>
      </c>
      <c r="AQ201">
        <v>417.84701606900012</v>
      </c>
      <c r="AR201" s="42">
        <f t="shared" si="35"/>
        <v>417.84701606900012</v>
      </c>
      <c r="AS201">
        <v>473.17545618600002</v>
      </c>
      <c r="AT201" s="44">
        <f t="shared" si="36"/>
        <v>473.17545618600002</v>
      </c>
      <c r="AU201">
        <v>10</v>
      </c>
      <c r="AV201">
        <v>20</v>
      </c>
      <c r="AW201">
        <v>30</v>
      </c>
    </row>
    <row r="202" spans="38:49" thickTop="1" thickBot="1" x14ac:dyDescent="0.4">
      <c r="AL202">
        <f t="shared" si="37"/>
        <v>133.42000000000041</v>
      </c>
      <c r="AM202">
        <f t="shared" si="38"/>
        <v>133.42000000000041</v>
      </c>
      <c r="AN202">
        <f t="shared" si="39"/>
        <v>133.42000000000041</v>
      </c>
      <c r="AO202">
        <v>304.69712822100018</v>
      </c>
      <c r="AP202" s="43">
        <f t="shared" si="34"/>
        <v>304.69712822100018</v>
      </c>
      <c r="AQ202">
        <v>442.59655111000006</v>
      </c>
      <c r="AR202" s="42">
        <f t="shared" si="35"/>
        <v>442.59655111000006</v>
      </c>
      <c r="AS202">
        <v>497.4277225809999</v>
      </c>
      <c r="AT202" s="44">
        <f t="shared" si="36"/>
        <v>497.4277225809999</v>
      </c>
      <c r="AU202">
        <v>10</v>
      </c>
      <c r="AV202">
        <v>20</v>
      </c>
      <c r="AW202">
        <v>30</v>
      </c>
    </row>
    <row r="203" spans="38:49" thickTop="1" thickBot="1" x14ac:dyDescent="0.4">
      <c r="AL203">
        <f t="shared" si="37"/>
        <v>134.08710000000042</v>
      </c>
      <c r="AM203">
        <f t="shared" si="38"/>
        <v>134.08710000000042</v>
      </c>
      <c r="AN203">
        <f t="shared" si="39"/>
        <v>134.08710000000042</v>
      </c>
      <c r="AO203">
        <v>316.24959564300002</v>
      </c>
      <c r="AP203" s="43">
        <f t="shared" si="34"/>
        <v>316.24959564300002</v>
      </c>
      <c r="AQ203">
        <v>464.64197835100003</v>
      </c>
      <c r="AR203" s="42">
        <f t="shared" si="35"/>
        <v>464.64197835100003</v>
      </c>
      <c r="AS203">
        <v>525.22179122700004</v>
      </c>
      <c r="AT203" s="44">
        <f t="shared" si="36"/>
        <v>525.22179122700004</v>
      </c>
      <c r="AU203">
        <v>10</v>
      </c>
      <c r="AV203">
        <v>20</v>
      </c>
      <c r="AW203">
        <v>30</v>
      </c>
    </row>
    <row r="204" spans="38:49" thickTop="1" thickBot="1" x14ac:dyDescent="0.4">
      <c r="AL204">
        <f t="shared" si="37"/>
        <v>134.75420000000042</v>
      </c>
      <c r="AM204">
        <f t="shared" si="38"/>
        <v>134.75420000000042</v>
      </c>
      <c r="AN204">
        <f t="shared" si="39"/>
        <v>134.75420000000042</v>
      </c>
      <c r="AO204">
        <v>327.96116935700002</v>
      </c>
      <c r="AP204" s="43">
        <f t="shared" si="34"/>
        <v>327.96116935700002</v>
      </c>
      <c r="AQ204">
        <v>489.64235949299996</v>
      </c>
      <c r="AR204" s="42">
        <f t="shared" si="35"/>
        <v>489.64235949299996</v>
      </c>
      <c r="AS204">
        <v>554.58595027499996</v>
      </c>
      <c r="AT204" s="44">
        <f t="shared" si="36"/>
        <v>554.58595027499996</v>
      </c>
      <c r="AU204">
        <v>10</v>
      </c>
      <c r="AV204">
        <v>20</v>
      </c>
      <c r="AW204">
        <v>30</v>
      </c>
    </row>
    <row r="205" spans="38:49" thickTop="1" thickBot="1" x14ac:dyDescent="0.4">
      <c r="AL205">
        <f t="shared" si="37"/>
        <v>135.42130000000043</v>
      </c>
      <c r="AM205">
        <f t="shared" si="38"/>
        <v>135.42130000000043</v>
      </c>
      <c r="AN205">
        <f t="shared" si="39"/>
        <v>135.42130000000043</v>
      </c>
      <c r="AO205">
        <v>339.83752098000014</v>
      </c>
      <c r="AP205" s="43">
        <f t="shared" si="34"/>
        <v>339.83752098000014</v>
      </c>
      <c r="AQ205">
        <v>513.08448421999992</v>
      </c>
      <c r="AR205" s="42">
        <f t="shared" si="35"/>
        <v>513.08448421999992</v>
      </c>
      <c r="AS205">
        <v>577.8625138079999</v>
      </c>
      <c r="AT205" s="44">
        <f t="shared" si="36"/>
        <v>577.8625138079999</v>
      </c>
      <c r="AU205">
        <v>10</v>
      </c>
      <c r="AV205">
        <v>20</v>
      </c>
      <c r="AW205">
        <v>30</v>
      </c>
    </row>
    <row r="206" spans="38:49" thickTop="1" thickBot="1" x14ac:dyDescent="0.4">
      <c r="AL206">
        <f t="shared" si="37"/>
        <v>136.08840000000043</v>
      </c>
      <c r="AM206">
        <f t="shared" si="38"/>
        <v>136.08840000000043</v>
      </c>
      <c r="AN206">
        <f t="shared" si="39"/>
        <v>136.08840000000043</v>
      </c>
      <c r="AO206">
        <v>349.9000963540002</v>
      </c>
      <c r="AP206" s="43">
        <f t="shared" si="34"/>
        <v>349.9000963540002</v>
      </c>
      <c r="AQ206">
        <v>535.98374316700006</v>
      </c>
      <c r="AR206" s="42">
        <f t="shared" si="35"/>
        <v>535.98374316700006</v>
      </c>
      <c r="AS206">
        <v>605.90595686000006</v>
      </c>
      <c r="AT206" s="44">
        <f t="shared" si="36"/>
        <v>605.90595686000006</v>
      </c>
      <c r="AU206">
        <v>10</v>
      </c>
      <c r="AV206">
        <v>20</v>
      </c>
      <c r="AW206">
        <v>30</v>
      </c>
    </row>
    <row r="207" spans="38:49" thickTop="1" thickBot="1" x14ac:dyDescent="0.4">
      <c r="AL207">
        <f t="shared" si="37"/>
        <v>136.75550000000044</v>
      </c>
      <c r="AM207">
        <f t="shared" si="38"/>
        <v>136.75550000000044</v>
      </c>
      <c r="AN207">
        <f t="shared" si="39"/>
        <v>136.75550000000044</v>
      </c>
      <c r="AO207">
        <v>360.71693190300016</v>
      </c>
      <c r="AP207" s="43">
        <f t="shared" si="34"/>
        <v>360.71693190300016</v>
      </c>
      <c r="AQ207">
        <v>557.15204966399983</v>
      </c>
      <c r="AR207" s="42">
        <f t="shared" si="35"/>
        <v>557.15204966399983</v>
      </c>
      <c r="AS207">
        <v>630.24565132500015</v>
      </c>
      <c r="AT207" s="44">
        <f t="shared" si="36"/>
        <v>630.24565132500015</v>
      </c>
      <c r="AU207">
        <v>10</v>
      </c>
      <c r="AV207">
        <v>20</v>
      </c>
      <c r="AW207">
        <v>30</v>
      </c>
    </row>
    <row r="208" spans="38:49" thickTop="1" thickBot="1" x14ac:dyDescent="0.4">
      <c r="AL208">
        <f t="shared" si="37"/>
        <v>137.42260000000044</v>
      </c>
      <c r="AM208">
        <f t="shared" si="38"/>
        <v>137.42260000000044</v>
      </c>
      <c r="AN208">
        <f t="shared" si="39"/>
        <v>137.42260000000044</v>
      </c>
      <c r="AO208">
        <v>370.32739189299991</v>
      </c>
      <c r="AP208" s="43">
        <f t="shared" si="34"/>
        <v>370.32739189299991</v>
      </c>
      <c r="AQ208">
        <v>579.94558318099985</v>
      </c>
      <c r="AR208" s="42">
        <f t="shared" si="35"/>
        <v>579.94558318099985</v>
      </c>
      <c r="AS208">
        <v>655.07293208299984</v>
      </c>
      <c r="AT208" s="44">
        <f t="shared" si="36"/>
        <v>655.07293208299984</v>
      </c>
      <c r="AU208">
        <v>10</v>
      </c>
      <c r="AV208">
        <v>20</v>
      </c>
      <c r="AW208">
        <v>30</v>
      </c>
    </row>
    <row r="209" spans="38:49" thickTop="1" thickBot="1" x14ac:dyDescent="0.4">
      <c r="AL209">
        <f t="shared" si="37"/>
        <v>138.08970000000045</v>
      </c>
      <c r="AM209">
        <f t="shared" si="38"/>
        <v>138.08970000000045</v>
      </c>
      <c r="AN209">
        <f t="shared" si="39"/>
        <v>138.08970000000045</v>
      </c>
      <c r="AO209">
        <v>376.55436416800012</v>
      </c>
      <c r="AP209" s="43">
        <f t="shared" si="34"/>
        <v>376.55436416800012</v>
      </c>
      <c r="AQ209">
        <v>600.40624598900013</v>
      </c>
      <c r="AR209" s="42">
        <f t="shared" si="35"/>
        <v>600.40624598900013</v>
      </c>
      <c r="AS209">
        <v>677.99156420700001</v>
      </c>
      <c r="AT209" s="44">
        <f t="shared" si="36"/>
        <v>677.99156420700001</v>
      </c>
      <c r="AU209">
        <v>10</v>
      </c>
      <c r="AV209">
        <v>20</v>
      </c>
      <c r="AW209">
        <v>30</v>
      </c>
    </row>
    <row r="210" spans="38:49" thickTop="1" thickBot="1" x14ac:dyDescent="0.4">
      <c r="AL210">
        <f t="shared" si="37"/>
        <v>138.75680000000045</v>
      </c>
      <c r="AM210">
        <f t="shared" si="38"/>
        <v>138.75680000000045</v>
      </c>
      <c r="AN210">
        <f t="shared" si="39"/>
        <v>138.75680000000045</v>
      </c>
      <c r="AO210">
        <v>384.15651758900003</v>
      </c>
      <c r="AP210" s="43">
        <f t="shared" si="34"/>
        <v>384.15651758900003</v>
      </c>
      <c r="AQ210">
        <v>604.87378855399993</v>
      </c>
      <c r="AR210" s="42">
        <f t="shared" si="35"/>
        <v>604.87378855399993</v>
      </c>
      <c r="AS210">
        <v>704.20908754900006</v>
      </c>
      <c r="AT210" s="44">
        <f t="shared" si="36"/>
        <v>704.20908754900006</v>
      </c>
      <c r="AU210">
        <v>10</v>
      </c>
      <c r="AV210">
        <v>20</v>
      </c>
      <c r="AW210">
        <v>30</v>
      </c>
    </row>
    <row r="211" spans="38:49" thickTop="1" thickBot="1" x14ac:dyDescent="0.4">
      <c r="AL211">
        <f t="shared" si="37"/>
        <v>139.42390000000046</v>
      </c>
      <c r="AM211">
        <f t="shared" si="38"/>
        <v>139.42390000000046</v>
      </c>
      <c r="AN211">
        <f t="shared" si="39"/>
        <v>139.42390000000046</v>
      </c>
      <c r="AO211">
        <v>389.18395661399995</v>
      </c>
      <c r="AP211" s="43">
        <f t="shared" si="34"/>
        <v>389.18395661399995</v>
      </c>
      <c r="AQ211">
        <v>636.19914581900002</v>
      </c>
      <c r="AR211" s="42">
        <f t="shared" si="35"/>
        <v>636.19914581900002</v>
      </c>
      <c r="AS211">
        <v>723.21360451400005</v>
      </c>
      <c r="AT211" s="44">
        <f t="shared" si="36"/>
        <v>723.21360451400005</v>
      </c>
      <c r="AU211">
        <v>10</v>
      </c>
      <c r="AV211">
        <v>20</v>
      </c>
      <c r="AW211">
        <v>30</v>
      </c>
    </row>
    <row r="212" spans="38:49" thickTop="1" thickBot="1" x14ac:dyDescent="0.4">
      <c r="AL212">
        <f t="shared" si="37"/>
        <v>140.09100000000046</v>
      </c>
      <c r="AM212">
        <f t="shared" si="38"/>
        <v>140.09100000000046</v>
      </c>
      <c r="AN212">
        <f t="shared" si="39"/>
        <v>140.09100000000046</v>
      </c>
      <c r="AO212">
        <v>402.14374529399993</v>
      </c>
      <c r="AP212" s="43">
        <f t="shared" si="34"/>
        <v>402.14374529399993</v>
      </c>
      <c r="AQ212">
        <v>662.40898710200008</v>
      </c>
      <c r="AR212" s="42">
        <f t="shared" si="35"/>
        <v>662.40898710200008</v>
      </c>
      <c r="AS212">
        <v>745.77322941199986</v>
      </c>
      <c r="AT212" s="44">
        <f t="shared" si="36"/>
        <v>745.77322941199986</v>
      </c>
      <c r="AU212">
        <v>10</v>
      </c>
      <c r="AV212">
        <v>20</v>
      </c>
      <c r="AW212">
        <v>30</v>
      </c>
    </row>
    <row r="213" spans="38:49" thickTop="1" thickBot="1" x14ac:dyDescent="0.4">
      <c r="AL213">
        <f t="shared" si="37"/>
        <v>140.75810000000047</v>
      </c>
      <c r="AM213">
        <f t="shared" si="38"/>
        <v>140.75810000000047</v>
      </c>
      <c r="AN213">
        <f t="shared" si="39"/>
        <v>140.75810000000047</v>
      </c>
      <c r="AO213">
        <v>407.32343983099986</v>
      </c>
      <c r="AP213" s="43">
        <f t="shared" si="34"/>
        <v>407.32343983099986</v>
      </c>
      <c r="AQ213">
        <v>675.92685434000009</v>
      </c>
      <c r="AR213" s="42">
        <f t="shared" si="35"/>
        <v>675.92685434000009</v>
      </c>
      <c r="AS213">
        <v>767.35499981399994</v>
      </c>
      <c r="AT213" s="44">
        <f t="shared" si="36"/>
        <v>767.35499981399994</v>
      </c>
      <c r="AU213">
        <v>10</v>
      </c>
      <c r="AV213">
        <v>20</v>
      </c>
      <c r="AW213">
        <v>30</v>
      </c>
    </row>
    <row r="214" spans="38:49" thickTop="1" thickBot="1" x14ac:dyDescent="0.4">
      <c r="AL214">
        <f t="shared" si="37"/>
        <v>141.42520000000047</v>
      </c>
      <c r="AM214">
        <f t="shared" si="38"/>
        <v>141.42520000000047</v>
      </c>
      <c r="AN214">
        <f t="shared" si="39"/>
        <v>141.42520000000047</v>
      </c>
      <c r="AO214">
        <v>414.40210064899998</v>
      </c>
      <c r="AP214" s="43">
        <f t="shared" si="34"/>
        <v>414.40210064899998</v>
      </c>
      <c r="AQ214">
        <v>689.94091440700004</v>
      </c>
      <c r="AR214" s="42">
        <f t="shared" si="35"/>
        <v>689.94091440700004</v>
      </c>
      <c r="AS214">
        <v>788.69170754900006</v>
      </c>
      <c r="AT214" s="44">
        <f t="shared" si="36"/>
        <v>788.69170754900006</v>
      </c>
      <c r="AU214">
        <v>10</v>
      </c>
      <c r="AV214">
        <v>20</v>
      </c>
      <c r="AW214">
        <v>30</v>
      </c>
    </row>
    <row r="215" spans="38:49" thickTop="1" thickBot="1" x14ac:dyDescent="0.4">
      <c r="AL215">
        <f t="shared" si="37"/>
        <v>142.09230000000048</v>
      </c>
      <c r="AM215">
        <f t="shared" si="38"/>
        <v>142.09230000000048</v>
      </c>
      <c r="AN215">
        <f t="shared" si="39"/>
        <v>142.09230000000048</v>
      </c>
      <c r="AO215">
        <v>421.81148797700007</v>
      </c>
      <c r="AP215" s="43">
        <f t="shared" si="34"/>
        <v>421.81148797700007</v>
      </c>
      <c r="AQ215">
        <v>705.49453765099997</v>
      </c>
      <c r="AR215" s="42">
        <f t="shared" si="35"/>
        <v>705.49453765099997</v>
      </c>
      <c r="AS215">
        <v>810.86893283699987</v>
      </c>
      <c r="AT215" s="44">
        <f t="shared" si="36"/>
        <v>810.86893283699987</v>
      </c>
      <c r="AU215">
        <v>10</v>
      </c>
      <c r="AV215">
        <v>20</v>
      </c>
      <c r="AW215">
        <v>30</v>
      </c>
    </row>
    <row r="216" spans="38:49" thickTop="1" thickBot="1" x14ac:dyDescent="0.4">
      <c r="AL216">
        <f t="shared" si="37"/>
        <v>142.75940000000048</v>
      </c>
      <c r="AM216">
        <f t="shared" si="38"/>
        <v>142.75940000000048</v>
      </c>
      <c r="AN216">
        <f t="shared" si="39"/>
        <v>142.75940000000048</v>
      </c>
      <c r="AO216">
        <v>427.84100348400011</v>
      </c>
      <c r="AP216" s="43">
        <f t="shared" si="34"/>
        <v>427.84100348400011</v>
      </c>
      <c r="AQ216">
        <v>719.99334396699987</v>
      </c>
      <c r="AR216" s="42">
        <f t="shared" si="35"/>
        <v>719.99334396699987</v>
      </c>
      <c r="AS216">
        <v>829.59971901199992</v>
      </c>
      <c r="AT216" s="44">
        <f t="shared" si="36"/>
        <v>829.59971901199992</v>
      </c>
      <c r="AU216">
        <v>10</v>
      </c>
      <c r="AV216">
        <v>20</v>
      </c>
      <c r="AW216">
        <v>30</v>
      </c>
    </row>
    <row r="217" spans="38:49" thickTop="1" thickBot="1" x14ac:dyDescent="0.4">
      <c r="AL217">
        <f t="shared" si="37"/>
        <v>143.42650000000049</v>
      </c>
      <c r="AM217">
        <f t="shared" si="38"/>
        <v>143.42650000000049</v>
      </c>
      <c r="AN217">
        <f t="shared" si="39"/>
        <v>143.42650000000049</v>
      </c>
      <c r="AO217">
        <v>433.43915360400001</v>
      </c>
      <c r="AP217" s="43">
        <f t="shared" si="34"/>
        <v>433.43915360400001</v>
      </c>
      <c r="AQ217">
        <v>733.10553102800009</v>
      </c>
      <c r="AR217" s="42">
        <f t="shared" si="35"/>
        <v>733.10553102800009</v>
      </c>
      <c r="AS217">
        <v>843.26406679899992</v>
      </c>
      <c r="AT217" s="44">
        <f t="shared" si="36"/>
        <v>843.26406679899992</v>
      </c>
      <c r="AU217">
        <v>10</v>
      </c>
      <c r="AV217">
        <v>20</v>
      </c>
      <c r="AW217">
        <v>30</v>
      </c>
    </row>
    <row r="218" spans="38:49" thickTop="1" thickBot="1" x14ac:dyDescent="0.4">
      <c r="AL218">
        <f t="shared" si="37"/>
        <v>144.09360000000049</v>
      </c>
      <c r="AM218">
        <f t="shared" si="38"/>
        <v>144.09360000000049</v>
      </c>
      <c r="AN218">
        <f t="shared" si="39"/>
        <v>144.09360000000049</v>
      </c>
      <c r="AO218">
        <v>436.16948536100017</v>
      </c>
      <c r="AP218" s="43">
        <f t="shared" si="34"/>
        <v>436.16948536100017</v>
      </c>
      <c r="AQ218">
        <v>747.60247824199996</v>
      </c>
      <c r="AR218" s="42">
        <f t="shared" si="35"/>
        <v>747.60247824199996</v>
      </c>
      <c r="AS218">
        <v>864.29504482400012</v>
      </c>
      <c r="AT218" s="44">
        <f t="shared" si="36"/>
        <v>864.29504482400012</v>
      </c>
      <c r="AU218">
        <v>10</v>
      </c>
      <c r="AV218">
        <v>20</v>
      </c>
      <c r="AW218">
        <v>30</v>
      </c>
    </row>
    <row r="219" spans="38:49" thickTop="1" thickBot="1" x14ac:dyDescent="0.4">
      <c r="AL219">
        <f t="shared" si="37"/>
        <v>144.7607000000005</v>
      </c>
      <c r="AM219">
        <f t="shared" si="38"/>
        <v>144.7607000000005</v>
      </c>
      <c r="AN219">
        <f t="shared" si="39"/>
        <v>144.7607000000005</v>
      </c>
      <c r="AO219">
        <v>459.04233795899995</v>
      </c>
      <c r="AP219" s="43">
        <f t="shared" si="34"/>
        <v>459.04233795899995</v>
      </c>
      <c r="AQ219">
        <v>757.22839554799998</v>
      </c>
      <c r="AR219" s="42">
        <f t="shared" si="35"/>
        <v>757.22839554799998</v>
      </c>
      <c r="AS219">
        <v>879.60223705200019</v>
      </c>
      <c r="AT219" s="44">
        <f t="shared" si="36"/>
        <v>879.60223705200019</v>
      </c>
      <c r="AU219">
        <v>10</v>
      </c>
      <c r="AV219">
        <v>20</v>
      </c>
      <c r="AW219">
        <v>30</v>
      </c>
    </row>
    <row r="220" spans="38:49" thickTop="1" thickBot="1" x14ac:dyDescent="0.4">
      <c r="AL220">
        <f t="shared" si="37"/>
        <v>145.4278000000005</v>
      </c>
      <c r="AM220">
        <f t="shared" si="38"/>
        <v>145.4278000000005</v>
      </c>
      <c r="AN220">
        <f t="shared" si="39"/>
        <v>145.4278000000005</v>
      </c>
      <c r="AO220">
        <v>449.40985561099978</v>
      </c>
      <c r="AP220" s="43">
        <f t="shared" si="34"/>
        <v>449.40985561099978</v>
      </c>
      <c r="AQ220">
        <v>769.2079250889999</v>
      </c>
      <c r="AR220" s="42">
        <f t="shared" si="35"/>
        <v>769.2079250889999</v>
      </c>
      <c r="AS220">
        <v>895.16055097100002</v>
      </c>
      <c r="AT220" s="44">
        <f t="shared" si="36"/>
        <v>895.16055097100002</v>
      </c>
      <c r="AU220">
        <v>10</v>
      </c>
      <c r="AV220">
        <v>20</v>
      </c>
      <c r="AW220">
        <v>30</v>
      </c>
    </row>
    <row r="221" spans="38:49" thickTop="1" thickBot="1" x14ac:dyDescent="0.4">
      <c r="AL221">
        <f t="shared" si="37"/>
        <v>146.09490000000051</v>
      </c>
      <c r="AM221">
        <f t="shared" si="38"/>
        <v>146.09490000000051</v>
      </c>
      <c r="AN221">
        <f t="shared" si="39"/>
        <v>146.09490000000051</v>
      </c>
      <c r="AO221">
        <v>448.41384662399992</v>
      </c>
      <c r="AP221" s="43">
        <f t="shared" si="34"/>
        <v>448.41384662399992</v>
      </c>
      <c r="AQ221">
        <v>778.91011641699993</v>
      </c>
      <c r="AR221" s="42">
        <f t="shared" si="35"/>
        <v>778.91011641699993</v>
      </c>
      <c r="AS221">
        <v>908.11901929600003</v>
      </c>
      <c r="AT221" s="44">
        <f t="shared" si="36"/>
        <v>908.11901929600003</v>
      </c>
      <c r="AU221">
        <v>10</v>
      </c>
      <c r="AV221">
        <v>20</v>
      </c>
      <c r="AW221">
        <v>30</v>
      </c>
    </row>
    <row r="222" spans="38:49" thickTop="1" thickBot="1" x14ac:dyDescent="0.4">
      <c r="AL222">
        <f t="shared" si="37"/>
        <v>146.76200000000051</v>
      </c>
      <c r="AM222">
        <f t="shared" si="38"/>
        <v>146.76200000000051</v>
      </c>
      <c r="AN222">
        <f t="shared" si="39"/>
        <v>146.76200000000051</v>
      </c>
      <c r="AO222">
        <v>451.97071878400016</v>
      </c>
      <c r="AP222" s="43">
        <f t="shared" si="34"/>
        <v>451.97071878400016</v>
      </c>
      <c r="AQ222">
        <v>790.09134674799998</v>
      </c>
      <c r="AR222" s="42">
        <f t="shared" si="35"/>
        <v>790.09134674799998</v>
      </c>
      <c r="AS222">
        <v>897.99655448300018</v>
      </c>
      <c r="AT222" s="44">
        <f t="shared" si="36"/>
        <v>897.99655448300018</v>
      </c>
      <c r="AU222">
        <v>10</v>
      </c>
      <c r="AV222">
        <v>20</v>
      </c>
      <c r="AW222">
        <v>30</v>
      </c>
    </row>
    <row r="223" spans="38:49" thickTop="1" thickBot="1" x14ac:dyDescent="0.4">
      <c r="AL223">
        <f t="shared" si="37"/>
        <v>147.42910000000052</v>
      </c>
      <c r="AM223">
        <f t="shared" si="38"/>
        <v>147.42910000000052</v>
      </c>
      <c r="AN223">
        <f t="shared" si="39"/>
        <v>147.42910000000052</v>
      </c>
      <c r="AO223">
        <v>457.88628973200002</v>
      </c>
      <c r="AP223" s="43">
        <f t="shared" si="34"/>
        <v>457.88628973200002</v>
      </c>
      <c r="AQ223">
        <v>799.07835519699984</v>
      </c>
      <c r="AR223" s="42">
        <f t="shared" si="35"/>
        <v>799.07835519699984</v>
      </c>
      <c r="AS223">
        <v>923.63916513100003</v>
      </c>
      <c r="AT223" s="44">
        <f t="shared" si="36"/>
        <v>923.63916513100003</v>
      </c>
      <c r="AU223">
        <v>10</v>
      </c>
      <c r="AV223">
        <v>20</v>
      </c>
      <c r="AW223">
        <v>30</v>
      </c>
    </row>
    <row r="224" spans="38:49" thickTop="1" thickBot="1" x14ac:dyDescent="0.4">
      <c r="AL224">
        <f t="shared" si="37"/>
        <v>148.09620000000052</v>
      </c>
      <c r="AM224">
        <f t="shared" si="38"/>
        <v>148.09620000000052</v>
      </c>
      <c r="AN224">
        <f t="shared" si="39"/>
        <v>148.09620000000052</v>
      </c>
      <c r="AO224">
        <v>460.58179099600011</v>
      </c>
      <c r="AP224" s="43">
        <f t="shared" si="34"/>
        <v>460.58179099600011</v>
      </c>
      <c r="AQ224">
        <v>805.45475141099996</v>
      </c>
      <c r="AR224" s="42">
        <f t="shared" si="35"/>
        <v>805.45475141099996</v>
      </c>
      <c r="AS224">
        <v>948.90878293200012</v>
      </c>
      <c r="AT224" s="44">
        <f t="shared" si="36"/>
        <v>948.90878293200012</v>
      </c>
      <c r="AU224">
        <v>10</v>
      </c>
      <c r="AV224">
        <v>20</v>
      </c>
      <c r="AW224">
        <v>30</v>
      </c>
    </row>
    <row r="225" spans="38:49" thickTop="1" thickBot="1" x14ac:dyDescent="0.4">
      <c r="AL225">
        <f t="shared" si="37"/>
        <v>148.76330000000053</v>
      </c>
      <c r="AM225">
        <f t="shared" si="38"/>
        <v>148.76330000000053</v>
      </c>
      <c r="AN225">
        <f t="shared" si="39"/>
        <v>148.76330000000053</v>
      </c>
      <c r="AO225">
        <v>461.54849144399986</v>
      </c>
      <c r="AP225" s="43">
        <f t="shared" si="34"/>
        <v>461.54849144399986</v>
      </c>
      <c r="AQ225">
        <v>810.71287160399993</v>
      </c>
      <c r="AR225" s="42">
        <f t="shared" si="35"/>
        <v>810.71287160399993</v>
      </c>
      <c r="AS225">
        <v>961.05778952800006</v>
      </c>
      <c r="AT225" s="44">
        <f t="shared" si="36"/>
        <v>961.05778952800006</v>
      </c>
      <c r="AU225">
        <v>10</v>
      </c>
      <c r="AV225">
        <v>20</v>
      </c>
      <c r="AW225">
        <v>30</v>
      </c>
    </row>
    <row r="226" spans="38:49" thickTop="1" thickBot="1" x14ac:dyDescent="0.4">
      <c r="AL226">
        <f t="shared" si="37"/>
        <v>149.43040000000053</v>
      </c>
      <c r="AM226">
        <f t="shared" si="38"/>
        <v>149.43040000000053</v>
      </c>
      <c r="AN226">
        <f t="shared" si="39"/>
        <v>149.43040000000053</v>
      </c>
      <c r="AO226">
        <v>462.6008642060001</v>
      </c>
      <c r="AP226" s="43">
        <f t="shared" si="34"/>
        <v>462.6008642060001</v>
      </c>
      <c r="AQ226">
        <v>817.50918662499998</v>
      </c>
      <c r="AR226" s="42">
        <f t="shared" si="35"/>
        <v>817.50918662499998</v>
      </c>
      <c r="AS226">
        <v>969.29454006699984</v>
      </c>
      <c r="AT226" s="44">
        <f t="shared" si="36"/>
        <v>969.29454006699984</v>
      </c>
      <c r="AU226">
        <v>10</v>
      </c>
      <c r="AV226">
        <v>20</v>
      </c>
      <c r="AW226">
        <v>30</v>
      </c>
    </row>
    <row r="227" spans="38:49" thickTop="1" thickBot="1" x14ac:dyDescent="0.4">
      <c r="AL227">
        <f t="shared" si="37"/>
        <v>150.09750000000054</v>
      </c>
      <c r="AM227">
        <f t="shared" si="38"/>
        <v>150.09750000000054</v>
      </c>
      <c r="AN227">
        <f t="shared" si="39"/>
        <v>150.09750000000054</v>
      </c>
      <c r="AO227">
        <v>466.06129741099994</v>
      </c>
      <c r="AP227" s="43">
        <f t="shared" si="34"/>
        <v>466.06129741099994</v>
      </c>
      <c r="AQ227">
        <v>820.58884325500003</v>
      </c>
      <c r="AR227" s="42">
        <f t="shared" si="35"/>
        <v>820.58884325500003</v>
      </c>
      <c r="AS227">
        <v>976.21595369500028</v>
      </c>
      <c r="AT227" s="44">
        <f t="shared" si="36"/>
        <v>976.21595369500028</v>
      </c>
      <c r="AU227">
        <v>10</v>
      </c>
      <c r="AV227">
        <v>20</v>
      </c>
      <c r="AW227">
        <v>30</v>
      </c>
    </row>
    <row r="228" spans="38:49" thickTop="1" thickBot="1" x14ac:dyDescent="0.4">
      <c r="AL228">
        <f t="shared" si="37"/>
        <v>150.76460000000054</v>
      </c>
      <c r="AM228">
        <f t="shared" si="38"/>
        <v>150.76460000000054</v>
      </c>
      <c r="AN228">
        <f t="shared" si="39"/>
        <v>150.76460000000054</v>
      </c>
      <c r="AO228">
        <v>465.92558350299987</v>
      </c>
      <c r="AP228" s="43">
        <f t="shared" si="34"/>
        <v>465.92558350299987</v>
      </c>
      <c r="AQ228">
        <v>826.76239514500003</v>
      </c>
      <c r="AR228" s="42">
        <f t="shared" si="35"/>
        <v>826.76239514500003</v>
      </c>
      <c r="AS228">
        <v>985.82709362400033</v>
      </c>
      <c r="AT228" s="44">
        <f t="shared" si="36"/>
        <v>985.82709362400033</v>
      </c>
      <c r="AU228">
        <v>10</v>
      </c>
      <c r="AV228">
        <v>20</v>
      </c>
      <c r="AW228">
        <v>30</v>
      </c>
    </row>
    <row r="229" spans="38:49" thickTop="1" thickBot="1" x14ac:dyDescent="0.4">
      <c r="AL229">
        <f t="shared" si="37"/>
        <v>151.43170000000055</v>
      </c>
      <c r="AM229">
        <f t="shared" si="38"/>
        <v>151.43170000000055</v>
      </c>
      <c r="AN229">
        <f t="shared" si="39"/>
        <v>151.43170000000055</v>
      </c>
      <c r="AO229">
        <v>466.88435735400003</v>
      </c>
      <c r="AP229" s="43">
        <f t="shared" si="34"/>
        <v>466.88435735400003</v>
      </c>
      <c r="AQ229">
        <v>830.87035221400015</v>
      </c>
      <c r="AR229" s="42">
        <f t="shared" si="35"/>
        <v>830.87035221400015</v>
      </c>
      <c r="AS229">
        <v>993.60840645300004</v>
      </c>
      <c r="AT229" s="44">
        <f t="shared" si="36"/>
        <v>993.60840645300004</v>
      </c>
      <c r="AU229">
        <v>10</v>
      </c>
      <c r="AV229">
        <v>20</v>
      </c>
      <c r="AW229">
        <v>30</v>
      </c>
    </row>
    <row r="230" spans="38:49" thickTop="1" thickBot="1" x14ac:dyDescent="0.4">
      <c r="AL230">
        <f t="shared" si="37"/>
        <v>152.09880000000055</v>
      </c>
      <c r="AM230">
        <f t="shared" si="38"/>
        <v>152.09880000000055</v>
      </c>
      <c r="AN230">
        <f t="shared" si="39"/>
        <v>152.09880000000055</v>
      </c>
      <c r="AO230">
        <v>469.41077744099994</v>
      </c>
      <c r="AP230" s="43">
        <f t="shared" si="34"/>
        <v>469.41077744099994</v>
      </c>
      <c r="AQ230">
        <v>832.17814993499996</v>
      </c>
      <c r="AR230" s="42">
        <f t="shared" si="35"/>
        <v>832.17814993499996</v>
      </c>
      <c r="AS230">
        <v>998.34019399900012</v>
      </c>
      <c r="AT230" s="44">
        <f t="shared" si="36"/>
        <v>998.34019399900012</v>
      </c>
      <c r="AU230">
        <v>10</v>
      </c>
      <c r="AV230">
        <v>20</v>
      </c>
      <c r="AW230">
        <v>30</v>
      </c>
    </row>
    <row r="231" spans="38:49" thickTop="1" thickBot="1" x14ac:dyDescent="0.4">
      <c r="AL231">
        <f t="shared" si="37"/>
        <v>152.76590000000056</v>
      </c>
      <c r="AM231">
        <f t="shared" si="38"/>
        <v>152.76590000000056</v>
      </c>
      <c r="AN231">
        <f t="shared" si="39"/>
        <v>152.76590000000056</v>
      </c>
      <c r="AO231">
        <v>435.39196887699995</v>
      </c>
      <c r="AP231" s="43">
        <f t="shared" si="34"/>
        <v>435.39196887699995</v>
      </c>
      <c r="AQ231">
        <v>834.61176286699992</v>
      </c>
      <c r="AR231" s="42">
        <f t="shared" si="35"/>
        <v>834.61176286699992</v>
      </c>
      <c r="AS231">
        <v>1004.9881693689997</v>
      </c>
      <c r="AT231" s="44">
        <f t="shared" si="36"/>
        <v>1004.9881693689997</v>
      </c>
      <c r="AU231">
        <v>10</v>
      </c>
      <c r="AV231">
        <v>20</v>
      </c>
      <c r="AW231">
        <v>30</v>
      </c>
    </row>
    <row r="232" spans="38:49" thickTop="1" thickBot="1" x14ac:dyDescent="0.4">
      <c r="AL232">
        <f t="shared" si="37"/>
        <v>153.43300000000056</v>
      </c>
      <c r="AM232">
        <f t="shared" si="38"/>
        <v>153.43300000000056</v>
      </c>
      <c r="AN232">
        <f t="shared" si="39"/>
        <v>153.43300000000056</v>
      </c>
      <c r="AO232">
        <v>318.65072668099992</v>
      </c>
      <c r="AP232" s="43">
        <f t="shared" si="34"/>
        <v>318.65072668099992</v>
      </c>
      <c r="AQ232">
        <v>834.19359981599996</v>
      </c>
      <c r="AR232" s="42">
        <f t="shared" si="35"/>
        <v>834.19359981599996</v>
      </c>
      <c r="AS232">
        <v>1011.7747935659997</v>
      </c>
      <c r="AT232" s="44">
        <f t="shared" si="36"/>
        <v>1011.7747935659997</v>
      </c>
      <c r="AU232">
        <v>10</v>
      </c>
      <c r="AV232">
        <v>20</v>
      </c>
      <c r="AW232">
        <v>30</v>
      </c>
    </row>
    <row r="233" spans="38:49" thickTop="1" thickBot="1" x14ac:dyDescent="0.4">
      <c r="AL233">
        <f t="shared" si="37"/>
        <v>154.10010000000057</v>
      </c>
      <c r="AM233">
        <f t="shared" si="38"/>
        <v>154.10010000000057</v>
      </c>
      <c r="AN233">
        <f t="shared" si="39"/>
        <v>154.10010000000057</v>
      </c>
      <c r="AO233">
        <v>418.49190322699997</v>
      </c>
      <c r="AP233" s="43">
        <f t="shared" si="34"/>
        <v>418.49190322699997</v>
      </c>
      <c r="AQ233">
        <v>835.0614256140002</v>
      </c>
      <c r="AR233" s="42">
        <f t="shared" si="35"/>
        <v>835.0614256140002</v>
      </c>
      <c r="AS233">
        <v>1014.1528740020001</v>
      </c>
      <c r="AT233" s="44">
        <f t="shared" si="36"/>
        <v>1014.1528740020001</v>
      </c>
      <c r="AU233">
        <v>10</v>
      </c>
      <c r="AV233">
        <v>20</v>
      </c>
      <c r="AW233">
        <v>30</v>
      </c>
    </row>
    <row r="234" spans="38:49" thickTop="1" thickBot="1" x14ac:dyDescent="0.4">
      <c r="AL234">
        <f t="shared" si="37"/>
        <v>154.76720000000057</v>
      </c>
      <c r="AM234">
        <f t="shared" si="38"/>
        <v>154.76720000000057</v>
      </c>
      <c r="AN234">
        <f t="shared" si="39"/>
        <v>154.76720000000057</v>
      </c>
      <c r="AO234">
        <v>409.64481028499995</v>
      </c>
      <c r="AP234" s="43">
        <f t="shared" si="34"/>
        <v>409.64481028499995</v>
      </c>
      <c r="AQ234">
        <v>804.83207747400002</v>
      </c>
      <c r="AR234" s="42">
        <f t="shared" si="35"/>
        <v>804.83207747400002</v>
      </c>
      <c r="AS234">
        <v>1018.4080949050001</v>
      </c>
      <c r="AT234" s="44">
        <f t="shared" si="36"/>
        <v>1018.4080949050001</v>
      </c>
      <c r="AU234">
        <v>10</v>
      </c>
      <c r="AV234">
        <v>20</v>
      </c>
      <c r="AW234">
        <v>30</v>
      </c>
    </row>
    <row r="235" spans="38:49" thickTop="1" thickBot="1" x14ac:dyDescent="0.4">
      <c r="AL235">
        <f t="shared" si="37"/>
        <v>155.43430000000058</v>
      </c>
      <c r="AM235">
        <f t="shared" si="38"/>
        <v>155.43430000000058</v>
      </c>
      <c r="AN235">
        <f t="shared" si="39"/>
        <v>155.43430000000058</v>
      </c>
      <c r="AO235">
        <v>365.21186343600016</v>
      </c>
      <c r="AP235" s="43">
        <f t="shared" si="34"/>
        <v>365.21186343600016</v>
      </c>
      <c r="AQ235">
        <v>825.73600180200015</v>
      </c>
      <c r="AR235" s="42">
        <f t="shared" si="35"/>
        <v>825.73600180200015</v>
      </c>
      <c r="AS235">
        <v>1020.7872511580001</v>
      </c>
      <c r="AT235" s="44">
        <f t="shared" si="36"/>
        <v>1020.7872511580001</v>
      </c>
      <c r="AU235">
        <v>10</v>
      </c>
      <c r="AV235">
        <v>20</v>
      </c>
      <c r="AW235">
        <v>30</v>
      </c>
    </row>
    <row r="236" spans="38:49" thickTop="1" thickBot="1" x14ac:dyDescent="0.4">
      <c r="AL236">
        <f t="shared" si="37"/>
        <v>156.10140000000058</v>
      </c>
      <c r="AM236">
        <f t="shared" si="38"/>
        <v>156.10140000000058</v>
      </c>
      <c r="AN236">
        <f t="shared" si="39"/>
        <v>156.10140000000058</v>
      </c>
      <c r="AO236">
        <v>361.97398546799991</v>
      </c>
      <c r="AP236" s="43">
        <f t="shared" si="34"/>
        <v>361.97398546799991</v>
      </c>
      <c r="AQ236">
        <v>842.32918120199997</v>
      </c>
      <c r="AR236" s="42">
        <f t="shared" si="35"/>
        <v>842.32918120199997</v>
      </c>
      <c r="AS236">
        <v>1023.2359255280001</v>
      </c>
      <c r="AT236" s="44">
        <f t="shared" si="36"/>
        <v>1023.2359255280001</v>
      </c>
      <c r="AU236">
        <v>10</v>
      </c>
      <c r="AV236">
        <v>20</v>
      </c>
      <c r="AW236">
        <v>30</v>
      </c>
    </row>
    <row r="237" spans="38:49" thickTop="1" thickBot="1" x14ac:dyDescent="0.4">
      <c r="AL237">
        <f t="shared" si="37"/>
        <v>156.76850000000059</v>
      </c>
      <c r="AM237">
        <f t="shared" si="38"/>
        <v>156.76850000000059</v>
      </c>
      <c r="AN237">
        <f t="shared" si="39"/>
        <v>156.76850000000059</v>
      </c>
      <c r="AO237">
        <v>371.99865144800015</v>
      </c>
      <c r="AP237" s="43">
        <f t="shared" si="34"/>
        <v>371.99865144800015</v>
      </c>
      <c r="AQ237">
        <v>841.38077811400012</v>
      </c>
      <c r="AR237" s="42">
        <f t="shared" si="35"/>
        <v>841.38077811400012</v>
      </c>
      <c r="AS237">
        <v>1025.2427604020002</v>
      </c>
      <c r="AT237" s="44">
        <f t="shared" si="36"/>
        <v>1025.2427604020002</v>
      </c>
      <c r="AU237">
        <v>10</v>
      </c>
      <c r="AV237">
        <v>20</v>
      </c>
      <c r="AW237">
        <v>30</v>
      </c>
    </row>
    <row r="238" spans="38:49" thickTop="1" thickBot="1" x14ac:dyDescent="0.4">
      <c r="AL238">
        <f t="shared" si="37"/>
        <v>157.43560000000059</v>
      </c>
      <c r="AM238">
        <f t="shared" si="38"/>
        <v>157.43560000000059</v>
      </c>
      <c r="AN238">
        <f t="shared" si="39"/>
        <v>157.43560000000059</v>
      </c>
      <c r="AO238">
        <v>374.05143813400014</v>
      </c>
      <c r="AP238" s="43">
        <f t="shared" si="34"/>
        <v>374.05143813400014</v>
      </c>
      <c r="AQ238">
        <v>800.0227887489998</v>
      </c>
      <c r="AR238" s="42">
        <f t="shared" si="35"/>
        <v>800.0227887489998</v>
      </c>
      <c r="AS238">
        <v>1043.2434039289999</v>
      </c>
      <c r="AT238" s="44">
        <f t="shared" si="36"/>
        <v>1043.2434039289999</v>
      </c>
      <c r="AU238">
        <v>10</v>
      </c>
      <c r="AV238">
        <v>20</v>
      </c>
      <c r="AW238">
        <v>30</v>
      </c>
    </row>
    <row r="239" spans="38:49" thickTop="1" thickBot="1" x14ac:dyDescent="0.4">
      <c r="AL239">
        <f t="shared" si="37"/>
        <v>158.1027000000006</v>
      </c>
      <c r="AM239">
        <f t="shared" si="38"/>
        <v>158.1027000000006</v>
      </c>
      <c r="AN239">
        <f t="shared" si="39"/>
        <v>158.1027000000006</v>
      </c>
      <c r="AO239">
        <v>363.07936416000007</v>
      </c>
      <c r="AP239" s="43">
        <f t="shared" si="34"/>
        <v>363.07936416000007</v>
      </c>
      <c r="AQ239">
        <v>647.39402166600007</v>
      </c>
      <c r="AR239" s="42">
        <f t="shared" si="35"/>
        <v>647.39402166600007</v>
      </c>
      <c r="AS239">
        <v>1033.8348553150001</v>
      </c>
      <c r="AT239" s="44">
        <f t="shared" si="36"/>
        <v>1033.8348553150001</v>
      </c>
      <c r="AU239">
        <v>10</v>
      </c>
      <c r="AV239">
        <v>20</v>
      </c>
      <c r="AW239">
        <v>30</v>
      </c>
    </row>
    <row r="240" spans="38:49" thickTop="1" thickBot="1" x14ac:dyDescent="0.4">
      <c r="AL240">
        <f t="shared" si="37"/>
        <v>158.7698000000006</v>
      </c>
      <c r="AM240">
        <f t="shared" si="38"/>
        <v>158.7698000000006</v>
      </c>
      <c r="AN240">
        <f t="shared" si="39"/>
        <v>158.7698000000006</v>
      </c>
      <c r="AO240">
        <v>359.11220755199997</v>
      </c>
      <c r="AP240" s="43">
        <f t="shared" si="34"/>
        <v>359.11220755199997</v>
      </c>
      <c r="AQ240">
        <v>678.30930629199997</v>
      </c>
      <c r="AR240" s="42">
        <f t="shared" si="35"/>
        <v>678.30930629199997</v>
      </c>
      <c r="AS240">
        <v>1025.5373360639999</v>
      </c>
      <c r="AT240" s="44">
        <f t="shared" si="36"/>
        <v>1025.5373360639999</v>
      </c>
      <c r="AU240">
        <v>10</v>
      </c>
      <c r="AV240">
        <v>20</v>
      </c>
      <c r="AW240">
        <v>30</v>
      </c>
    </row>
    <row r="241" spans="38:49" thickTop="1" thickBot="1" x14ac:dyDescent="0.4">
      <c r="AL241">
        <f t="shared" si="37"/>
        <v>159.43690000000061</v>
      </c>
      <c r="AM241">
        <f t="shared" si="38"/>
        <v>159.43690000000061</v>
      </c>
      <c r="AN241">
        <f t="shared" si="39"/>
        <v>159.43690000000061</v>
      </c>
      <c r="AO241">
        <v>359.05775934400003</v>
      </c>
      <c r="AP241" s="43">
        <f t="shared" si="34"/>
        <v>359.05775934400003</v>
      </c>
      <c r="AQ241">
        <v>720.4945696740001</v>
      </c>
      <c r="AR241" s="42">
        <f t="shared" si="35"/>
        <v>720.4945696740001</v>
      </c>
      <c r="AS241">
        <v>1026.4889666030001</v>
      </c>
      <c r="AT241" s="44">
        <f t="shared" si="36"/>
        <v>1026.4889666030001</v>
      </c>
      <c r="AU241">
        <v>10</v>
      </c>
      <c r="AV241">
        <v>20</v>
      </c>
      <c r="AW241">
        <v>30</v>
      </c>
    </row>
    <row r="242" spans="38:49" thickTop="1" thickBot="1" x14ac:dyDescent="0.4">
      <c r="AL242">
        <f t="shared" si="37"/>
        <v>160.10400000000061</v>
      </c>
      <c r="AM242">
        <f t="shared" si="38"/>
        <v>160.10400000000061</v>
      </c>
      <c r="AN242">
        <f t="shared" si="39"/>
        <v>160.10400000000061</v>
      </c>
      <c r="AO242">
        <v>362.68204598099987</v>
      </c>
      <c r="AP242" s="43">
        <f t="shared" si="34"/>
        <v>362.68204598099987</v>
      </c>
      <c r="AQ242">
        <v>717.67407147200015</v>
      </c>
      <c r="AR242" s="42">
        <f t="shared" si="35"/>
        <v>717.67407147200015</v>
      </c>
      <c r="AS242">
        <v>1013.4059864120002</v>
      </c>
      <c r="AT242" s="44">
        <f t="shared" si="36"/>
        <v>1013.4059864120002</v>
      </c>
      <c r="AU242">
        <v>10</v>
      </c>
      <c r="AV242">
        <v>20</v>
      </c>
      <c r="AW242">
        <v>30</v>
      </c>
    </row>
    <row r="243" spans="38:49" thickTop="1" thickBot="1" x14ac:dyDescent="0.4">
      <c r="AL243">
        <f t="shared" si="37"/>
        <v>160.77110000000062</v>
      </c>
      <c r="AM243">
        <f t="shared" si="38"/>
        <v>160.77110000000062</v>
      </c>
      <c r="AN243">
        <f t="shared" si="39"/>
        <v>160.77110000000062</v>
      </c>
      <c r="AO243">
        <v>367.83444074399995</v>
      </c>
      <c r="AP243" s="43">
        <f t="shared" si="34"/>
        <v>367.83444074399995</v>
      </c>
      <c r="AQ243">
        <v>712.77868350299991</v>
      </c>
      <c r="AR243" s="42">
        <f t="shared" si="35"/>
        <v>712.77868350299991</v>
      </c>
      <c r="AS243">
        <v>912.61924072000011</v>
      </c>
      <c r="AT243" s="44">
        <f t="shared" si="36"/>
        <v>912.61924072000011</v>
      </c>
      <c r="AU243">
        <v>10</v>
      </c>
      <c r="AV243">
        <v>20</v>
      </c>
      <c r="AW243">
        <v>30</v>
      </c>
    </row>
    <row r="244" spans="38:49" thickTop="1" thickBot="1" x14ac:dyDescent="0.4">
      <c r="AL244">
        <f t="shared" si="37"/>
        <v>161.43820000000062</v>
      </c>
      <c r="AM244">
        <f t="shared" si="38"/>
        <v>161.43820000000062</v>
      </c>
      <c r="AN244">
        <f t="shared" si="39"/>
        <v>161.43820000000062</v>
      </c>
      <c r="AO244">
        <v>370.06628516899991</v>
      </c>
      <c r="AP244" s="43">
        <f t="shared" si="34"/>
        <v>370.06628516899991</v>
      </c>
      <c r="AQ244">
        <v>709.38787008400004</v>
      </c>
      <c r="AR244" s="42">
        <f t="shared" si="35"/>
        <v>709.38787008400004</v>
      </c>
      <c r="AS244">
        <v>842.70256992700001</v>
      </c>
      <c r="AT244" s="44">
        <f t="shared" si="36"/>
        <v>842.70256992700001</v>
      </c>
      <c r="AU244">
        <v>10</v>
      </c>
      <c r="AV244">
        <v>20</v>
      </c>
      <c r="AW244">
        <v>30</v>
      </c>
    </row>
    <row r="245" spans="38:49" thickTop="1" thickBot="1" x14ac:dyDescent="0.4">
      <c r="AL245">
        <f t="shared" si="37"/>
        <v>162.10530000000063</v>
      </c>
      <c r="AM245">
        <f t="shared" si="38"/>
        <v>162.10530000000063</v>
      </c>
      <c r="AN245">
        <f t="shared" si="39"/>
        <v>162.10530000000063</v>
      </c>
      <c r="AO245">
        <v>368.64629864500012</v>
      </c>
      <c r="AP245" s="43">
        <f t="shared" si="34"/>
        <v>368.64629864500012</v>
      </c>
      <c r="AQ245">
        <v>700.97278294500006</v>
      </c>
      <c r="AR245" s="42">
        <f t="shared" si="35"/>
        <v>700.97278294500006</v>
      </c>
      <c r="AS245">
        <v>801.85399835000021</v>
      </c>
      <c r="AT245" s="44">
        <f t="shared" si="36"/>
        <v>801.85399835000021</v>
      </c>
      <c r="AU245">
        <v>10</v>
      </c>
      <c r="AV245">
        <v>20</v>
      </c>
      <c r="AW245">
        <v>30</v>
      </c>
    </row>
    <row r="246" spans="38:49" thickTop="1" thickBot="1" x14ac:dyDescent="0.4">
      <c r="AL246">
        <f t="shared" si="37"/>
        <v>162.77240000000063</v>
      </c>
      <c r="AM246">
        <f t="shared" si="38"/>
        <v>162.77240000000063</v>
      </c>
      <c r="AN246">
        <f t="shared" si="39"/>
        <v>162.77240000000063</v>
      </c>
      <c r="AO246">
        <v>365.68244567600004</v>
      </c>
      <c r="AP246" s="43">
        <f t="shared" si="34"/>
        <v>365.68244567600004</v>
      </c>
      <c r="AQ246">
        <v>704.20684672099992</v>
      </c>
      <c r="AR246" s="42">
        <f t="shared" si="35"/>
        <v>704.20684672099992</v>
      </c>
      <c r="AS246">
        <v>802.35317409200002</v>
      </c>
      <c r="AT246" s="44">
        <f t="shared" si="36"/>
        <v>802.35317409200002</v>
      </c>
      <c r="AU246">
        <v>10</v>
      </c>
      <c r="AV246">
        <v>20</v>
      </c>
      <c r="AW246">
        <v>30</v>
      </c>
    </row>
    <row r="247" spans="38:49" thickTop="1" thickBot="1" x14ac:dyDescent="0.4">
      <c r="AL247">
        <f t="shared" si="37"/>
        <v>163.43950000000063</v>
      </c>
      <c r="AM247">
        <f t="shared" si="38"/>
        <v>163.43950000000063</v>
      </c>
      <c r="AN247">
        <f t="shared" si="39"/>
        <v>163.43950000000063</v>
      </c>
      <c r="AO247">
        <v>360.12157868600002</v>
      </c>
      <c r="AP247" s="43">
        <f t="shared" si="34"/>
        <v>360.12157868600002</v>
      </c>
      <c r="AQ247">
        <v>707.21844845800001</v>
      </c>
      <c r="AR247" s="42">
        <f t="shared" si="35"/>
        <v>707.21844845800001</v>
      </c>
      <c r="AS247">
        <v>810.77637021999999</v>
      </c>
      <c r="AT247" s="44">
        <f t="shared" si="36"/>
        <v>810.77637021999999</v>
      </c>
      <c r="AU247">
        <v>10</v>
      </c>
      <c r="AV247">
        <v>20</v>
      </c>
      <c r="AW247">
        <v>30</v>
      </c>
    </row>
    <row r="248" spans="38:49" thickTop="1" thickBot="1" x14ac:dyDescent="0.4">
      <c r="AL248">
        <f t="shared" si="37"/>
        <v>164.10660000000064</v>
      </c>
      <c r="AM248">
        <f t="shared" si="38"/>
        <v>164.10660000000064</v>
      </c>
      <c r="AN248">
        <f t="shared" si="39"/>
        <v>164.10660000000064</v>
      </c>
      <c r="AO248" s="36">
        <v>362.18824932400003</v>
      </c>
      <c r="AP248" s="43">
        <f t="shared" si="34"/>
        <v>362.18824932400003</v>
      </c>
      <c r="AQ248">
        <v>716.51173215800009</v>
      </c>
      <c r="AR248" s="42">
        <f t="shared" si="35"/>
        <v>716.51173215800009</v>
      </c>
      <c r="AS248">
        <v>805.76863810400005</v>
      </c>
      <c r="AT248" s="44">
        <f t="shared" si="36"/>
        <v>805.76863810400005</v>
      </c>
      <c r="AU248">
        <v>10</v>
      </c>
      <c r="AV248">
        <v>20</v>
      </c>
      <c r="AW248">
        <v>30</v>
      </c>
    </row>
    <row r="249" spans="38:49" thickTop="1" thickBot="1" x14ac:dyDescent="0.4">
      <c r="AL249">
        <f t="shared" si="37"/>
        <v>164.77370000000064</v>
      </c>
      <c r="AM249">
        <f t="shared" si="38"/>
        <v>164.77370000000064</v>
      </c>
      <c r="AN249">
        <f t="shared" si="39"/>
        <v>164.77370000000064</v>
      </c>
      <c r="AO249">
        <v>360.81630410000002</v>
      </c>
      <c r="AP249" s="43">
        <f t="shared" si="34"/>
        <v>360.81630410000002</v>
      </c>
      <c r="AQ249">
        <v>715.81230759799996</v>
      </c>
      <c r="AR249" s="42">
        <f t="shared" si="35"/>
        <v>715.81230759799996</v>
      </c>
      <c r="AS249">
        <v>848.38384484899984</v>
      </c>
      <c r="AT249" s="44">
        <f t="shared" si="36"/>
        <v>848.38384484899984</v>
      </c>
      <c r="AU249">
        <v>10</v>
      </c>
      <c r="AV249">
        <v>20</v>
      </c>
      <c r="AW249">
        <v>30</v>
      </c>
    </row>
    <row r="250" spans="38:49" thickTop="1" thickBot="1" x14ac:dyDescent="0.4">
      <c r="AL250">
        <f t="shared" si="37"/>
        <v>165.44080000000065</v>
      </c>
      <c r="AM250">
        <f t="shared" si="38"/>
        <v>165.44080000000065</v>
      </c>
      <c r="AN250">
        <f t="shared" si="39"/>
        <v>165.44080000000065</v>
      </c>
      <c r="AO250" s="40">
        <v>362.11804279700004</v>
      </c>
      <c r="AP250" s="43">
        <f t="shared" si="34"/>
        <v>362.11804279700004</v>
      </c>
      <c r="AQ250">
        <v>716.06812843499984</v>
      </c>
      <c r="AR250" s="42">
        <f t="shared" si="35"/>
        <v>716.06812843499984</v>
      </c>
      <c r="AS250">
        <v>834.04364727799998</v>
      </c>
      <c r="AT250" s="44">
        <f t="shared" si="36"/>
        <v>834.04364727799998</v>
      </c>
      <c r="AU250">
        <v>10</v>
      </c>
      <c r="AV250">
        <v>20</v>
      </c>
      <c r="AW250">
        <v>30</v>
      </c>
    </row>
    <row r="251" spans="38:49" thickTop="1" thickBot="1" x14ac:dyDescent="0.4">
      <c r="AL251">
        <f t="shared" si="37"/>
        <v>166.10790000000065</v>
      </c>
      <c r="AM251">
        <f t="shared" si="38"/>
        <v>166.10790000000065</v>
      </c>
      <c r="AN251">
        <f t="shared" si="39"/>
        <v>166.10790000000065</v>
      </c>
      <c r="AO251">
        <v>362.80954076000012</v>
      </c>
      <c r="AP251" s="43">
        <f t="shared" si="34"/>
        <v>362.80954076000012</v>
      </c>
      <c r="AQ251">
        <v>713.64567802200008</v>
      </c>
      <c r="AR251" s="42">
        <f t="shared" si="35"/>
        <v>713.64567802200008</v>
      </c>
      <c r="AS251">
        <v>847.98368662600001</v>
      </c>
      <c r="AT251" s="44">
        <f t="shared" si="36"/>
        <v>847.98368662600001</v>
      </c>
      <c r="AU251">
        <v>10</v>
      </c>
      <c r="AV251">
        <v>20</v>
      </c>
      <c r="AW251">
        <v>30</v>
      </c>
    </row>
    <row r="252" spans="38:49" thickTop="1" thickBot="1" x14ac:dyDescent="0.4">
      <c r="AL252">
        <f t="shared" si="37"/>
        <v>166.77500000000066</v>
      </c>
      <c r="AM252">
        <f t="shared" si="38"/>
        <v>166.77500000000066</v>
      </c>
      <c r="AN252">
        <f t="shared" si="39"/>
        <v>166.77500000000066</v>
      </c>
      <c r="AO252">
        <v>362.88405902599993</v>
      </c>
      <c r="AP252" s="43">
        <f t="shared" si="34"/>
        <v>362.88405902599993</v>
      </c>
      <c r="AQ252">
        <v>714.15263749199994</v>
      </c>
      <c r="AR252" s="42">
        <f t="shared" si="35"/>
        <v>714.15263749199994</v>
      </c>
      <c r="AS252">
        <v>840.65326370100001</v>
      </c>
      <c r="AT252" s="44">
        <f t="shared" si="36"/>
        <v>840.65326370100001</v>
      </c>
      <c r="AU252">
        <v>10</v>
      </c>
      <c r="AV252">
        <v>20</v>
      </c>
      <c r="AW252">
        <v>30</v>
      </c>
    </row>
    <row r="253" spans="38:49" thickTop="1" thickBot="1" x14ac:dyDescent="0.4">
      <c r="AL253">
        <f t="shared" si="37"/>
        <v>167.44210000000066</v>
      </c>
      <c r="AM253">
        <f t="shared" si="38"/>
        <v>167.44210000000066</v>
      </c>
      <c r="AN253">
        <f t="shared" si="39"/>
        <v>167.44210000000066</v>
      </c>
      <c r="AO253">
        <v>361.94103502300004</v>
      </c>
      <c r="AP253" s="43">
        <f t="shared" si="34"/>
        <v>361.94103502300004</v>
      </c>
      <c r="AQ253">
        <v>714.51957131499989</v>
      </c>
      <c r="AR253" s="42">
        <f t="shared" si="35"/>
        <v>714.51957131499989</v>
      </c>
      <c r="AS253">
        <v>845.42473054900006</v>
      </c>
      <c r="AT253" s="44">
        <f t="shared" si="36"/>
        <v>845.42473054900006</v>
      </c>
      <c r="AU253">
        <v>10</v>
      </c>
      <c r="AV253">
        <v>20</v>
      </c>
      <c r="AW253">
        <v>30</v>
      </c>
    </row>
    <row r="254" spans="38:49" thickTop="1" thickBot="1" x14ac:dyDescent="0.4">
      <c r="AL254">
        <f t="shared" si="37"/>
        <v>168.10920000000067</v>
      </c>
      <c r="AM254">
        <f t="shared" si="38"/>
        <v>168.10920000000067</v>
      </c>
      <c r="AN254">
        <f t="shared" si="39"/>
        <v>168.10920000000067</v>
      </c>
      <c r="AO254">
        <v>359.42038989899993</v>
      </c>
      <c r="AP254" s="43">
        <f t="shared" si="34"/>
        <v>359.42038989899993</v>
      </c>
      <c r="AQ254">
        <v>715.6496813230001</v>
      </c>
      <c r="AR254" s="42">
        <f t="shared" si="35"/>
        <v>715.6496813230001</v>
      </c>
      <c r="AS254">
        <v>849.78851692600006</v>
      </c>
      <c r="AT254" s="44">
        <f t="shared" si="36"/>
        <v>849.78851692600006</v>
      </c>
      <c r="AU254">
        <v>10</v>
      </c>
      <c r="AV254">
        <v>20</v>
      </c>
      <c r="AW254">
        <v>30</v>
      </c>
    </row>
    <row r="255" spans="38:49" thickTop="1" thickBot="1" x14ac:dyDescent="0.4">
      <c r="AL255">
        <f t="shared" si="37"/>
        <v>168.77630000000067</v>
      </c>
      <c r="AM255">
        <f t="shared" si="38"/>
        <v>168.77630000000067</v>
      </c>
      <c r="AN255">
        <f t="shared" si="39"/>
        <v>168.77630000000067</v>
      </c>
      <c r="AO255">
        <v>359.40424417300005</v>
      </c>
      <c r="AP255" s="43">
        <f t="shared" si="34"/>
        <v>359.40424417300005</v>
      </c>
      <c r="AQ255">
        <v>720.709268931</v>
      </c>
      <c r="AR255" s="42">
        <f t="shared" si="35"/>
        <v>720.709268931</v>
      </c>
      <c r="AS255">
        <v>847.83656566100012</v>
      </c>
      <c r="AT255" s="44">
        <f t="shared" si="36"/>
        <v>847.83656566100012</v>
      </c>
      <c r="AU255">
        <v>10</v>
      </c>
      <c r="AV255">
        <v>20</v>
      </c>
      <c r="AW255">
        <v>30</v>
      </c>
    </row>
    <row r="256" spans="38:49" thickTop="1" thickBot="1" x14ac:dyDescent="0.4">
      <c r="AL256">
        <f t="shared" si="37"/>
        <v>169.44340000000068</v>
      </c>
      <c r="AM256">
        <f t="shared" si="38"/>
        <v>169.44340000000068</v>
      </c>
      <c r="AN256">
        <f t="shared" si="39"/>
        <v>169.44340000000068</v>
      </c>
      <c r="AO256" s="36">
        <v>360.85822991099985</v>
      </c>
      <c r="AP256" s="43">
        <f t="shared" si="34"/>
        <v>360.85822991099985</v>
      </c>
      <c r="AQ256">
        <v>721.4269908509998</v>
      </c>
      <c r="AR256" s="42">
        <f t="shared" si="35"/>
        <v>721.4269908509998</v>
      </c>
      <c r="AS256">
        <v>852.07740506499999</v>
      </c>
      <c r="AT256" s="44">
        <f t="shared" si="36"/>
        <v>852.07740506499999</v>
      </c>
      <c r="AU256">
        <v>10</v>
      </c>
      <c r="AV256">
        <v>20</v>
      </c>
      <c r="AW256">
        <v>30</v>
      </c>
    </row>
    <row r="257" spans="38:49" thickTop="1" thickBot="1" x14ac:dyDescent="0.4">
      <c r="AL257">
        <f t="shared" si="37"/>
        <v>170.11050000000068</v>
      </c>
      <c r="AM257">
        <f t="shared" si="38"/>
        <v>170.11050000000068</v>
      </c>
      <c r="AN257">
        <f t="shared" si="39"/>
        <v>170.11050000000068</v>
      </c>
      <c r="AO257">
        <v>274.66856596899993</v>
      </c>
      <c r="AP257" s="43">
        <f t="shared" si="34"/>
        <v>274.66856596899993</v>
      </c>
      <c r="AQ257">
        <v>721.53594373199985</v>
      </c>
      <c r="AR257" s="42">
        <f t="shared" si="35"/>
        <v>721.53594373199985</v>
      </c>
      <c r="AS257">
        <v>854.07886085399991</v>
      </c>
      <c r="AT257" s="44">
        <f t="shared" si="36"/>
        <v>854.07886085399991</v>
      </c>
      <c r="AU257">
        <v>10</v>
      </c>
      <c r="AV257">
        <v>20</v>
      </c>
      <c r="AW257">
        <v>30</v>
      </c>
    </row>
    <row r="258" spans="38:49" thickTop="1" thickBot="1" x14ac:dyDescent="0.4">
      <c r="AL258">
        <f t="shared" si="37"/>
        <v>170.77760000000069</v>
      </c>
      <c r="AM258">
        <f t="shared" si="38"/>
        <v>170.77760000000069</v>
      </c>
      <c r="AN258">
        <f t="shared" si="39"/>
        <v>170.77760000000069</v>
      </c>
      <c r="AO258">
        <v>83.100618027999872</v>
      </c>
      <c r="AP258" s="43">
        <f t="shared" si="34"/>
        <v>83.100618027999872</v>
      </c>
      <c r="AQ258">
        <v>724.93263378300003</v>
      </c>
      <c r="AR258" s="42">
        <f t="shared" si="35"/>
        <v>724.93263378300003</v>
      </c>
      <c r="AS258">
        <v>855.64933866299998</v>
      </c>
      <c r="AT258" s="44">
        <f t="shared" si="36"/>
        <v>855.64933866299998</v>
      </c>
      <c r="AU258">
        <v>10</v>
      </c>
      <c r="AV258">
        <v>20</v>
      </c>
      <c r="AW258">
        <v>30</v>
      </c>
    </row>
    <row r="259" spans="38:49" thickTop="1" thickBot="1" x14ac:dyDescent="0.4">
      <c r="AL259">
        <f t="shared" si="37"/>
        <v>171.44470000000069</v>
      </c>
      <c r="AM259">
        <f t="shared" si="38"/>
        <v>171.44470000000069</v>
      </c>
      <c r="AN259">
        <f t="shared" si="39"/>
        <v>171.44470000000069</v>
      </c>
      <c r="AO259">
        <v>43.948120414000186</v>
      </c>
      <c r="AP259" s="43">
        <f t="shared" ref="AP259:AP322" si="40">IF(AO259&lt;=0,0,AO259)</f>
        <v>43.948120414000186</v>
      </c>
      <c r="AQ259">
        <v>728.58554054899992</v>
      </c>
      <c r="AR259" s="42">
        <f t="shared" ref="AR259:AR322" si="41">IF(AQ259&lt;=0,0,AQ259)</f>
        <v>728.58554054899992</v>
      </c>
      <c r="AS259">
        <v>857.94429429699994</v>
      </c>
      <c r="AT259" s="44">
        <f t="shared" ref="AT259:AT322" si="42">IF(AS259&lt;=0,0,AS259)</f>
        <v>857.94429429699994</v>
      </c>
      <c r="AU259">
        <v>10</v>
      </c>
      <c r="AV259">
        <v>20</v>
      </c>
      <c r="AW259">
        <v>30</v>
      </c>
    </row>
    <row r="260" spans="38:49" thickTop="1" thickBot="1" x14ac:dyDescent="0.4">
      <c r="AL260">
        <f t="shared" ref="AL260:AL323" si="43">AL259+0.6671</f>
        <v>172.1118000000007</v>
      </c>
      <c r="AM260">
        <f t="shared" ref="AM260:AM323" si="44">AM259+0.6671</f>
        <v>172.1118000000007</v>
      </c>
      <c r="AN260">
        <f t="shared" ref="AN260:AN323" si="45">AN259+0.6671</f>
        <v>172.1118000000007</v>
      </c>
      <c r="AO260">
        <v>37.174569835999819</v>
      </c>
      <c r="AP260" s="43">
        <f t="shared" si="40"/>
        <v>37.174569835999819</v>
      </c>
      <c r="AQ260">
        <v>730.15885840200008</v>
      </c>
      <c r="AR260" s="42">
        <f t="shared" si="41"/>
        <v>730.15885840200008</v>
      </c>
      <c r="AS260">
        <v>857.61933427899999</v>
      </c>
      <c r="AT260" s="44">
        <f t="shared" si="42"/>
        <v>857.61933427899999</v>
      </c>
      <c r="AU260">
        <v>10</v>
      </c>
      <c r="AV260">
        <v>20</v>
      </c>
      <c r="AW260">
        <v>30</v>
      </c>
    </row>
    <row r="261" spans="38:49" thickTop="1" thickBot="1" x14ac:dyDescent="0.4">
      <c r="AL261">
        <f t="shared" si="43"/>
        <v>172.7789000000007</v>
      </c>
      <c r="AM261">
        <f t="shared" si="44"/>
        <v>172.7789000000007</v>
      </c>
      <c r="AN261">
        <f t="shared" si="45"/>
        <v>172.7789000000007</v>
      </c>
      <c r="AP261" s="43">
        <f t="shared" si="40"/>
        <v>0</v>
      </c>
      <c r="AQ261">
        <v>730.25812892999988</v>
      </c>
      <c r="AR261" s="42">
        <f t="shared" si="41"/>
        <v>730.25812892999988</v>
      </c>
      <c r="AS261">
        <v>592.32283288100007</v>
      </c>
      <c r="AT261" s="44">
        <f t="shared" si="42"/>
        <v>592.32283288100007</v>
      </c>
      <c r="AU261">
        <v>10</v>
      </c>
      <c r="AV261">
        <v>20</v>
      </c>
      <c r="AW261">
        <v>30</v>
      </c>
    </row>
    <row r="262" spans="38:49" thickTop="1" thickBot="1" x14ac:dyDescent="0.4">
      <c r="AL262">
        <f t="shared" si="43"/>
        <v>173.44600000000071</v>
      </c>
      <c r="AM262">
        <f t="shared" si="44"/>
        <v>173.44600000000071</v>
      </c>
      <c r="AN262">
        <f t="shared" si="45"/>
        <v>173.44600000000071</v>
      </c>
      <c r="AP262" s="43">
        <f t="shared" si="40"/>
        <v>0</v>
      </c>
      <c r="AQ262">
        <v>733.02168508699992</v>
      </c>
      <c r="AR262" s="42">
        <f t="shared" si="41"/>
        <v>733.02168508699992</v>
      </c>
      <c r="AS262">
        <v>217.46193024299987</v>
      </c>
      <c r="AT262" s="44">
        <f t="shared" si="42"/>
        <v>217.46193024299987</v>
      </c>
      <c r="AU262">
        <v>10</v>
      </c>
      <c r="AV262">
        <v>20</v>
      </c>
      <c r="AW262">
        <v>30</v>
      </c>
    </row>
    <row r="263" spans="38:49" thickTop="1" thickBot="1" x14ac:dyDescent="0.4">
      <c r="AL263">
        <f t="shared" si="43"/>
        <v>174.11310000000071</v>
      </c>
      <c r="AM263">
        <f t="shared" si="44"/>
        <v>174.11310000000071</v>
      </c>
      <c r="AN263">
        <f t="shared" si="45"/>
        <v>174.11310000000071</v>
      </c>
      <c r="AP263" s="43">
        <f t="shared" si="40"/>
        <v>0</v>
      </c>
      <c r="AQ263">
        <v>733.03783081300003</v>
      </c>
      <c r="AR263" s="42">
        <f t="shared" si="41"/>
        <v>733.03783081300003</v>
      </c>
      <c r="AS263">
        <v>197.31252547200006</v>
      </c>
      <c r="AT263" s="44">
        <f t="shared" si="42"/>
        <v>197.31252547200006</v>
      </c>
      <c r="AU263">
        <v>10</v>
      </c>
      <c r="AV263">
        <v>20</v>
      </c>
      <c r="AW263">
        <v>30</v>
      </c>
    </row>
    <row r="264" spans="38:49" thickTop="1" thickBot="1" x14ac:dyDescent="0.4">
      <c r="AL264">
        <f t="shared" si="43"/>
        <v>174.78020000000072</v>
      </c>
      <c r="AM264">
        <f t="shared" si="44"/>
        <v>174.78020000000072</v>
      </c>
      <c r="AN264">
        <f t="shared" si="45"/>
        <v>174.78020000000072</v>
      </c>
      <c r="AP264" s="43">
        <f t="shared" si="40"/>
        <v>0</v>
      </c>
      <c r="AQ264">
        <v>723.20588293200012</v>
      </c>
      <c r="AR264" s="42">
        <f t="shared" si="41"/>
        <v>723.20588293200012</v>
      </c>
      <c r="AT264" s="44">
        <f t="shared" si="42"/>
        <v>0</v>
      </c>
      <c r="AU264">
        <v>10</v>
      </c>
      <c r="AV264">
        <v>20</v>
      </c>
      <c r="AW264">
        <v>30</v>
      </c>
    </row>
    <row r="265" spans="38:49" thickTop="1" thickBot="1" x14ac:dyDescent="0.4">
      <c r="AL265">
        <f t="shared" si="43"/>
        <v>175.44730000000072</v>
      </c>
      <c r="AM265">
        <f t="shared" si="44"/>
        <v>175.44730000000072</v>
      </c>
      <c r="AN265">
        <f t="shared" si="45"/>
        <v>175.44730000000072</v>
      </c>
      <c r="AP265" s="43">
        <f t="shared" si="40"/>
        <v>0</v>
      </c>
      <c r="AQ265">
        <v>755.40846261000002</v>
      </c>
      <c r="AR265" s="42">
        <f t="shared" si="41"/>
        <v>755.40846261000002</v>
      </c>
      <c r="AT265" s="44">
        <f t="shared" si="42"/>
        <v>0</v>
      </c>
      <c r="AU265">
        <v>10</v>
      </c>
      <c r="AV265">
        <v>20</v>
      </c>
      <c r="AW265">
        <v>30</v>
      </c>
    </row>
    <row r="266" spans="38:49" thickTop="1" thickBot="1" x14ac:dyDescent="0.4">
      <c r="AL266">
        <f t="shared" si="43"/>
        <v>176.11440000000073</v>
      </c>
      <c r="AM266">
        <f t="shared" si="44"/>
        <v>176.11440000000073</v>
      </c>
      <c r="AN266">
        <f t="shared" si="45"/>
        <v>176.11440000000073</v>
      </c>
      <c r="AP266" s="43">
        <f t="shared" si="40"/>
        <v>0</v>
      </c>
      <c r="AQ266">
        <v>733.38298681600008</v>
      </c>
      <c r="AR266" s="42">
        <f t="shared" si="41"/>
        <v>733.38298681600008</v>
      </c>
      <c r="AT266" s="44">
        <f t="shared" si="42"/>
        <v>0</v>
      </c>
      <c r="AU266">
        <v>10</v>
      </c>
      <c r="AV266">
        <v>20</v>
      </c>
      <c r="AW266">
        <v>30</v>
      </c>
    </row>
    <row r="267" spans="38:49" thickTop="1" thickBot="1" x14ac:dyDescent="0.4">
      <c r="AL267">
        <f t="shared" si="43"/>
        <v>176.78150000000073</v>
      </c>
      <c r="AM267">
        <f t="shared" si="44"/>
        <v>176.78150000000073</v>
      </c>
      <c r="AN267">
        <f t="shared" si="45"/>
        <v>176.78150000000073</v>
      </c>
      <c r="AP267" s="43">
        <f t="shared" si="40"/>
        <v>0</v>
      </c>
      <c r="AQ267">
        <v>739.587998879</v>
      </c>
      <c r="AR267" s="42">
        <f t="shared" si="41"/>
        <v>739.587998879</v>
      </c>
      <c r="AT267" s="44">
        <f t="shared" si="42"/>
        <v>0</v>
      </c>
      <c r="AU267">
        <v>10</v>
      </c>
      <c r="AV267">
        <v>20</v>
      </c>
      <c r="AW267">
        <v>30</v>
      </c>
    </row>
    <row r="268" spans="38:49" thickTop="1" thickBot="1" x14ac:dyDescent="0.4">
      <c r="AL268">
        <f t="shared" si="43"/>
        <v>177.44860000000074</v>
      </c>
      <c r="AM268">
        <f t="shared" si="44"/>
        <v>177.44860000000074</v>
      </c>
      <c r="AN268">
        <f t="shared" si="45"/>
        <v>177.44860000000074</v>
      </c>
      <c r="AP268" s="43">
        <f t="shared" si="40"/>
        <v>0</v>
      </c>
      <c r="AQ268">
        <v>402.97869499700005</v>
      </c>
      <c r="AR268" s="42">
        <f t="shared" si="41"/>
        <v>402.97869499700005</v>
      </c>
      <c r="AT268" s="44">
        <f t="shared" si="42"/>
        <v>0</v>
      </c>
      <c r="AU268">
        <v>10</v>
      </c>
      <c r="AV268">
        <v>20</v>
      </c>
      <c r="AW268">
        <v>30</v>
      </c>
    </row>
    <row r="269" spans="38:49" thickTop="1" thickBot="1" x14ac:dyDescent="0.4">
      <c r="AL269">
        <f t="shared" si="43"/>
        <v>178.11570000000074</v>
      </c>
      <c r="AM269">
        <f t="shared" si="44"/>
        <v>178.11570000000074</v>
      </c>
      <c r="AN269">
        <f t="shared" si="45"/>
        <v>178.11570000000074</v>
      </c>
      <c r="AP269" s="43">
        <f t="shared" si="40"/>
        <v>0</v>
      </c>
      <c r="AQ269">
        <v>105.28353118300015</v>
      </c>
      <c r="AR269" s="42">
        <f t="shared" si="41"/>
        <v>105.28353118300015</v>
      </c>
      <c r="AT269" s="44">
        <f t="shared" si="42"/>
        <v>0</v>
      </c>
      <c r="AU269">
        <v>10</v>
      </c>
      <c r="AV269">
        <v>20</v>
      </c>
      <c r="AW269">
        <v>30</v>
      </c>
    </row>
    <row r="270" spans="38:49" thickTop="1" thickBot="1" x14ac:dyDescent="0.4">
      <c r="AL270">
        <f t="shared" si="43"/>
        <v>178.78280000000075</v>
      </c>
      <c r="AM270">
        <f t="shared" si="44"/>
        <v>178.78280000000075</v>
      </c>
      <c r="AN270">
        <f t="shared" si="45"/>
        <v>178.78280000000075</v>
      </c>
      <c r="AP270" s="43">
        <f t="shared" si="40"/>
        <v>0</v>
      </c>
      <c r="AQ270">
        <v>44.002774058000114</v>
      </c>
      <c r="AR270" s="42">
        <f t="shared" si="41"/>
        <v>44.002774058000114</v>
      </c>
      <c r="AT270" s="44">
        <f t="shared" si="42"/>
        <v>0</v>
      </c>
      <c r="AU270">
        <v>10</v>
      </c>
      <c r="AV270">
        <v>20</v>
      </c>
      <c r="AW270">
        <v>30</v>
      </c>
    </row>
    <row r="271" spans="38:49" thickTop="1" thickBot="1" x14ac:dyDescent="0.4">
      <c r="AL271">
        <f t="shared" si="43"/>
        <v>179.44990000000075</v>
      </c>
      <c r="AM271">
        <f t="shared" si="44"/>
        <v>179.44990000000075</v>
      </c>
      <c r="AN271">
        <f t="shared" si="45"/>
        <v>179.44990000000075</v>
      </c>
      <c r="AP271" s="43">
        <f t="shared" si="40"/>
        <v>0</v>
      </c>
      <c r="AQ271">
        <v>9.5440952400001606</v>
      </c>
      <c r="AR271" s="42">
        <f t="shared" si="41"/>
        <v>9.5440952400001606</v>
      </c>
      <c r="AT271" s="44">
        <f t="shared" si="42"/>
        <v>0</v>
      </c>
      <c r="AU271">
        <v>10</v>
      </c>
      <c r="AV271">
        <v>20</v>
      </c>
      <c r="AW271">
        <v>30</v>
      </c>
    </row>
    <row r="272" spans="38:49" thickTop="1" thickBot="1" x14ac:dyDescent="0.4">
      <c r="AL272">
        <f t="shared" si="43"/>
        <v>180.11700000000076</v>
      </c>
      <c r="AM272">
        <f t="shared" si="44"/>
        <v>180.11700000000076</v>
      </c>
      <c r="AN272">
        <f t="shared" si="45"/>
        <v>180.11700000000076</v>
      </c>
      <c r="AP272" s="43">
        <f t="shared" si="40"/>
        <v>0</v>
      </c>
      <c r="AQ272">
        <v>5.1337787810000464</v>
      </c>
      <c r="AR272" s="42">
        <f t="shared" si="41"/>
        <v>5.1337787810000464</v>
      </c>
      <c r="AT272" s="44">
        <f t="shared" si="42"/>
        <v>0</v>
      </c>
      <c r="AU272">
        <v>10</v>
      </c>
      <c r="AV272">
        <v>20</v>
      </c>
      <c r="AW272">
        <v>30</v>
      </c>
    </row>
    <row r="273" spans="38:49" thickTop="1" thickBot="1" x14ac:dyDescent="0.4">
      <c r="AL273">
        <f t="shared" si="43"/>
        <v>180.78410000000076</v>
      </c>
      <c r="AM273">
        <f t="shared" si="44"/>
        <v>180.78410000000076</v>
      </c>
      <c r="AN273">
        <f t="shared" si="45"/>
        <v>180.78410000000076</v>
      </c>
      <c r="AP273" s="43">
        <f t="shared" si="40"/>
        <v>0</v>
      </c>
      <c r="AQ273">
        <v>1.5639968170000884</v>
      </c>
      <c r="AR273" s="42">
        <f t="shared" si="41"/>
        <v>1.5639968170000884</v>
      </c>
      <c r="AT273" s="44">
        <f t="shared" si="42"/>
        <v>0</v>
      </c>
      <c r="AU273">
        <v>10</v>
      </c>
      <c r="AV273">
        <v>20</v>
      </c>
      <c r="AW273">
        <v>30</v>
      </c>
    </row>
    <row r="274" spans="38:49" thickTop="1" thickBot="1" x14ac:dyDescent="0.4">
      <c r="AL274">
        <f t="shared" si="43"/>
        <v>181.45120000000077</v>
      </c>
      <c r="AM274">
        <f t="shared" si="44"/>
        <v>181.45120000000077</v>
      </c>
      <c r="AN274">
        <f t="shared" si="45"/>
        <v>181.45120000000077</v>
      </c>
      <c r="AP274" s="43">
        <f t="shared" si="40"/>
        <v>0</v>
      </c>
      <c r="AR274" s="42">
        <f t="shared" si="41"/>
        <v>0</v>
      </c>
      <c r="AT274" s="44">
        <f t="shared" si="42"/>
        <v>0</v>
      </c>
      <c r="AU274">
        <v>10</v>
      </c>
      <c r="AV274">
        <v>20</v>
      </c>
      <c r="AW274">
        <v>30</v>
      </c>
    </row>
    <row r="275" spans="38:49" thickTop="1" thickBot="1" x14ac:dyDescent="0.4">
      <c r="AL275">
        <f t="shared" si="43"/>
        <v>182.11830000000077</v>
      </c>
      <c r="AM275">
        <f t="shared" si="44"/>
        <v>182.11830000000077</v>
      </c>
      <c r="AN275">
        <f t="shared" si="45"/>
        <v>182.11830000000077</v>
      </c>
      <c r="AP275" s="43">
        <f t="shared" si="40"/>
        <v>0</v>
      </c>
      <c r="AR275" s="42">
        <f t="shared" si="41"/>
        <v>0</v>
      </c>
      <c r="AT275" s="44">
        <f t="shared" si="42"/>
        <v>0</v>
      </c>
      <c r="AU275">
        <v>10</v>
      </c>
      <c r="AV275">
        <v>20</v>
      </c>
      <c r="AW275">
        <v>30</v>
      </c>
    </row>
    <row r="276" spans="38:49" thickTop="1" thickBot="1" x14ac:dyDescent="0.4">
      <c r="AL276">
        <f t="shared" si="43"/>
        <v>182.78540000000078</v>
      </c>
      <c r="AM276">
        <f t="shared" si="44"/>
        <v>182.78540000000078</v>
      </c>
      <c r="AN276">
        <f t="shared" si="45"/>
        <v>182.78540000000078</v>
      </c>
      <c r="AP276" s="43">
        <f t="shared" si="40"/>
        <v>0</v>
      </c>
      <c r="AR276" s="42">
        <f t="shared" si="41"/>
        <v>0</v>
      </c>
      <c r="AT276" s="44">
        <f t="shared" si="42"/>
        <v>0</v>
      </c>
      <c r="AU276">
        <v>10</v>
      </c>
      <c r="AV276">
        <v>20</v>
      </c>
      <c r="AW276">
        <v>30</v>
      </c>
    </row>
    <row r="277" spans="38:49" thickTop="1" thickBot="1" x14ac:dyDescent="0.4">
      <c r="AL277">
        <f t="shared" si="43"/>
        <v>183.45250000000078</v>
      </c>
      <c r="AM277">
        <f t="shared" si="44"/>
        <v>183.45250000000078</v>
      </c>
      <c r="AN277">
        <f t="shared" si="45"/>
        <v>183.45250000000078</v>
      </c>
      <c r="AP277" s="43">
        <f t="shared" si="40"/>
        <v>0</v>
      </c>
      <c r="AR277" s="42">
        <f t="shared" si="41"/>
        <v>0</v>
      </c>
      <c r="AT277" s="44">
        <f t="shared" si="42"/>
        <v>0</v>
      </c>
      <c r="AU277">
        <v>10</v>
      </c>
      <c r="AV277">
        <v>20</v>
      </c>
      <c r="AW277">
        <v>30</v>
      </c>
    </row>
    <row r="278" spans="38:49" thickTop="1" thickBot="1" x14ac:dyDescent="0.4">
      <c r="AL278">
        <f t="shared" si="43"/>
        <v>184.11960000000079</v>
      </c>
      <c r="AM278">
        <f t="shared" si="44"/>
        <v>184.11960000000079</v>
      </c>
      <c r="AN278">
        <f t="shared" si="45"/>
        <v>184.11960000000079</v>
      </c>
      <c r="AP278" s="43">
        <f t="shared" si="40"/>
        <v>0</v>
      </c>
      <c r="AR278" s="42">
        <f t="shared" si="41"/>
        <v>0</v>
      </c>
      <c r="AT278" s="44">
        <f t="shared" si="42"/>
        <v>0</v>
      </c>
      <c r="AU278">
        <v>10</v>
      </c>
      <c r="AV278">
        <v>20</v>
      </c>
      <c r="AW278">
        <v>30</v>
      </c>
    </row>
    <row r="279" spans="38:49" thickTop="1" thickBot="1" x14ac:dyDescent="0.4">
      <c r="AL279">
        <f t="shared" si="43"/>
        <v>184.78670000000079</v>
      </c>
      <c r="AM279">
        <f t="shared" si="44"/>
        <v>184.78670000000079</v>
      </c>
      <c r="AN279">
        <f t="shared" si="45"/>
        <v>184.78670000000079</v>
      </c>
      <c r="AP279" s="43">
        <f t="shared" si="40"/>
        <v>0</v>
      </c>
      <c r="AR279" s="42">
        <f t="shared" si="41"/>
        <v>0</v>
      </c>
      <c r="AT279" s="44">
        <f t="shared" si="42"/>
        <v>0</v>
      </c>
      <c r="AU279">
        <v>10</v>
      </c>
      <c r="AV279">
        <v>20</v>
      </c>
      <c r="AW279">
        <v>30</v>
      </c>
    </row>
    <row r="280" spans="38:49" thickTop="1" thickBot="1" x14ac:dyDescent="0.4">
      <c r="AL280">
        <f t="shared" si="43"/>
        <v>185.4538000000008</v>
      </c>
      <c r="AM280">
        <f t="shared" si="44"/>
        <v>185.4538000000008</v>
      </c>
      <c r="AN280">
        <f t="shared" si="45"/>
        <v>185.4538000000008</v>
      </c>
      <c r="AP280" s="43">
        <f t="shared" si="40"/>
        <v>0</v>
      </c>
      <c r="AR280" s="42">
        <f t="shared" si="41"/>
        <v>0</v>
      </c>
      <c r="AT280" s="44">
        <f t="shared" si="42"/>
        <v>0</v>
      </c>
      <c r="AU280">
        <v>10</v>
      </c>
      <c r="AV280">
        <v>20</v>
      </c>
      <c r="AW280">
        <v>30</v>
      </c>
    </row>
    <row r="281" spans="38:49" thickTop="1" thickBot="1" x14ac:dyDescent="0.4">
      <c r="AL281">
        <f t="shared" si="43"/>
        <v>186.1209000000008</v>
      </c>
      <c r="AM281">
        <f t="shared" si="44"/>
        <v>186.1209000000008</v>
      </c>
      <c r="AN281">
        <f t="shared" si="45"/>
        <v>186.1209000000008</v>
      </c>
      <c r="AP281" s="43">
        <f t="shared" si="40"/>
        <v>0</v>
      </c>
      <c r="AR281" s="42">
        <f t="shared" si="41"/>
        <v>0</v>
      </c>
      <c r="AT281" s="44">
        <f t="shared" si="42"/>
        <v>0</v>
      </c>
      <c r="AU281">
        <v>10</v>
      </c>
      <c r="AV281">
        <v>20</v>
      </c>
      <c r="AW281">
        <v>30</v>
      </c>
    </row>
    <row r="282" spans="38:49" thickTop="1" thickBot="1" x14ac:dyDescent="0.4">
      <c r="AL282">
        <f t="shared" si="43"/>
        <v>186.78800000000081</v>
      </c>
      <c r="AM282">
        <f t="shared" si="44"/>
        <v>186.78800000000081</v>
      </c>
      <c r="AN282">
        <f t="shared" si="45"/>
        <v>186.78800000000081</v>
      </c>
      <c r="AP282" s="43">
        <f t="shared" si="40"/>
        <v>0</v>
      </c>
      <c r="AR282" s="42">
        <f t="shared" si="41"/>
        <v>0</v>
      </c>
      <c r="AT282" s="44">
        <f t="shared" si="42"/>
        <v>0</v>
      </c>
      <c r="AU282">
        <v>10</v>
      </c>
      <c r="AV282">
        <v>20</v>
      </c>
      <c r="AW282">
        <v>30</v>
      </c>
    </row>
    <row r="283" spans="38:49" thickTop="1" thickBot="1" x14ac:dyDescent="0.4">
      <c r="AL283">
        <f t="shared" si="43"/>
        <v>187.45510000000081</v>
      </c>
      <c r="AM283">
        <f t="shared" si="44"/>
        <v>187.45510000000081</v>
      </c>
      <c r="AN283">
        <f t="shared" si="45"/>
        <v>187.45510000000081</v>
      </c>
      <c r="AP283" s="43">
        <f t="shared" si="40"/>
        <v>0</v>
      </c>
      <c r="AR283" s="42">
        <f t="shared" si="41"/>
        <v>0</v>
      </c>
      <c r="AT283" s="44">
        <f t="shared" si="42"/>
        <v>0</v>
      </c>
      <c r="AU283">
        <v>10</v>
      </c>
      <c r="AV283">
        <v>20</v>
      </c>
      <c r="AW283">
        <v>30</v>
      </c>
    </row>
    <row r="284" spans="38:49" thickTop="1" thickBot="1" x14ac:dyDescent="0.4">
      <c r="AL284">
        <f t="shared" si="43"/>
        <v>188.12220000000082</v>
      </c>
      <c r="AM284">
        <f t="shared" si="44"/>
        <v>188.12220000000082</v>
      </c>
      <c r="AN284">
        <f t="shared" si="45"/>
        <v>188.12220000000082</v>
      </c>
      <c r="AP284" s="43">
        <f t="shared" si="40"/>
        <v>0</v>
      </c>
      <c r="AR284" s="42">
        <f t="shared" si="41"/>
        <v>0</v>
      </c>
      <c r="AT284" s="44">
        <f t="shared" si="42"/>
        <v>0</v>
      </c>
      <c r="AU284">
        <v>10</v>
      </c>
      <c r="AV284">
        <v>20</v>
      </c>
      <c r="AW284">
        <v>30</v>
      </c>
    </row>
    <row r="285" spans="38:49" thickTop="1" thickBot="1" x14ac:dyDescent="0.4">
      <c r="AL285">
        <f t="shared" si="43"/>
        <v>188.78930000000082</v>
      </c>
      <c r="AM285">
        <f t="shared" si="44"/>
        <v>188.78930000000082</v>
      </c>
      <c r="AN285">
        <f t="shared" si="45"/>
        <v>188.78930000000082</v>
      </c>
      <c r="AP285" s="43">
        <f t="shared" si="40"/>
        <v>0</v>
      </c>
      <c r="AR285" s="42">
        <f t="shared" si="41"/>
        <v>0</v>
      </c>
      <c r="AT285" s="44">
        <f t="shared" si="42"/>
        <v>0</v>
      </c>
      <c r="AU285">
        <v>10</v>
      </c>
      <c r="AV285">
        <v>20</v>
      </c>
      <c r="AW285">
        <v>30</v>
      </c>
    </row>
    <row r="286" spans="38:49" thickTop="1" thickBot="1" x14ac:dyDescent="0.4">
      <c r="AL286">
        <f t="shared" si="43"/>
        <v>189.45640000000083</v>
      </c>
      <c r="AM286">
        <f t="shared" si="44"/>
        <v>189.45640000000083</v>
      </c>
      <c r="AN286">
        <f t="shared" si="45"/>
        <v>189.45640000000083</v>
      </c>
      <c r="AO286" s="41"/>
      <c r="AP286" s="43">
        <f t="shared" si="40"/>
        <v>0</v>
      </c>
      <c r="AR286" s="42">
        <f t="shared" si="41"/>
        <v>0</v>
      </c>
      <c r="AT286" s="44">
        <f t="shared" si="42"/>
        <v>0</v>
      </c>
      <c r="AU286">
        <v>10</v>
      </c>
      <c r="AV286">
        <v>20</v>
      </c>
      <c r="AW286">
        <v>30</v>
      </c>
    </row>
    <row r="287" spans="38:49" thickTop="1" thickBot="1" x14ac:dyDescent="0.4">
      <c r="AL287">
        <f t="shared" si="43"/>
        <v>190.12350000000083</v>
      </c>
      <c r="AM287">
        <f t="shared" si="44"/>
        <v>190.12350000000083</v>
      </c>
      <c r="AN287">
        <f t="shared" si="45"/>
        <v>190.12350000000083</v>
      </c>
      <c r="AP287" s="43">
        <f t="shared" si="40"/>
        <v>0</v>
      </c>
      <c r="AR287" s="42">
        <f t="shared" si="41"/>
        <v>0</v>
      </c>
      <c r="AT287" s="44">
        <f t="shared" si="42"/>
        <v>0</v>
      </c>
      <c r="AU287">
        <v>10</v>
      </c>
      <c r="AV287">
        <v>20</v>
      </c>
      <c r="AW287">
        <v>30</v>
      </c>
    </row>
    <row r="288" spans="38:49" thickTop="1" thickBot="1" x14ac:dyDescent="0.4">
      <c r="AL288">
        <f t="shared" si="43"/>
        <v>190.79060000000084</v>
      </c>
      <c r="AM288">
        <f t="shared" si="44"/>
        <v>190.79060000000084</v>
      </c>
      <c r="AN288">
        <f t="shared" si="45"/>
        <v>190.79060000000084</v>
      </c>
      <c r="AP288" s="43">
        <f t="shared" si="40"/>
        <v>0</v>
      </c>
      <c r="AR288" s="42">
        <f t="shared" si="41"/>
        <v>0</v>
      </c>
      <c r="AT288" s="44">
        <f t="shared" si="42"/>
        <v>0</v>
      </c>
      <c r="AU288">
        <v>10</v>
      </c>
      <c r="AV288">
        <v>20</v>
      </c>
      <c r="AW288">
        <v>30</v>
      </c>
    </row>
    <row r="289" spans="38:49" thickTop="1" thickBot="1" x14ac:dyDescent="0.4">
      <c r="AL289">
        <f t="shared" si="43"/>
        <v>191.45770000000084</v>
      </c>
      <c r="AM289">
        <f t="shared" si="44"/>
        <v>191.45770000000084</v>
      </c>
      <c r="AN289">
        <f t="shared" si="45"/>
        <v>191.45770000000084</v>
      </c>
      <c r="AP289" s="43">
        <f t="shared" si="40"/>
        <v>0</v>
      </c>
      <c r="AR289" s="42">
        <f t="shared" si="41"/>
        <v>0</v>
      </c>
      <c r="AT289" s="44">
        <f t="shared" si="42"/>
        <v>0</v>
      </c>
      <c r="AU289">
        <v>10</v>
      </c>
      <c r="AV289">
        <v>20</v>
      </c>
      <c r="AW289">
        <v>30</v>
      </c>
    </row>
    <row r="290" spans="38:49" thickTop="1" thickBot="1" x14ac:dyDescent="0.4">
      <c r="AL290">
        <f t="shared" si="43"/>
        <v>192.12480000000085</v>
      </c>
      <c r="AM290">
        <f t="shared" si="44"/>
        <v>192.12480000000085</v>
      </c>
      <c r="AN290">
        <f t="shared" si="45"/>
        <v>192.12480000000085</v>
      </c>
      <c r="AP290" s="43">
        <f t="shared" si="40"/>
        <v>0</v>
      </c>
      <c r="AQ290" s="41"/>
      <c r="AR290" s="42">
        <f t="shared" si="41"/>
        <v>0</v>
      </c>
      <c r="AT290" s="44">
        <f t="shared" si="42"/>
        <v>0</v>
      </c>
      <c r="AU290">
        <v>10</v>
      </c>
      <c r="AV290">
        <v>20</v>
      </c>
      <c r="AW290">
        <v>30</v>
      </c>
    </row>
    <row r="291" spans="38:49" thickTop="1" thickBot="1" x14ac:dyDescent="0.4">
      <c r="AL291">
        <f t="shared" si="43"/>
        <v>192.79190000000085</v>
      </c>
      <c r="AM291">
        <f t="shared" si="44"/>
        <v>192.79190000000085</v>
      </c>
      <c r="AN291">
        <f t="shared" si="45"/>
        <v>192.79190000000085</v>
      </c>
      <c r="AP291" s="43">
        <f t="shared" si="40"/>
        <v>0</v>
      </c>
      <c r="AR291" s="42">
        <f t="shared" si="41"/>
        <v>0</v>
      </c>
      <c r="AT291" s="44">
        <f t="shared" si="42"/>
        <v>0</v>
      </c>
      <c r="AU291">
        <v>10</v>
      </c>
      <c r="AV291">
        <v>20</v>
      </c>
      <c r="AW291">
        <v>30</v>
      </c>
    </row>
    <row r="292" spans="38:49" thickTop="1" thickBot="1" x14ac:dyDescent="0.4">
      <c r="AL292">
        <f t="shared" si="43"/>
        <v>193.45900000000086</v>
      </c>
      <c r="AM292">
        <f t="shared" si="44"/>
        <v>193.45900000000086</v>
      </c>
      <c r="AN292">
        <f t="shared" si="45"/>
        <v>193.45900000000086</v>
      </c>
      <c r="AP292" s="43">
        <f t="shared" si="40"/>
        <v>0</v>
      </c>
      <c r="AR292" s="42">
        <f t="shared" si="41"/>
        <v>0</v>
      </c>
      <c r="AT292" s="44">
        <f t="shared" si="42"/>
        <v>0</v>
      </c>
      <c r="AU292">
        <v>10</v>
      </c>
      <c r="AV292">
        <v>20</v>
      </c>
      <c r="AW292">
        <v>30</v>
      </c>
    </row>
    <row r="293" spans="38:49" thickTop="1" thickBot="1" x14ac:dyDescent="0.4">
      <c r="AL293">
        <f t="shared" si="43"/>
        <v>194.12610000000086</v>
      </c>
      <c r="AM293">
        <f t="shared" si="44"/>
        <v>194.12610000000086</v>
      </c>
      <c r="AN293">
        <f t="shared" si="45"/>
        <v>194.12610000000086</v>
      </c>
      <c r="AP293" s="43">
        <f t="shared" si="40"/>
        <v>0</v>
      </c>
      <c r="AR293" s="42">
        <f t="shared" si="41"/>
        <v>0</v>
      </c>
      <c r="AT293" s="44">
        <f t="shared" si="42"/>
        <v>0</v>
      </c>
      <c r="AU293">
        <v>10</v>
      </c>
      <c r="AV293">
        <v>20</v>
      </c>
      <c r="AW293">
        <v>30</v>
      </c>
    </row>
    <row r="294" spans="38:49" thickTop="1" thickBot="1" x14ac:dyDescent="0.4">
      <c r="AL294">
        <f t="shared" si="43"/>
        <v>194.79320000000087</v>
      </c>
      <c r="AM294">
        <f t="shared" si="44"/>
        <v>194.79320000000087</v>
      </c>
      <c r="AN294">
        <f t="shared" si="45"/>
        <v>194.79320000000087</v>
      </c>
      <c r="AP294" s="43">
        <f t="shared" si="40"/>
        <v>0</v>
      </c>
      <c r="AR294" s="42">
        <f t="shared" si="41"/>
        <v>0</v>
      </c>
      <c r="AT294" s="44">
        <f t="shared" si="42"/>
        <v>0</v>
      </c>
      <c r="AU294">
        <v>10</v>
      </c>
      <c r="AV294">
        <v>20</v>
      </c>
      <c r="AW294">
        <v>30</v>
      </c>
    </row>
    <row r="295" spans="38:49" thickTop="1" thickBot="1" x14ac:dyDescent="0.4">
      <c r="AL295">
        <f t="shared" si="43"/>
        <v>195.46030000000087</v>
      </c>
      <c r="AM295">
        <f t="shared" si="44"/>
        <v>195.46030000000087</v>
      </c>
      <c r="AN295">
        <f t="shared" si="45"/>
        <v>195.46030000000087</v>
      </c>
      <c r="AP295" s="43">
        <f t="shared" si="40"/>
        <v>0</v>
      </c>
      <c r="AR295" s="42">
        <f t="shared" si="41"/>
        <v>0</v>
      </c>
      <c r="AS295" s="41"/>
      <c r="AT295" s="44">
        <f t="shared" si="42"/>
        <v>0</v>
      </c>
      <c r="AU295">
        <v>10</v>
      </c>
      <c r="AV295">
        <v>20</v>
      </c>
      <c r="AW295">
        <v>30</v>
      </c>
    </row>
    <row r="296" spans="38:49" thickTop="1" thickBot="1" x14ac:dyDescent="0.4">
      <c r="AL296">
        <f t="shared" si="43"/>
        <v>196.12740000000088</v>
      </c>
      <c r="AM296">
        <f t="shared" si="44"/>
        <v>196.12740000000088</v>
      </c>
      <c r="AN296">
        <f t="shared" si="45"/>
        <v>196.12740000000088</v>
      </c>
      <c r="AP296" s="43">
        <f t="shared" si="40"/>
        <v>0</v>
      </c>
      <c r="AR296" s="42">
        <f t="shared" si="41"/>
        <v>0</v>
      </c>
      <c r="AT296" s="44">
        <f t="shared" si="42"/>
        <v>0</v>
      </c>
      <c r="AU296">
        <v>10</v>
      </c>
      <c r="AV296">
        <v>20</v>
      </c>
      <c r="AW296">
        <v>30</v>
      </c>
    </row>
    <row r="297" spans="38:49" thickTop="1" thickBot="1" x14ac:dyDescent="0.4">
      <c r="AL297">
        <f t="shared" si="43"/>
        <v>196.79450000000088</v>
      </c>
      <c r="AM297">
        <f t="shared" si="44"/>
        <v>196.79450000000088</v>
      </c>
      <c r="AN297">
        <f t="shared" si="45"/>
        <v>196.79450000000088</v>
      </c>
      <c r="AP297" s="43">
        <f t="shared" si="40"/>
        <v>0</v>
      </c>
      <c r="AR297" s="42">
        <f t="shared" si="41"/>
        <v>0</v>
      </c>
      <c r="AT297" s="44">
        <f t="shared" si="42"/>
        <v>0</v>
      </c>
      <c r="AU297">
        <v>10</v>
      </c>
      <c r="AV297">
        <v>20</v>
      </c>
      <c r="AW297">
        <v>30</v>
      </c>
    </row>
    <row r="298" spans="38:49" thickTop="1" thickBot="1" x14ac:dyDescent="0.4">
      <c r="AL298">
        <f t="shared" si="43"/>
        <v>197.46160000000089</v>
      </c>
      <c r="AM298">
        <f t="shared" si="44"/>
        <v>197.46160000000089</v>
      </c>
      <c r="AN298">
        <f t="shared" si="45"/>
        <v>197.46160000000089</v>
      </c>
      <c r="AP298" s="43">
        <f t="shared" si="40"/>
        <v>0</v>
      </c>
      <c r="AR298" s="42">
        <f t="shared" si="41"/>
        <v>0</v>
      </c>
      <c r="AT298" s="44">
        <f t="shared" si="42"/>
        <v>0</v>
      </c>
      <c r="AU298">
        <v>10</v>
      </c>
      <c r="AV298">
        <v>20</v>
      </c>
      <c r="AW298">
        <v>30</v>
      </c>
    </row>
    <row r="299" spans="38:49" thickTop="1" thickBot="1" x14ac:dyDescent="0.4">
      <c r="AL299">
        <f t="shared" si="43"/>
        <v>198.12870000000089</v>
      </c>
      <c r="AM299">
        <f t="shared" si="44"/>
        <v>198.12870000000089</v>
      </c>
      <c r="AN299">
        <f t="shared" si="45"/>
        <v>198.12870000000089</v>
      </c>
      <c r="AO299" s="41"/>
      <c r="AP299" s="43">
        <f t="shared" si="40"/>
        <v>0</v>
      </c>
      <c r="AR299" s="42">
        <f t="shared" si="41"/>
        <v>0</v>
      </c>
      <c r="AT299" s="44">
        <f t="shared" si="42"/>
        <v>0</v>
      </c>
      <c r="AU299">
        <v>10</v>
      </c>
      <c r="AV299">
        <v>20</v>
      </c>
      <c r="AW299">
        <v>30</v>
      </c>
    </row>
    <row r="300" spans="38:49" thickTop="1" thickBot="1" x14ac:dyDescent="0.4">
      <c r="AL300">
        <f t="shared" si="43"/>
        <v>198.7958000000009</v>
      </c>
      <c r="AM300">
        <f t="shared" si="44"/>
        <v>198.7958000000009</v>
      </c>
      <c r="AN300">
        <f t="shared" si="45"/>
        <v>198.7958000000009</v>
      </c>
      <c r="AP300" s="43">
        <f t="shared" si="40"/>
        <v>0</v>
      </c>
      <c r="AR300" s="42">
        <f t="shared" si="41"/>
        <v>0</v>
      </c>
      <c r="AT300" s="44">
        <f t="shared" si="42"/>
        <v>0</v>
      </c>
      <c r="AU300">
        <v>10</v>
      </c>
      <c r="AV300">
        <v>20</v>
      </c>
      <c r="AW300">
        <v>30</v>
      </c>
    </row>
    <row r="301" spans="38:49" thickTop="1" thickBot="1" x14ac:dyDescent="0.4">
      <c r="AL301">
        <f t="shared" si="43"/>
        <v>199.4629000000009</v>
      </c>
      <c r="AM301">
        <f t="shared" si="44"/>
        <v>199.4629000000009</v>
      </c>
      <c r="AN301">
        <f t="shared" si="45"/>
        <v>199.4629000000009</v>
      </c>
      <c r="AP301" s="43">
        <f t="shared" si="40"/>
        <v>0</v>
      </c>
      <c r="AR301" s="42">
        <f t="shared" si="41"/>
        <v>0</v>
      </c>
      <c r="AT301" s="44">
        <f t="shared" si="42"/>
        <v>0</v>
      </c>
      <c r="AU301">
        <v>10</v>
      </c>
      <c r="AV301">
        <v>20</v>
      </c>
      <c r="AW301">
        <v>30</v>
      </c>
    </row>
    <row r="302" spans="38:49" thickTop="1" thickBot="1" x14ac:dyDescent="0.4">
      <c r="AL302">
        <f t="shared" si="43"/>
        <v>200.1300000000009</v>
      </c>
      <c r="AM302">
        <f t="shared" si="44"/>
        <v>200.1300000000009</v>
      </c>
      <c r="AN302">
        <f t="shared" si="45"/>
        <v>200.1300000000009</v>
      </c>
      <c r="AP302" s="43">
        <f t="shared" si="40"/>
        <v>0</v>
      </c>
      <c r="AR302" s="42">
        <f t="shared" si="41"/>
        <v>0</v>
      </c>
      <c r="AT302" s="44">
        <f t="shared" si="42"/>
        <v>0</v>
      </c>
      <c r="AU302">
        <v>10</v>
      </c>
      <c r="AV302">
        <v>20</v>
      </c>
      <c r="AW302">
        <v>30</v>
      </c>
    </row>
    <row r="303" spans="38:49" thickTop="1" thickBot="1" x14ac:dyDescent="0.4">
      <c r="AL303">
        <f t="shared" si="43"/>
        <v>200.79710000000091</v>
      </c>
      <c r="AM303">
        <f t="shared" si="44"/>
        <v>200.79710000000091</v>
      </c>
      <c r="AN303">
        <f t="shared" si="45"/>
        <v>200.79710000000091</v>
      </c>
      <c r="AP303" s="43">
        <f t="shared" si="40"/>
        <v>0</v>
      </c>
      <c r="AR303" s="42">
        <f t="shared" si="41"/>
        <v>0</v>
      </c>
      <c r="AT303" s="44">
        <f t="shared" si="42"/>
        <v>0</v>
      </c>
      <c r="AU303">
        <v>10</v>
      </c>
      <c r="AV303">
        <v>20</v>
      </c>
      <c r="AW303">
        <v>30</v>
      </c>
    </row>
    <row r="304" spans="38:49" thickTop="1" thickBot="1" x14ac:dyDescent="0.4">
      <c r="AL304">
        <f t="shared" si="43"/>
        <v>201.46420000000091</v>
      </c>
      <c r="AM304">
        <f t="shared" si="44"/>
        <v>201.46420000000091</v>
      </c>
      <c r="AN304">
        <f t="shared" si="45"/>
        <v>201.46420000000091</v>
      </c>
      <c r="AP304" s="43">
        <f t="shared" si="40"/>
        <v>0</v>
      </c>
      <c r="AR304" s="42">
        <f t="shared" si="41"/>
        <v>0</v>
      </c>
      <c r="AT304" s="44">
        <f t="shared" si="42"/>
        <v>0</v>
      </c>
      <c r="AU304">
        <v>10</v>
      </c>
      <c r="AV304">
        <v>20</v>
      </c>
      <c r="AW304">
        <v>30</v>
      </c>
    </row>
    <row r="305" spans="38:49" thickTop="1" thickBot="1" x14ac:dyDescent="0.4">
      <c r="AL305">
        <f t="shared" si="43"/>
        <v>202.13130000000092</v>
      </c>
      <c r="AM305">
        <f t="shared" si="44"/>
        <v>202.13130000000092</v>
      </c>
      <c r="AN305">
        <f t="shared" si="45"/>
        <v>202.13130000000092</v>
      </c>
      <c r="AP305" s="43">
        <f t="shared" si="40"/>
        <v>0</v>
      </c>
      <c r="AR305" s="42">
        <f t="shared" si="41"/>
        <v>0</v>
      </c>
      <c r="AT305" s="44">
        <f t="shared" si="42"/>
        <v>0</v>
      </c>
      <c r="AU305">
        <v>10</v>
      </c>
      <c r="AV305">
        <v>20</v>
      </c>
      <c r="AW305">
        <v>30</v>
      </c>
    </row>
    <row r="306" spans="38:49" thickTop="1" thickBot="1" x14ac:dyDescent="0.4">
      <c r="AL306">
        <f t="shared" si="43"/>
        <v>202.79840000000092</v>
      </c>
      <c r="AM306">
        <f t="shared" si="44"/>
        <v>202.79840000000092</v>
      </c>
      <c r="AN306">
        <f t="shared" si="45"/>
        <v>202.79840000000092</v>
      </c>
      <c r="AO306">
        <v>18.238292524999906</v>
      </c>
      <c r="AP306" s="43">
        <f t="shared" si="40"/>
        <v>18.238292524999906</v>
      </c>
      <c r="AQ306">
        <v>43.14538754199998</v>
      </c>
      <c r="AR306" s="42">
        <f t="shared" si="41"/>
        <v>43.14538754199998</v>
      </c>
      <c r="AS306">
        <v>9.2436493189998146</v>
      </c>
      <c r="AT306" s="44">
        <f t="shared" si="42"/>
        <v>9.2436493189998146</v>
      </c>
      <c r="AU306">
        <v>10</v>
      </c>
      <c r="AV306">
        <v>20</v>
      </c>
      <c r="AW306">
        <v>30</v>
      </c>
    </row>
    <row r="307" spans="38:49" thickTop="1" thickBot="1" x14ac:dyDescent="0.4">
      <c r="AL307">
        <f t="shared" si="43"/>
        <v>203.46550000000093</v>
      </c>
      <c r="AM307">
        <f t="shared" si="44"/>
        <v>203.46550000000093</v>
      </c>
      <c r="AN307">
        <f t="shared" si="45"/>
        <v>203.46550000000093</v>
      </c>
      <c r="AO307">
        <v>27.961612785999932</v>
      </c>
      <c r="AP307" s="43">
        <f t="shared" si="40"/>
        <v>27.961612785999932</v>
      </c>
      <c r="AQ307">
        <v>57.501629169999887</v>
      </c>
      <c r="AR307" s="42">
        <f t="shared" si="41"/>
        <v>57.501629169999887</v>
      </c>
      <c r="AS307">
        <v>8.0060581249999814</v>
      </c>
      <c r="AT307" s="44">
        <f t="shared" si="42"/>
        <v>8.0060581249999814</v>
      </c>
      <c r="AU307">
        <v>10</v>
      </c>
      <c r="AV307">
        <v>20</v>
      </c>
      <c r="AW307">
        <v>30</v>
      </c>
    </row>
    <row r="308" spans="38:49" thickTop="1" thickBot="1" x14ac:dyDescent="0.4">
      <c r="AL308">
        <f t="shared" si="43"/>
        <v>204.13260000000093</v>
      </c>
      <c r="AM308">
        <f t="shared" si="44"/>
        <v>204.13260000000093</v>
      </c>
      <c r="AN308">
        <f t="shared" si="45"/>
        <v>204.13260000000093</v>
      </c>
      <c r="AO308">
        <v>43.170222896000041</v>
      </c>
      <c r="AP308" s="43">
        <f t="shared" si="40"/>
        <v>43.170222896000041</v>
      </c>
      <c r="AQ308">
        <v>70.203579776999959</v>
      </c>
      <c r="AR308" s="42">
        <f t="shared" si="41"/>
        <v>70.203579776999959</v>
      </c>
      <c r="AS308">
        <v>53.275036866999926</v>
      </c>
      <c r="AT308" s="44">
        <f t="shared" si="42"/>
        <v>53.275036866999926</v>
      </c>
      <c r="AU308">
        <v>10</v>
      </c>
      <c r="AV308">
        <v>20</v>
      </c>
      <c r="AW308">
        <v>30</v>
      </c>
    </row>
    <row r="309" spans="38:49" thickTop="1" thickBot="1" x14ac:dyDescent="0.4">
      <c r="AL309">
        <f t="shared" si="43"/>
        <v>204.79970000000094</v>
      </c>
      <c r="AM309">
        <f t="shared" si="44"/>
        <v>204.79970000000094</v>
      </c>
      <c r="AN309">
        <f t="shared" si="45"/>
        <v>204.79970000000094</v>
      </c>
      <c r="AO309">
        <v>56.208967508000114</v>
      </c>
      <c r="AP309" s="43">
        <f t="shared" si="40"/>
        <v>56.208967508000114</v>
      </c>
      <c r="AQ309">
        <v>79.469706572000177</v>
      </c>
      <c r="AR309" s="42">
        <f t="shared" si="41"/>
        <v>79.469706572000177</v>
      </c>
      <c r="AS309">
        <v>53.019207558999824</v>
      </c>
      <c r="AT309" s="44">
        <f t="shared" si="42"/>
        <v>53.019207558999824</v>
      </c>
      <c r="AU309">
        <v>10</v>
      </c>
      <c r="AV309">
        <v>20</v>
      </c>
      <c r="AW309">
        <v>30</v>
      </c>
    </row>
    <row r="310" spans="38:49" thickTop="1" thickBot="1" x14ac:dyDescent="0.4">
      <c r="AL310">
        <f t="shared" si="43"/>
        <v>205.46680000000094</v>
      </c>
      <c r="AM310">
        <f t="shared" si="44"/>
        <v>205.46680000000094</v>
      </c>
      <c r="AN310">
        <f t="shared" si="45"/>
        <v>205.46680000000094</v>
      </c>
      <c r="AO310">
        <v>68.550447665000092</v>
      </c>
      <c r="AP310" s="43">
        <f t="shared" si="40"/>
        <v>68.550447665000092</v>
      </c>
      <c r="AQ310">
        <v>95.675148476999993</v>
      </c>
      <c r="AR310" s="42">
        <f t="shared" si="41"/>
        <v>95.675148476999993</v>
      </c>
      <c r="AS310">
        <v>73.848955823999859</v>
      </c>
      <c r="AT310" s="44">
        <f t="shared" si="42"/>
        <v>73.848955823999859</v>
      </c>
      <c r="AU310">
        <v>10</v>
      </c>
      <c r="AV310">
        <v>20</v>
      </c>
      <c r="AW310">
        <v>30</v>
      </c>
    </row>
    <row r="311" spans="38:49" thickTop="1" thickBot="1" x14ac:dyDescent="0.4">
      <c r="AL311">
        <f t="shared" si="43"/>
        <v>206.13390000000095</v>
      </c>
      <c r="AM311">
        <f t="shared" si="44"/>
        <v>206.13390000000095</v>
      </c>
      <c r="AN311">
        <f t="shared" si="45"/>
        <v>206.13390000000095</v>
      </c>
      <c r="AO311">
        <v>82.297524375999956</v>
      </c>
      <c r="AP311" s="43">
        <f t="shared" si="40"/>
        <v>82.297524375999956</v>
      </c>
      <c r="AQ311">
        <v>113.68322105400011</v>
      </c>
      <c r="AR311" s="42">
        <f t="shared" si="41"/>
        <v>113.68322105400011</v>
      </c>
      <c r="AS311">
        <v>86.441557672000044</v>
      </c>
      <c r="AT311" s="44">
        <f t="shared" si="42"/>
        <v>86.441557672000044</v>
      </c>
      <c r="AU311">
        <v>10</v>
      </c>
      <c r="AV311">
        <v>20</v>
      </c>
      <c r="AW311">
        <v>30</v>
      </c>
    </row>
    <row r="312" spans="38:49" thickTop="1" thickBot="1" x14ac:dyDescent="0.4">
      <c r="AL312">
        <f t="shared" si="43"/>
        <v>206.80100000000095</v>
      </c>
      <c r="AM312">
        <f t="shared" si="44"/>
        <v>206.80100000000095</v>
      </c>
      <c r="AN312">
        <f t="shared" si="45"/>
        <v>206.80100000000095</v>
      </c>
      <c r="AO312">
        <v>96.46383995500014</v>
      </c>
      <c r="AP312" s="43">
        <f t="shared" si="40"/>
        <v>96.46383995500014</v>
      </c>
      <c r="AQ312">
        <v>133.09973022899999</v>
      </c>
      <c r="AR312" s="42">
        <f t="shared" si="41"/>
        <v>133.09973022899999</v>
      </c>
      <c r="AS312">
        <v>103.45885747800003</v>
      </c>
      <c r="AT312" s="44">
        <f t="shared" si="42"/>
        <v>103.45885747800003</v>
      </c>
      <c r="AU312">
        <v>10</v>
      </c>
      <c r="AV312">
        <v>20</v>
      </c>
      <c r="AW312">
        <v>30</v>
      </c>
    </row>
    <row r="313" spans="38:49" thickTop="1" thickBot="1" x14ac:dyDescent="0.4">
      <c r="AL313">
        <f t="shared" si="43"/>
        <v>207.46810000000096</v>
      </c>
      <c r="AM313">
        <f t="shared" si="44"/>
        <v>207.46810000000096</v>
      </c>
      <c r="AN313">
        <f t="shared" si="45"/>
        <v>207.46810000000096</v>
      </c>
      <c r="AO313">
        <v>109.07405922399994</v>
      </c>
      <c r="AP313" s="43">
        <f t="shared" si="40"/>
        <v>109.07405922399994</v>
      </c>
      <c r="AQ313">
        <v>151.73986088299989</v>
      </c>
      <c r="AR313" s="42">
        <f t="shared" si="41"/>
        <v>151.73986088299989</v>
      </c>
      <c r="AS313">
        <v>125.30790376799996</v>
      </c>
      <c r="AT313" s="44">
        <f t="shared" si="42"/>
        <v>125.30790376799996</v>
      </c>
      <c r="AU313">
        <v>10</v>
      </c>
      <c r="AV313">
        <v>20</v>
      </c>
      <c r="AW313">
        <v>30</v>
      </c>
    </row>
    <row r="314" spans="38:49" thickTop="1" thickBot="1" x14ac:dyDescent="0.4">
      <c r="AL314">
        <f t="shared" si="43"/>
        <v>208.13520000000096</v>
      </c>
      <c r="AM314">
        <f t="shared" si="44"/>
        <v>208.13520000000096</v>
      </c>
      <c r="AN314">
        <f t="shared" si="45"/>
        <v>208.13520000000096</v>
      </c>
      <c r="AO314">
        <v>123.83906561100002</v>
      </c>
      <c r="AP314" s="43">
        <f t="shared" si="40"/>
        <v>123.83906561100002</v>
      </c>
      <c r="AQ314">
        <v>172.01812836099998</v>
      </c>
      <c r="AR314" s="42">
        <f t="shared" si="41"/>
        <v>172.01812836099998</v>
      </c>
      <c r="AS314">
        <v>139.76664337500006</v>
      </c>
      <c r="AT314" s="44">
        <f t="shared" si="42"/>
        <v>139.76664337500006</v>
      </c>
      <c r="AU314">
        <v>10</v>
      </c>
      <c r="AV314">
        <v>20</v>
      </c>
      <c r="AW314">
        <v>30</v>
      </c>
    </row>
    <row r="315" spans="38:49" thickTop="1" thickBot="1" x14ac:dyDescent="0.4">
      <c r="AL315">
        <f t="shared" si="43"/>
        <v>208.80230000000097</v>
      </c>
      <c r="AM315">
        <f t="shared" si="44"/>
        <v>208.80230000000097</v>
      </c>
      <c r="AN315">
        <f t="shared" si="45"/>
        <v>208.80230000000097</v>
      </c>
      <c r="AO315">
        <v>138.18238896400021</v>
      </c>
      <c r="AP315" s="43">
        <f t="shared" si="40"/>
        <v>138.18238896400021</v>
      </c>
      <c r="AQ315">
        <v>193.78297403200008</v>
      </c>
      <c r="AR315" s="42">
        <f t="shared" si="41"/>
        <v>193.78297403200008</v>
      </c>
      <c r="AS315">
        <v>160.46874552099985</v>
      </c>
      <c r="AT315" s="44">
        <f t="shared" si="42"/>
        <v>160.46874552099985</v>
      </c>
      <c r="AU315">
        <v>10</v>
      </c>
      <c r="AV315">
        <v>20</v>
      </c>
      <c r="AW315">
        <v>30</v>
      </c>
    </row>
    <row r="316" spans="38:49" thickTop="1" thickBot="1" x14ac:dyDescent="0.4">
      <c r="AL316">
        <f t="shared" si="43"/>
        <v>209.46940000000097</v>
      </c>
      <c r="AM316">
        <f t="shared" si="44"/>
        <v>209.46940000000097</v>
      </c>
      <c r="AN316">
        <f t="shared" si="45"/>
        <v>209.46940000000097</v>
      </c>
      <c r="AO316">
        <v>149.49556868200011</v>
      </c>
      <c r="AP316" s="43">
        <f t="shared" si="40"/>
        <v>149.49556868200011</v>
      </c>
      <c r="AQ316">
        <v>213.88678124800003</v>
      </c>
      <c r="AR316" s="42">
        <f t="shared" si="41"/>
        <v>213.88678124800003</v>
      </c>
      <c r="AS316">
        <v>179.51802834099999</v>
      </c>
      <c r="AT316" s="44">
        <f t="shared" si="42"/>
        <v>179.51802834099999</v>
      </c>
      <c r="AU316">
        <v>10</v>
      </c>
      <c r="AV316">
        <v>20</v>
      </c>
      <c r="AW316">
        <v>30</v>
      </c>
    </row>
    <row r="317" spans="38:49" thickTop="1" thickBot="1" x14ac:dyDescent="0.4">
      <c r="AL317">
        <f t="shared" si="43"/>
        <v>210.13650000000098</v>
      </c>
      <c r="AM317">
        <f t="shared" si="44"/>
        <v>210.13650000000098</v>
      </c>
      <c r="AN317">
        <f t="shared" si="45"/>
        <v>210.13650000000098</v>
      </c>
      <c r="AO317">
        <v>165.38598593100005</v>
      </c>
      <c r="AP317" s="43">
        <f t="shared" si="40"/>
        <v>165.38598593100005</v>
      </c>
      <c r="AQ317">
        <v>233.38533940799994</v>
      </c>
      <c r="AR317" s="42">
        <f t="shared" si="41"/>
        <v>233.38533940799994</v>
      </c>
      <c r="AS317">
        <v>195.55722911300018</v>
      </c>
      <c r="AT317" s="44">
        <f t="shared" si="42"/>
        <v>195.55722911300018</v>
      </c>
      <c r="AU317">
        <v>10</v>
      </c>
      <c r="AV317">
        <v>20</v>
      </c>
      <c r="AW317">
        <v>30</v>
      </c>
    </row>
    <row r="318" spans="38:49" thickTop="1" thickBot="1" x14ac:dyDescent="0.4">
      <c r="AL318">
        <f t="shared" si="43"/>
        <v>210.80360000000098</v>
      </c>
      <c r="AM318">
        <f t="shared" si="44"/>
        <v>210.80360000000098</v>
      </c>
      <c r="AN318">
        <f t="shared" si="45"/>
        <v>210.80360000000098</v>
      </c>
      <c r="AO318">
        <v>179.98406277499998</v>
      </c>
      <c r="AP318" s="43">
        <f t="shared" si="40"/>
        <v>179.98406277499998</v>
      </c>
      <c r="AQ318">
        <v>254.28314256600015</v>
      </c>
      <c r="AR318" s="42">
        <f t="shared" si="41"/>
        <v>254.28314256600015</v>
      </c>
      <c r="AS318">
        <v>213.89779242700001</v>
      </c>
      <c r="AT318" s="44">
        <f t="shared" si="42"/>
        <v>213.89779242700001</v>
      </c>
      <c r="AU318">
        <v>10</v>
      </c>
      <c r="AV318">
        <v>20</v>
      </c>
      <c r="AW318">
        <v>30</v>
      </c>
    </row>
    <row r="319" spans="38:49" thickTop="1" thickBot="1" x14ac:dyDescent="0.4">
      <c r="AL319">
        <f t="shared" si="43"/>
        <v>211.47070000000099</v>
      </c>
      <c r="AM319">
        <f t="shared" si="44"/>
        <v>211.47070000000099</v>
      </c>
      <c r="AN319">
        <f t="shared" si="45"/>
        <v>211.47070000000099</v>
      </c>
      <c r="AO319">
        <v>191.12199047499985</v>
      </c>
      <c r="AP319" s="43">
        <f t="shared" si="40"/>
        <v>191.12199047499985</v>
      </c>
      <c r="AQ319">
        <v>271.79854229700004</v>
      </c>
      <c r="AR319" s="42">
        <f t="shared" si="41"/>
        <v>271.79854229700004</v>
      </c>
      <c r="AS319">
        <v>231.93345730999999</v>
      </c>
      <c r="AT319" s="44">
        <f t="shared" si="42"/>
        <v>231.93345730999999</v>
      </c>
      <c r="AU319">
        <v>10</v>
      </c>
      <c r="AV319">
        <v>20</v>
      </c>
      <c r="AW319">
        <v>30</v>
      </c>
    </row>
    <row r="320" spans="38:49" thickTop="1" thickBot="1" x14ac:dyDescent="0.4">
      <c r="AL320">
        <f t="shared" si="43"/>
        <v>212.13780000000099</v>
      </c>
      <c r="AM320">
        <f t="shared" si="44"/>
        <v>212.13780000000099</v>
      </c>
      <c r="AN320">
        <f t="shared" si="45"/>
        <v>212.13780000000099</v>
      </c>
      <c r="AO320">
        <v>202.0843820959999</v>
      </c>
      <c r="AP320" s="43">
        <f t="shared" si="40"/>
        <v>202.0843820959999</v>
      </c>
      <c r="AQ320">
        <v>291.12302760200009</v>
      </c>
      <c r="AR320" s="42">
        <f t="shared" si="41"/>
        <v>291.12302760200009</v>
      </c>
      <c r="AS320">
        <v>250.63410366700009</v>
      </c>
      <c r="AT320" s="44">
        <f t="shared" si="42"/>
        <v>250.63410366700009</v>
      </c>
      <c r="AU320">
        <v>10</v>
      </c>
      <c r="AV320">
        <v>20</v>
      </c>
      <c r="AW320">
        <v>30</v>
      </c>
    </row>
    <row r="321" spans="38:49" thickTop="1" thickBot="1" x14ac:dyDescent="0.4">
      <c r="AL321">
        <f t="shared" si="43"/>
        <v>212.804900000001</v>
      </c>
      <c r="AM321">
        <f t="shared" si="44"/>
        <v>212.804900000001</v>
      </c>
      <c r="AN321">
        <f t="shared" si="45"/>
        <v>212.804900000001</v>
      </c>
      <c r="AO321">
        <v>214.85331177900002</v>
      </c>
      <c r="AP321" s="43">
        <f t="shared" si="40"/>
        <v>214.85331177900002</v>
      </c>
      <c r="AQ321">
        <v>313.75922752500014</v>
      </c>
      <c r="AR321" s="42">
        <f t="shared" si="41"/>
        <v>313.75922752500014</v>
      </c>
      <c r="AS321">
        <v>270.84177721100014</v>
      </c>
      <c r="AT321" s="44">
        <f t="shared" si="42"/>
        <v>270.84177721100014</v>
      </c>
      <c r="AU321">
        <v>10</v>
      </c>
      <c r="AV321">
        <v>20</v>
      </c>
      <c r="AW321">
        <v>30</v>
      </c>
    </row>
    <row r="322" spans="38:49" thickTop="1" thickBot="1" x14ac:dyDescent="0.4">
      <c r="AL322">
        <f t="shared" si="43"/>
        <v>213.472000000001</v>
      </c>
      <c r="AM322">
        <f t="shared" si="44"/>
        <v>213.472000000001</v>
      </c>
      <c r="AN322">
        <f t="shared" si="45"/>
        <v>213.472000000001</v>
      </c>
      <c r="AO322">
        <v>226.92349684099986</v>
      </c>
      <c r="AP322" s="43">
        <f t="shared" si="40"/>
        <v>226.92349684099986</v>
      </c>
      <c r="AQ322">
        <v>334.82396022600005</v>
      </c>
      <c r="AR322" s="42">
        <f t="shared" si="41"/>
        <v>334.82396022600005</v>
      </c>
      <c r="AS322">
        <v>287.65021319200014</v>
      </c>
      <c r="AT322" s="44">
        <f t="shared" si="42"/>
        <v>287.65021319200014</v>
      </c>
      <c r="AU322">
        <v>10</v>
      </c>
      <c r="AV322">
        <v>20</v>
      </c>
      <c r="AW322">
        <v>30</v>
      </c>
    </row>
    <row r="323" spans="38:49" thickTop="1" thickBot="1" x14ac:dyDescent="0.4">
      <c r="AL323">
        <f t="shared" si="43"/>
        <v>214.13910000000101</v>
      </c>
      <c r="AM323">
        <f t="shared" si="44"/>
        <v>214.13910000000101</v>
      </c>
      <c r="AN323">
        <f t="shared" si="45"/>
        <v>214.13910000000101</v>
      </c>
      <c r="AO323">
        <v>241.08443333499986</v>
      </c>
      <c r="AP323" s="43">
        <f t="shared" ref="AP323:AP386" si="46">IF(AO323&lt;=0,0,AO323)</f>
        <v>241.08443333499986</v>
      </c>
      <c r="AQ323">
        <v>355.10506774800001</v>
      </c>
      <c r="AR323" s="42">
        <f t="shared" ref="AR323:AR386" si="47">IF(AQ323&lt;=0,0,AQ323)</f>
        <v>355.10506774800001</v>
      </c>
      <c r="AS323">
        <v>305.92409843299993</v>
      </c>
      <c r="AT323" s="44">
        <f t="shared" ref="AT323:AT386" si="48">IF(AS323&lt;=0,0,AS323)</f>
        <v>305.92409843299993</v>
      </c>
      <c r="AU323">
        <v>10</v>
      </c>
      <c r="AV323">
        <v>20</v>
      </c>
      <c r="AW323">
        <v>30</v>
      </c>
    </row>
    <row r="324" spans="38:49" thickTop="1" thickBot="1" x14ac:dyDescent="0.4">
      <c r="AL324">
        <f t="shared" ref="AL324:AL387" si="49">AL323+0.6671</f>
        <v>214.80620000000101</v>
      </c>
      <c r="AM324">
        <f t="shared" ref="AM324:AM387" si="50">AM323+0.6671</f>
        <v>214.80620000000101</v>
      </c>
      <c r="AN324">
        <f t="shared" ref="AN324:AN387" si="51">AN323+0.6671</f>
        <v>214.80620000000101</v>
      </c>
      <c r="AO324">
        <v>250.73901876400009</v>
      </c>
      <c r="AP324" s="43">
        <f t="shared" si="46"/>
        <v>250.73901876400009</v>
      </c>
      <c r="AQ324">
        <v>376.09460224400004</v>
      </c>
      <c r="AR324" s="42">
        <f t="shared" si="47"/>
        <v>376.09460224400004</v>
      </c>
      <c r="AS324">
        <v>325.02397006499996</v>
      </c>
      <c r="AT324" s="44">
        <f t="shared" si="48"/>
        <v>325.02397006499996</v>
      </c>
      <c r="AU324">
        <v>10</v>
      </c>
      <c r="AV324">
        <v>20</v>
      </c>
      <c r="AW324">
        <v>30</v>
      </c>
    </row>
    <row r="325" spans="38:49" thickTop="1" thickBot="1" x14ac:dyDescent="0.4">
      <c r="AL325">
        <f t="shared" si="49"/>
        <v>215.47330000000102</v>
      </c>
      <c r="AM325">
        <f t="shared" si="50"/>
        <v>215.47330000000102</v>
      </c>
      <c r="AN325">
        <f t="shared" si="51"/>
        <v>215.47330000000102</v>
      </c>
      <c r="AO325">
        <v>264.88126201999989</v>
      </c>
      <c r="AP325" s="43">
        <f t="shared" si="46"/>
        <v>264.88126201999989</v>
      </c>
      <c r="AQ325">
        <v>394.39147552000009</v>
      </c>
      <c r="AR325" s="42">
        <f t="shared" si="47"/>
        <v>394.39147552000009</v>
      </c>
      <c r="AS325">
        <v>346.75544846699995</v>
      </c>
      <c r="AT325" s="44">
        <f t="shared" si="48"/>
        <v>346.75544846699995</v>
      </c>
      <c r="AU325">
        <v>10</v>
      </c>
      <c r="AV325">
        <v>20</v>
      </c>
      <c r="AW325">
        <v>30</v>
      </c>
    </row>
    <row r="326" spans="38:49" thickTop="1" thickBot="1" x14ac:dyDescent="0.4">
      <c r="AL326">
        <f t="shared" si="49"/>
        <v>216.14040000000102</v>
      </c>
      <c r="AM326">
        <f t="shared" si="50"/>
        <v>216.14040000000102</v>
      </c>
      <c r="AN326">
        <f t="shared" si="51"/>
        <v>216.14040000000102</v>
      </c>
      <c r="AO326">
        <v>276.43412532000002</v>
      </c>
      <c r="AP326" s="43">
        <f t="shared" si="46"/>
        <v>276.43412532000002</v>
      </c>
      <c r="AQ326">
        <v>414.32864572500011</v>
      </c>
      <c r="AR326" s="42">
        <f t="shared" si="47"/>
        <v>414.32864572500011</v>
      </c>
      <c r="AS326">
        <v>365.35468113299999</v>
      </c>
      <c r="AT326" s="44">
        <f t="shared" si="48"/>
        <v>365.35468113299999</v>
      </c>
      <c r="AU326">
        <v>10</v>
      </c>
      <c r="AV326">
        <v>20</v>
      </c>
      <c r="AW326">
        <v>30</v>
      </c>
    </row>
    <row r="327" spans="38:49" thickTop="1" thickBot="1" x14ac:dyDescent="0.4">
      <c r="AL327">
        <f t="shared" si="49"/>
        <v>216.80750000000103</v>
      </c>
      <c r="AM327">
        <f t="shared" si="50"/>
        <v>216.80750000000103</v>
      </c>
      <c r="AN327">
        <f t="shared" si="51"/>
        <v>216.80750000000103</v>
      </c>
      <c r="AO327">
        <v>290.47964556000011</v>
      </c>
      <c r="AP327" s="43">
        <f t="shared" si="46"/>
        <v>290.47964556000011</v>
      </c>
      <c r="AQ327">
        <v>437.38945512999999</v>
      </c>
      <c r="AR327" s="42">
        <f t="shared" si="47"/>
        <v>437.38945512999999</v>
      </c>
      <c r="AS327">
        <v>381.83531705199994</v>
      </c>
      <c r="AT327" s="44">
        <f t="shared" si="48"/>
        <v>381.83531705199994</v>
      </c>
      <c r="AU327">
        <v>10</v>
      </c>
      <c r="AV327">
        <v>20</v>
      </c>
      <c r="AW327">
        <v>30</v>
      </c>
    </row>
    <row r="328" spans="38:49" thickTop="1" thickBot="1" x14ac:dyDescent="0.4">
      <c r="AL328">
        <f t="shared" si="49"/>
        <v>217.47460000000103</v>
      </c>
      <c r="AM328">
        <f t="shared" si="50"/>
        <v>217.47460000000103</v>
      </c>
      <c r="AN328">
        <f t="shared" si="51"/>
        <v>217.47460000000103</v>
      </c>
      <c r="AO328">
        <v>295.26593777899984</v>
      </c>
      <c r="AP328" s="43">
        <f t="shared" si="46"/>
        <v>295.26593777899984</v>
      </c>
      <c r="AQ328">
        <v>453.95468754600006</v>
      </c>
      <c r="AR328" s="42">
        <f t="shared" si="47"/>
        <v>453.95468754600006</v>
      </c>
      <c r="AS328">
        <v>404.46583688700002</v>
      </c>
      <c r="AT328" s="44">
        <f t="shared" si="48"/>
        <v>404.46583688700002</v>
      </c>
      <c r="AU328">
        <v>10</v>
      </c>
      <c r="AV328">
        <v>20</v>
      </c>
      <c r="AW328">
        <v>30</v>
      </c>
    </row>
    <row r="329" spans="38:49" thickTop="1" thickBot="1" x14ac:dyDescent="0.4">
      <c r="AL329">
        <f t="shared" si="49"/>
        <v>218.14170000000104</v>
      </c>
      <c r="AM329">
        <f t="shared" si="50"/>
        <v>218.14170000000104</v>
      </c>
      <c r="AN329">
        <f t="shared" si="51"/>
        <v>218.14170000000104</v>
      </c>
      <c r="AO329">
        <v>311.673780136</v>
      </c>
      <c r="AP329" s="43">
        <f t="shared" si="46"/>
        <v>311.673780136</v>
      </c>
      <c r="AQ329">
        <v>476.14522698700011</v>
      </c>
      <c r="AR329" s="42">
        <f t="shared" si="47"/>
        <v>476.14522698700011</v>
      </c>
      <c r="AS329">
        <v>421.71611236399986</v>
      </c>
      <c r="AT329" s="44">
        <f t="shared" si="48"/>
        <v>421.71611236399986</v>
      </c>
      <c r="AU329">
        <v>10</v>
      </c>
      <c r="AV329">
        <v>20</v>
      </c>
      <c r="AW329">
        <v>30</v>
      </c>
    </row>
    <row r="330" spans="38:49" thickTop="1" thickBot="1" x14ac:dyDescent="0.4">
      <c r="AL330">
        <f t="shared" si="49"/>
        <v>218.80880000000104</v>
      </c>
      <c r="AM330">
        <f t="shared" si="50"/>
        <v>218.80880000000104</v>
      </c>
      <c r="AN330">
        <f t="shared" si="51"/>
        <v>218.80880000000104</v>
      </c>
      <c r="AO330">
        <v>324.25024472899986</v>
      </c>
      <c r="AP330" s="43">
        <f t="shared" si="46"/>
        <v>324.25024472899986</v>
      </c>
      <c r="AQ330">
        <v>499.28700956000012</v>
      </c>
      <c r="AR330" s="42">
        <f t="shared" si="47"/>
        <v>499.28700956000012</v>
      </c>
      <c r="AS330">
        <v>441.85035192999999</v>
      </c>
      <c r="AT330" s="44">
        <f t="shared" si="48"/>
        <v>441.85035192999999</v>
      </c>
      <c r="AU330">
        <v>10</v>
      </c>
      <c r="AV330">
        <v>20</v>
      </c>
      <c r="AW330">
        <v>30</v>
      </c>
    </row>
    <row r="331" spans="38:49" thickTop="1" thickBot="1" x14ac:dyDescent="0.4">
      <c r="AL331">
        <f t="shared" si="49"/>
        <v>219.47590000000105</v>
      </c>
      <c r="AM331">
        <f t="shared" si="50"/>
        <v>219.47590000000105</v>
      </c>
      <c r="AN331">
        <f t="shared" si="51"/>
        <v>219.47590000000105</v>
      </c>
      <c r="AO331">
        <v>333.69875838300004</v>
      </c>
      <c r="AP331" s="43">
        <f t="shared" si="46"/>
        <v>333.69875838300004</v>
      </c>
      <c r="AQ331">
        <v>518.11989783600006</v>
      </c>
      <c r="AR331" s="42">
        <f t="shared" si="47"/>
        <v>518.11989783600006</v>
      </c>
      <c r="AS331">
        <v>461.9573865970001</v>
      </c>
      <c r="AT331" s="44">
        <f t="shared" si="48"/>
        <v>461.9573865970001</v>
      </c>
      <c r="AU331">
        <v>10</v>
      </c>
      <c r="AV331">
        <v>20</v>
      </c>
      <c r="AW331">
        <v>30</v>
      </c>
    </row>
    <row r="332" spans="38:49" thickTop="1" thickBot="1" x14ac:dyDescent="0.4">
      <c r="AL332">
        <f t="shared" si="49"/>
        <v>220.14300000000105</v>
      </c>
      <c r="AM332">
        <f t="shared" si="50"/>
        <v>220.14300000000105</v>
      </c>
      <c r="AN332">
        <f t="shared" si="51"/>
        <v>220.14300000000105</v>
      </c>
      <c r="AO332">
        <v>342.98640998900009</v>
      </c>
      <c r="AP332" s="43">
        <f t="shared" si="46"/>
        <v>342.98640998900009</v>
      </c>
      <c r="AQ332">
        <v>537.17563555800007</v>
      </c>
      <c r="AR332" s="42">
        <f t="shared" si="47"/>
        <v>537.17563555800007</v>
      </c>
      <c r="AS332">
        <v>479.89593258600007</v>
      </c>
      <c r="AT332" s="44">
        <f t="shared" si="48"/>
        <v>479.89593258600007</v>
      </c>
      <c r="AU332">
        <v>10</v>
      </c>
      <c r="AV332">
        <v>20</v>
      </c>
      <c r="AW332">
        <v>30</v>
      </c>
    </row>
    <row r="333" spans="38:49" thickTop="1" thickBot="1" x14ac:dyDescent="0.4">
      <c r="AL333">
        <f t="shared" si="49"/>
        <v>220.81010000000106</v>
      </c>
      <c r="AM333">
        <f t="shared" si="50"/>
        <v>220.81010000000106</v>
      </c>
      <c r="AN333">
        <f t="shared" si="51"/>
        <v>220.81010000000106</v>
      </c>
      <c r="AO333">
        <v>354.67861052600006</v>
      </c>
      <c r="AP333" s="43">
        <f t="shared" si="46"/>
        <v>354.67861052600006</v>
      </c>
      <c r="AQ333">
        <v>556.07912623900006</v>
      </c>
      <c r="AR333" s="42">
        <f t="shared" si="47"/>
        <v>556.07912623900006</v>
      </c>
      <c r="AS333">
        <v>499.49953623700003</v>
      </c>
      <c r="AT333" s="44">
        <f t="shared" si="48"/>
        <v>499.49953623700003</v>
      </c>
      <c r="AU333">
        <v>10</v>
      </c>
      <c r="AV333">
        <v>20</v>
      </c>
      <c r="AW333">
        <v>30</v>
      </c>
    </row>
    <row r="334" spans="38:49" thickTop="1" thickBot="1" x14ac:dyDescent="0.4">
      <c r="AL334">
        <f t="shared" si="49"/>
        <v>221.47720000000106</v>
      </c>
      <c r="AM334">
        <f t="shared" si="50"/>
        <v>221.47720000000106</v>
      </c>
      <c r="AN334">
        <f t="shared" si="51"/>
        <v>221.47720000000106</v>
      </c>
      <c r="AO334">
        <v>362.21799326399992</v>
      </c>
      <c r="AP334" s="43">
        <f t="shared" si="46"/>
        <v>362.21799326399992</v>
      </c>
      <c r="AQ334">
        <v>579.1184108330001</v>
      </c>
      <c r="AR334" s="42">
        <f t="shared" si="47"/>
        <v>579.1184108330001</v>
      </c>
      <c r="AS334">
        <v>521.23746954100011</v>
      </c>
      <c r="AT334" s="44">
        <f t="shared" si="48"/>
        <v>521.23746954100011</v>
      </c>
      <c r="AU334">
        <v>10</v>
      </c>
      <c r="AV334">
        <v>20</v>
      </c>
      <c r="AW334">
        <v>30</v>
      </c>
    </row>
    <row r="335" spans="38:49" thickTop="1" thickBot="1" x14ac:dyDescent="0.4">
      <c r="AL335">
        <f t="shared" si="49"/>
        <v>222.14430000000107</v>
      </c>
      <c r="AM335">
        <f t="shared" si="50"/>
        <v>222.14430000000107</v>
      </c>
      <c r="AN335">
        <f t="shared" si="51"/>
        <v>222.14430000000107</v>
      </c>
      <c r="AO335">
        <v>372.95601575000001</v>
      </c>
      <c r="AP335" s="43">
        <f t="shared" si="46"/>
        <v>372.95601575000001</v>
      </c>
      <c r="AQ335">
        <v>596.36976212700006</v>
      </c>
      <c r="AR335" s="42">
        <f t="shared" si="47"/>
        <v>596.36976212700006</v>
      </c>
      <c r="AS335">
        <v>540.56694652400006</v>
      </c>
      <c r="AT335" s="44">
        <f t="shared" si="48"/>
        <v>540.56694652400006</v>
      </c>
      <c r="AU335">
        <v>10</v>
      </c>
      <c r="AV335">
        <v>20</v>
      </c>
      <c r="AW335">
        <v>30</v>
      </c>
    </row>
    <row r="336" spans="38:49" thickTop="1" thickBot="1" x14ac:dyDescent="0.4">
      <c r="AL336">
        <f t="shared" si="49"/>
        <v>222.81140000000107</v>
      </c>
      <c r="AM336">
        <f t="shared" si="50"/>
        <v>222.81140000000107</v>
      </c>
      <c r="AN336">
        <f t="shared" si="51"/>
        <v>222.81140000000107</v>
      </c>
      <c r="AO336">
        <v>380.40806529299994</v>
      </c>
      <c r="AP336" s="43">
        <f t="shared" si="46"/>
        <v>380.40806529299994</v>
      </c>
      <c r="AQ336">
        <v>616.21627681099994</v>
      </c>
      <c r="AR336" s="42">
        <f t="shared" si="47"/>
        <v>616.21627681099994</v>
      </c>
      <c r="AS336">
        <v>561.21107200799997</v>
      </c>
      <c r="AT336" s="44">
        <f t="shared" si="48"/>
        <v>561.21107200799997</v>
      </c>
      <c r="AU336">
        <v>10</v>
      </c>
      <c r="AV336">
        <v>20</v>
      </c>
      <c r="AW336">
        <v>30</v>
      </c>
    </row>
    <row r="337" spans="38:49" thickTop="1" thickBot="1" x14ac:dyDescent="0.4">
      <c r="AL337">
        <f t="shared" si="49"/>
        <v>223.47850000000108</v>
      </c>
      <c r="AM337">
        <f t="shared" si="50"/>
        <v>223.47850000000108</v>
      </c>
      <c r="AN337">
        <f t="shared" si="51"/>
        <v>223.47850000000108</v>
      </c>
      <c r="AO337">
        <v>390.44274735799991</v>
      </c>
      <c r="AP337" s="43">
        <f t="shared" si="46"/>
        <v>390.44274735799991</v>
      </c>
      <c r="AQ337">
        <v>635.77789818600013</v>
      </c>
      <c r="AR337" s="42">
        <f t="shared" si="47"/>
        <v>635.77789818600013</v>
      </c>
      <c r="AS337">
        <v>581.75270798400015</v>
      </c>
      <c r="AT337" s="44">
        <f t="shared" si="48"/>
        <v>581.75270798400015</v>
      </c>
      <c r="AU337">
        <v>10</v>
      </c>
      <c r="AV337">
        <v>20</v>
      </c>
      <c r="AW337">
        <v>30</v>
      </c>
    </row>
    <row r="338" spans="38:49" thickTop="1" thickBot="1" x14ac:dyDescent="0.4">
      <c r="AL338">
        <f t="shared" si="49"/>
        <v>224.14560000000108</v>
      </c>
      <c r="AM338">
        <f t="shared" si="50"/>
        <v>224.14560000000108</v>
      </c>
      <c r="AN338">
        <f t="shared" si="51"/>
        <v>224.14560000000108</v>
      </c>
      <c r="AO338">
        <v>397.09717763000003</v>
      </c>
      <c r="AP338" s="43">
        <f t="shared" si="46"/>
        <v>397.09717763000003</v>
      </c>
      <c r="AQ338">
        <v>652.66123984000001</v>
      </c>
      <c r="AR338" s="42">
        <f t="shared" si="47"/>
        <v>652.66123984000001</v>
      </c>
      <c r="AS338">
        <v>600.91808699700005</v>
      </c>
      <c r="AT338" s="44">
        <f t="shared" si="48"/>
        <v>600.91808699700005</v>
      </c>
      <c r="AU338">
        <v>10</v>
      </c>
      <c r="AV338">
        <v>20</v>
      </c>
      <c r="AW338">
        <v>30</v>
      </c>
    </row>
    <row r="339" spans="38:49" thickTop="1" thickBot="1" x14ac:dyDescent="0.4">
      <c r="AL339">
        <f t="shared" si="49"/>
        <v>224.81270000000109</v>
      </c>
      <c r="AM339">
        <f t="shared" si="50"/>
        <v>224.81270000000109</v>
      </c>
      <c r="AN339">
        <f t="shared" si="51"/>
        <v>224.81270000000109</v>
      </c>
      <c r="AO339">
        <v>405.04190001899997</v>
      </c>
      <c r="AP339" s="43">
        <f t="shared" si="46"/>
        <v>405.04190001899997</v>
      </c>
      <c r="AQ339">
        <v>670.23755115200015</v>
      </c>
      <c r="AR339" s="42">
        <f t="shared" si="47"/>
        <v>670.23755115200015</v>
      </c>
      <c r="AS339">
        <v>623.10177565799995</v>
      </c>
      <c r="AT339" s="44">
        <f t="shared" si="48"/>
        <v>623.10177565799995</v>
      </c>
      <c r="AU339">
        <v>10</v>
      </c>
      <c r="AV339">
        <v>20</v>
      </c>
      <c r="AW339">
        <v>30</v>
      </c>
    </row>
    <row r="340" spans="38:49" thickTop="1" thickBot="1" x14ac:dyDescent="0.4">
      <c r="AL340">
        <f t="shared" si="49"/>
        <v>225.47980000000109</v>
      </c>
      <c r="AM340">
        <f t="shared" si="50"/>
        <v>225.47980000000109</v>
      </c>
      <c r="AN340">
        <f t="shared" si="51"/>
        <v>225.47980000000109</v>
      </c>
      <c r="AO340">
        <v>413.34954549500003</v>
      </c>
      <c r="AP340" s="43">
        <f t="shared" si="46"/>
        <v>413.34954549500003</v>
      </c>
      <c r="AQ340">
        <v>689.71458450099999</v>
      </c>
      <c r="AR340" s="42">
        <f t="shared" si="47"/>
        <v>689.71458450099999</v>
      </c>
      <c r="AS340">
        <v>643.12314648200004</v>
      </c>
      <c r="AT340" s="44">
        <f t="shared" si="48"/>
        <v>643.12314648200004</v>
      </c>
      <c r="AU340">
        <v>10</v>
      </c>
      <c r="AV340">
        <v>20</v>
      </c>
      <c r="AW340">
        <v>30</v>
      </c>
    </row>
    <row r="341" spans="38:49" thickTop="1" thickBot="1" x14ac:dyDescent="0.4">
      <c r="AL341">
        <f t="shared" si="49"/>
        <v>226.1469000000011</v>
      </c>
      <c r="AM341">
        <f t="shared" si="50"/>
        <v>226.1469000000011</v>
      </c>
      <c r="AN341">
        <f t="shared" si="51"/>
        <v>226.1469000000011</v>
      </c>
      <c r="AO341">
        <v>417.39697839000019</v>
      </c>
      <c r="AP341" s="43">
        <f t="shared" si="46"/>
        <v>417.39697839000019</v>
      </c>
      <c r="AQ341">
        <v>710.54888904299992</v>
      </c>
      <c r="AR341" s="42">
        <f t="shared" si="47"/>
        <v>710.54888904299992</v>
      </c>
      <c r="AS341">
        <v>662.79156910400002</v>
      </c>
      <c r="AT341" s="44">
        <f t="shared" si="48"/>
        <v>662.79156910400002</v>
      </c>
      <c r="AU341">
        <v>10</v>
      </c>
      <c r="AV341">
        <v>20</v>
      </c>
      <c r="AW341">
        <v>30</v>
      </c>
    </row>
    <row r="342" spans="38:49" thickTop="1" thickBot="1" x14ac:dyDescent="0.4">
      <c r="AL342">
        <f t="shared" si="49"/>
        <v>226.8140000000011</v>
      </c>
      <c r="AM342">
        <f t="shared" si="50"/>
        <v>226.8140000000011</v>
      </c>
      <c r="AN342">
        <f t="shared" si="51"/>
        <v>226.8140000000011</v>
      </c>
      <c r="AO342">
        <v>425.3359258160001</v>
      </c>
      <c r="AP342" s="43">
        <f t="shared" si="46"/>
        <v>425.3359258160001</v>
      </c>
      <c r="AQ342">
        <v>723.79762129099981</v>
      </c>
      <c r="AR342" s="42">
        <f t="shared" si="47"/>
        <v>723.79762129099981</v>
      </c>
      <c r="AS342">
        <v>680.30197715700001</v>
      </c>
      <c r="AT342" s="44">
        <f t="shared" si="48"/>
        <v>680.30197715700001</v>
      </c>
      <c r="AU342">
        <v>10</v>
      </c>
      <c r="AV342">
        <v>20</v>
      </c>
      <c r="AW342">
        <v>30</v>
      </c>
    </row>
    <row r="343" spans="38:49" thickTop="1" thickBot="1" x14ac:dyDescent="0.4">
      <c r="AL343">
        <f t="shared" si="49"/>
        <v>227.48110000000111</v>
      </c>
      <c r="AM343">
        <f t="shared" si="50"/>
        <v>227.48110000000111</v>
      </c>
      <c r="AN343">
        <f t="shared" si="51"/>
        <v>227.48110000000111</v>
      </c>
      <c r="AO343">
        <v>432.60450421199994</v>
      </c>
      <c r="AP343" s="43">
        <f t="shared" si="46"/>
        <v>432.60450421199994</v>
      </c>
      <c r="AQ343">
        <v>741.983381581</v>
      </c>
      <c r="AR343" s="42">
        <f t="shared" si="47"/>
        <v>741.983381581</v>
      </c>
      <c r="AS343">
        <v>697.298583431</v>
      </c>
      <c r="AT343" s="44">
        <f t="shared" si="48"/>
        <v>697.298583431</v>
      </c>
      <c r="AU343">
        <v>10</v>
      </c>
      <c r="AV343">
        <v>20</v>
      </c>
      <c r="AW343">
        <v>30</v>
      </c>
    </row>
    <row r="344" spans="38:49" thickTop="1" thickBot="1" x14ac:dyDescent="0.4">
      <c r="AL344">
        <f t="shared" si="49"/>
        <v>228.14820000000111</v>
      </c>
      <c r="AM344">
        <f t="shared" si="50"/>
        <v>228.14820000000111</v>
      </c>
      <c r="AN344">
        <f t="shared" si="51"/>
        <v>228.14820000000111</v>
      </c>
      <c r="AO344">
        <v>437.66663933199993</v>
      </c>
      <c r="AP344" s="43">
        <f t="shared" si="46"/>
        <v>437.66663933199993</v>
      </c>
      <c r="AQ344">
        <v>755.80106069700014</v>
      </c>
      <c r="AR344" s="42">
        <f t="shared" si="47"/>
        <v>755.80106069700014</v>
      </c>
      <c r="AS344">
        <v>717.48042042499992</v>
      </c>
      <c r="AT344" s="44">
        <f t="shared" si="48"/>
        <v>717.48042042499992</v>
      </c>
      <c r="AU344">
        <v>10</v>
      </c>
      <c r="AV344">
        <v>20</v>
      </c>
      <c r="AW344">
        <v>30</v>
      </c>
    </row>
    <row r="345" spans="38:49" thickTop="1" thickBot="1" x14ac:dyDescent="0.4">
      <c r="AL345">
        <f t="shared" si="49"/>
        <v>228.81530000000112</v>
      </c>
      <c r="AM345">
        <f t="shared" si="50"/>
        <v>228.81530000000112</v>
      </c>
      <c r="AN345">
        <f t="shared" si="51"/>
        <v>228.81530000000112</v>
      </c>
      <c r="AO345">
        <v>444.92876282599991</v>
      </c>
      <c r="AP345" s="43">
        <f t="shared" si="46"/>
        <v>444.92876282599991</v>
      </c>
      <c r="AQ345">
        <v>773.43427285400003</v>
      </c>
      <c r="AR345" s="42">
        <f t="shared" si="47"/>
        <v>773.43427285400003</v>
      </c>
      <c r="AS345">
        <v>737.3086377489999</v>
      </c>
      <c r="AT345" s="44">
        <f t="shared" si="48"/>
        <v>737.3086377489999</v>
      </c>
      <c r="AU345">
        <v>10</v>
      </c>
      <c r="AV345">
        <v>20</v>
      </c>
      <c r="AW345">
        <v>30</v>
      </c>
    </row>
    <row r="346" spans="38:49" thickTop="1" thickBot="1" x14ac:dyDescent="0.4">
      <c r="AL346">
        <f t="shared" si="49"/>
        <v>229.48240000000112</v>
      </c>
      <c r="AM346">
        <f t="shared" si="50"/>
        <v>229.48240000000112</v>
      </c>
      <c r="AN346">
        <f t="shared" si="51"/>
        <v>229.48240000000112</v>
      </c>
      <c r="AO346">
        <v>430.61439333399994</v>
      </c>
      <c r="AP346" s="43">
        <f t="shared" si="46"/>
        <v>430.61439333399994</v>
      </c>
      <c r="AQ346">
        <v>786.91769700600003</v>
      </c>
      <c r="AR346" s="42">
        <f t="shared" si="47"/>
        <v>786.91769700600003</v>
      </c>
      <c r="AS346">
        <v>756.73307352100005</v>
      </c>
      <c r="AT346" s="44">
        <f t="shared" si="48"/>
        <v>756.73307352100005</v>
      </c>
      <c r="AU346">
        <v>10</v>
      </c>
      <c r="AV346">
        <v>20</v>
      </c>
      <c r="AW346">
        <v>30</v>
      </c>
    </row>
    <row r="347" spans="38:49" thickTop="1" thickBot="1" x14ac:dyDescent="0.4">
      <c r="AL347">
        <f t="shared" si="49"/>
        <v>230.14950000000113</v>
      </c>
      <c r="AM347">
        <f t="shared" si="50"/>
        <v>230.14950000000113</v>
      </c>
      <c r="AN347">
        <f t="shared" si="51"/>
        <v>230.14950000000113</v>
      </c>
      <c r="AO347">
        <v>360.77655017699999</v>
      </c>
      <c r="AP347" s="43">
        <f t="shared" si="46"/>
        <v>360.77655017699999</v>
      </c>
      <c r="AQ347">
        <v>801.3286878450001</v>
      </c>
      <c r="AR347" s="42">
        <f t="shared" si="47"/>
        <v>801.3286878450001</v>
      </c>
      <c r="AS347">
        <v>774.63757230199985</v>
      </c>
      <c r="AT347" s="44">
        <f t="shared" si="48"/>
        <v>774.63757230199985</v>
      </c>
      <c r="AU347">
        <v>10</v>
      </c>
      <c r="AV347">
        <v>20</v>
      </c>
      <c r="AW347">
        <v>30</v>
      </c>
    </row>
    <row r="348" spans="38:49" thickTop="1" thickBot="1" x14ac:dyDescent="0.4">
      <c r="AL348">
        <f t="shared" si="49"/>
        <v>230.81660000000113</v>
      </c>
      <c r="AM348">
        <f t="shared" si="50"/>
        <v>230.81660000000113</v>
      </c>
      <c r="AN348">
        <f t="shared" si="51"/>
        <v>230.81660000000113</v>
      </c>
      <c r="AO348">
        <v>211.70953679200011</v>
      </c>
      <c r="AP348" s="43">
        <f t="shared" si="46"/>
        <v>211.70953679200011</v>
      </c>
      <c r="AQ348">
        <v>813.48777267199989</v>
      </c>
      <c r="AR348" s="42">
        <f t="shared" si="47"/>
        <v>813.48777267199989</v>
      </c>
      <c r="AS348">
        <v>789.27831136100008</v>
      </c>
      <c r="AT348" s="44">
        <f t="shared" si="48"/>
        <v>789.27831136100008</v>
      </c>
      <c r="AU348">
        <v>10</v>
      </c>
      <c r="AV348">
        <v>20</v>
      </c>
      <c r="AW348">
        <v>30</v>
      </c>
    </row>
    <row r="349" spans="38:49" thickTop="1" thickBot="1" x14ac:dyDescent="0.4">
      <c r="AL349">
        <f t="shared" si="49"/>
        <v>231.48370000000114</v>
      </c>
      <c r="AM349">
        <f t="shared" si="50"/>
        <v>231.48370000000114</v>
      </c>
      <c r="AN349">
        <f t="shared" si="51"/>
        <v>231.48370000000114</v>
      </c>
      <c r="AO349">
        <v>315.2032242260002</v>
      </c>
      <c r="AP349" s="43">
        <f t="shared" si="46"/>
        <v>315.2032242260002</v>
      </c>
      <c r="AQ349">
        <v>828.66409133000002</v>
      </c>
      <c r="AR349" s="42">
        <f t="shared" si="47"/>
        <v>828.66409133000002</v>
      </c>
      <c r="AS349">
        <v>811.09652942299999</v>
      </c>
      <c r="AT349" s="44">
        <f t="shared" si="48"/>
        <v>811.09652942299999</v>
      </c>
      <c r="AU349">
        <v>10</v>
      </c>
      <c r="AV349">
        <v>20</v>
      </c>
      <c r="AW349">
        <v>30</v>
      </c>
    </row>
    <row r="350" spans="38:49" thickTop="1" thickBot="1" x14ac:dyDescent="0.4">
      <c r="AL350">
        <f t="shared" si="49"/>
        <v>232.15080000000114</v>
      </c>
      <c r="AM350">
        <f t="shared" si="50"/>
        <v>232.15080000000114</v>
      </c>
      <c r="AN350">
        <f t="shared" si="51"/>
        <v>232.15080000000114</v>
      </c>
      <c r="AO350">
        <v>316.24747952800021</v>
      </c>
      <c r="AP350" s="43">
        <f t="shared" si="46"/>
        <v>316.24747952800021</v>
      </c>
      <c r="AQ350">
        <v>840.12198737000017</v>
      </c>
      <c r="AR350" s="42">
        <f t="shared" si="47"/>
        <v>840.12198737000017</v>
      </c>
      <c r="AS350">
        <v>825.62439973999994</v>
      </c>
      <c r="AT350" s="44">
        <f t="shared" si="48"/>
        <v>825.62439973999994</v>
      </c>
      <c r="AU350">
        <v>10</v>
      </c>
      <c r="AV350">
        <v>20</v>
      </c>
      <c r="AW350">
        <v>30</v>
      </c>
    </row>
    <row r="351" spans="38:49" thickTop="1" thickBot="1" x14ac:dyDescent="0.4">
      <c r="AL351">
        <f t="shared" si="49"/>
        <v>232.81790000000115</v>
      </c>
      <c r="AM351">
        <f t="shared" si="50"/>
        <v>232.81790000000115</v>
      </c>
      <c r="AN351">
        <f t="shared" si="51"/>
        <v>232.81790000000115</v>
      </c>
      <c r="AO351">
        <v>264.12671541500004</v>
      </c>
      <c r="AP351" s="43">
        <f t="shared" si="46"/>
        <v>264.12671541500004</v>
      </c>
      <c r="AQ351">
        <v>851.65077834699991</v>
      </c>
      <c r="AR351" s="42">
        <f t="shared" si="47"/>
        <v>851.65077834699991</v>
      </c>
      <c r="AS351">
        <v>857.26639454799988</v>
      </c>
      <c r="AT351" s="44">
        <f t="shared" si="48"/>
        <v>857.26639454799988</v>
      </c>
      <c r="AU351">
        <v>10</v>
      </c>
      <c r="AV351">
        <v>20</v>
      </c>
      <c r="AW351">
        <v>30</v>
      </c>
    </row>
    <row r="352" spans="38:49" thickTop="1" thickBot="1" x14ac:dyDescent="0.4">
      <c r="AL352">
        <f t="shared" si="49"/>
        <v>233.48500000000115</v>
      </c>
      <c r="AM352">
        <f t="shared" si="50"/>
        <v>233.48500000000115</v>
      </c>
      <c r="AN352">
        <f t="shared" si="51"/>
        <v>233.48500000000115</v>
      </c>
      <c r="AO352">
        <v>279.82657188000007</v>
      </c>
      <c r="AP352" s="43">
        <f t="shared" si="46"/>
        <v>279.82657188000007</v>
      </c>
      <c r="AQ352">
        <v>861.25800241499996</v>
      </c>
      <c r="AR352" s="42">
        <f t="shared" si="47"/>
        <v>861.25800241499996</v>
      </c>
      <c r="AS352">
        <v>863.52042205900011</v>
      </c>
      <c r="AT352" s="44">
        <f t="shared" si="48"/>
        <v>863.52042205900011</v>
      </c>
      <c r="AU352">
        <v>10</v>
      </c>
      <c r="AV352">
        <v>20</v>
      </c>
      <c r="AW352">
        <v>30</v>
      </c>
    </row>
    <row r="353" spans="38:49" thickTop="1" thickBot="1" x14ac:dyDescent="0.4">
      <c r="AL353">
        <f t="shared" si="49"/>
        <v>234.15210000000116</v>
      </c>
      <c r="AM353">
        <f t="shared" si="50"/>
        <v>234.15210000000116</v>
      </c>
      <c r="AN353">
        <f t="shared" si="51"/>
        <v>234.15210000000116</v>
      </c>
      <c r="AO353">
        <v>298.79764085300008</v>
      </c>
      <c r="AP353" s="43">
        <f t="shared" si="46"/>
        <v>298.79764085300008</v>
      </c>
      <c r="AQ353">
        <v>870.01139477699985</v>
      </c>
      <c r="AR353" s="42">
        <f t="shared" si="47"/>
        <v>870.01139477699985</v>
      </c>
      <c r="AS353">
        <v>873.64443929000004</v>
      </c>
      <c r="AT353" s="44">
        <f t="shared" si="48"/>
        <v>873.64443929000004</v>
      </c>
      <c r="AU353">
        <v>10</v>
      </c>
      <c r="AV353">
        <v>20</v>
      </c>
      <c r="AW353">
        <v>30</v>
      </c>
    </row>
    <row r="354" spans="38:49" thickTop="1" thickBot="1" x14ac:dyDescent="0.4">
      <c r="AL354">
        <f t="shared" si="49"/>
        <v>234.81920000000116</v>
      </c>
      <c r="AM354">
        <f t="shared" si="50"/>
        <v>234.81920000000116</v>
      </c>
      <c r="AN354">
        <f t="shared" si="51"/>
        <v>234.81920000000116</v>
      </c>
      <c r="AO354">
        <v>302.01605644999995</v>
      </c>
      <c r="AP354" s="43">
        <f t="shared" si="46"/>
        <v>302.01605644999995</v>
      </c>
      <c r="AQ354">
        <v>880.29652706499996</v>
      </c>
      <c r="AR354" s="42">
        <f t="shared" si="47"/>
        <v>880.29652706499996</v>
      </c>
      <c r="AS354">
        <v>894.14585721699996</v>
      </c>
      <c r="AT354" s="44">
        <f t="shared" si="48"/>
        <v>894.14585721699996</v>
      </c>
      <c r="AU354">
        <v>10</v>
      </c>
      <c r="AV354">
        <v>20</v>
      </c>
      <c r="AW354">
        <v>30</v>
      </c>
    </row>
    <row r="355" spans="38:49" thickTop="1" thickBot="1" x14ac:dyDescent="0.4">
      <c r="AL355">
        <f t="shared" si="49"/>
        <v>235.48630000000117</v>
      </c>
      <c r="AM355">
        <f t="shared" si="50"/>
        <v>235.48630000000117</v>
      </c>
      <c r="AN355">
        <f t="shared" si="51"/>
        <v>235.48630000000117</v>
      </c>
      <c r="AO355">
        <v>298.64960788600001</v>
      </c>
      <c r="AP355" s="43">
        <f t="shared" si="46"/>
        <v>298.64960788600001</v>
      </c>
      <c r="AQ355">
        <v>890.0760682319999</v>
      </c>
      <c r="AR355" s="42">
        <f t="shared" si="47"/>
        <v>890.0760682319999</v>
      </c>
      <c r="AS355">
        <v>908.93561586600026</v>
      </c>
      <c r="AT355" s="44">
        <f t="shared" si="48"/>
        <v>908.93561586600026</v>
      </c>
      <c r="AU355">
        <v>10</v>
      </c>
      <c r="AV355">
        <v>20</v>
      </c>
      <c r="AW355">
        <v>30</v>
      </c>
    </row>
    <row r="356" spans="38:49" thickTop="1" thickBot="1" x14ac:dyDescent="0.4">
      <c r="AL356">
        <f t="shared" si="49"/>
        <v>236.15340000000117</v>
      </c>
      <c r="AM356">
        <f t="shared" si="50"/>
        <v>236.15340000000117</v>
      </c>
      <c r="AN356">
        <f t="shared" si="51"/>
        <v>236.15340000000117</v>
      </c>
      <c r="AO356">
        <v>294.00656876500011</v>
      </c>
      <c r="AP356" s="43">
        <f t="shared" si="46"/>
        <v>294.00656876500011</v>
      </c>
      <c r="AQ356">
        <v>896.98094025599994</v>
      </c>
      <c r="AR356" s="42">
        <f t="shared" si="47"/>
        <v>896.98094025599994</v>
      </c>
      <c r="AS356">
        <v>921.98082385099997</v>
      </c>
      <c r="AT356" s="44">
        <f t="shared" si="48"/>
        <v>921.98082385099997</v>
      </c>
      <c r="AU356">
        <v>10</v>
      </c>
      <c r="AV356">
        <v>20</v>
      </c>
      <c r="AW356">
        <v>30</v>
      </c>
    </row>
    <row r="357" spans="38:49" thickTop="1" thickBot="1" x14ac:dyDescent="0.4">
      <c r="AL357">
        <f t="shared" si="49"/>
        <v>236.82050000000118</v>
      </c>
      <c r="AM357">
        <f t="shared" si="50"/>
        <v>236.82050000000118</v>
      </c>
      <c r="AN357">
        <f t="shared" si="51"/>
        <v>236.82050000000118</v>
      </c>
      <c r="AO357">
        <v>293.34247224499995</v>
      </c>
      <c r="AP357" s="43">
        <f t="shared" si="46"/>
        <v>293.34247224499995</v>
      </c>
      <c r="AQ357">
        <v>907.00593996799989</v>
      </c>
      <c r="AR357" s="42">
        <f t="shared" si="47"/>
        <v>907.00593996799989</v>
      </c>
      <c r="AS357">
        <v>938.82757078500003</v>
      </c>
      <c r="AT357" s="44">
        <f t="shared" si="48"/>
        <v>938.82757078500003</v>
      </c>
      <c r="AU357">
        <v>10</v>
      </c>
      <c r="AV357">
        <v>20</v>
      </c>
      <c r="AW357">
        <v>30</v>
      </c>
    </row>
    <row r="358" spans="38:49" thickTop="1" thickBot="1" x14ac:dyDescent="0.4">
      <c r="AL358">
        <f t="shared" si="49"/>
        <v>237.48760000000118</v>
      </c>
      <c r="AM358">
        <f t="shared" si="50"/>
        <v>237.48760000000118</v>
      </c>
      <c r="AN358">
        <f t="shared" si="51"/>
        <v>237.48760000000118</v>
      </c>
      <c r="AO358">
        <v>287.33394280199991</v>
      </c>
      <c r="AP358" s="43">
        <f t="shared" si="46"/>
        <v>287.33394280199991</v>
      </c>
      <c r="AQ358">
        <v>910.09811899500028</v>
      </c>
      <c r="AR358" s="42">
        <f t="shared" si="47"/>
        <v>910.09811899500028</v>
      </c>
      <c r="AS358">
        <v>950.62941261299989</v>
      </c>
      <c r="AT358" s="44">
        <f t="shared" si="48"/>
        <v>950.62941261299989</v>
      </c>
      <c r="AU358">
        <v>10</v>
      </c>
      <c r="AV358">
        <v>20</v>
      </c>
      <c r="AW358">
        <v>30</v>
      </c>
    </row>
    <row r="359" spans="38:49" thickTop="1" thickBot="1" x14ac:dyDescent="0.4">
      <c r="AL359">
        <f t="shared" si="49"/>
        <v>238.15470000000118</v>
      </c>
      <c r="AM359">
        <f t="shared" si="50"/>
        <v>238.15470000000118</v>
      </c>
      <c r="AN359">
        <f t="shared" si="51"/>
        <v>238.15470000000118</v>
      </c>
      <c r="AO359">
        <v>276.87435025200011</v>
      </c>
      <c r="AP359" s="43">
        <f t="shared" si="46"/>
        <v>276.87435025200011</v>
      </c>
      <c r="AQ359">
        <v>916.81561248199978</v>
      </c>
      <c r="AR359" s="42">
        <f t="shared" si="47"/>
        <v>916.81561248199978</v>
      </c>
      <c r="AS359">
        <v>966.54135467300011</v>
      </c>
      <c r="AT359" s="44">
        <f t="shared" si="48"/>
        <v>966.54135467300011</v>
      </c>
      <c r="AU359">
        <v>10</v>
      </c>
      <c r="AV359">
        <v>20</v>
      </c>
      <c r="AW359">
        <v>30</v>
      </c>
    </row>
    <row r="360" spans="38:49" thickTop="1" thickBot="1" x14ac:dyDescent="0.4">
      <c r="AL360">
        <f t="shared" si="49"/>
        <v>238.82180000000119</v>
      </c>
      <c r="AM360">
        <f t="shared" si="50"/>
        <v>238.82180000000119</v>
      </c>
      <c r="AN360">
        <f t="shared" si="51"/>
        <v>238.82180000000119</v>
      </c>
      <c r="AO360">
        <v>279.95895056599988</v>
      </c>
      <c r="AP360" s="43">
        <f t="shared" si="46"/>
        <v>279.95895056599988</v>
      </c>
      <c r="AQ360">
        <v>853.54746190800006</v>
      </c>
      <c r="AR360" s="42">
        <f t="shared" si="47"/>
        <v>853.54746190800006</v>
      </c>
      <c r="AS360">
        <v>978.41594206899981</v>
      </c>
      <c r="AT360" s="44">
        <f t="shared" si="48"/>
        <v>978.41594206899981</v>
      </c>
      <c r="AU360">
        <v>10</v>
      </c>
      <c r="AV360">
        <v>20</v>
      </c>
      <c r="AW360">
        <v>30</v>
      </c>
    </row>
    <row r="361" spans="38:49" thickTop="1" thickBot="1" x14ac:dyDescent="0.4">
      <c r="AL361">
        <f t="shared" si="49"/>
        <v>239.48890000000119</v>
      </c>
      <c r="AM361">
        <f t="shared" si="50"/>
        <v>239.48890000000119</v>
      </c>
      <c r="AN361">
        <f t="shared" si="51"/>
        <v>239.48890000000119</v>
      </c>
      <c r="AO361">
        <v>276.55946846500001</v>
      </c>
      <c r="AP361" s="43">
        <f t="shared" si="46"/>
        <v>276.55946846500001</v>
      </c>
      <c r="AQ361">
        <v>476.71183318499993</v>
      </c>
      <c r="AR361" s="42">
        <f t="shared" si="47"/>
        <v>476.71183318499993</v>
      </c>
      <c r="AS361">
        <v>989.20347755000012</v>
      </c>
      <c r="AT361" s="44">
        <f t="shared" si="48"/>
        <v>989.20347755000012</v>
      </c>
      <c r="AU361">
        <v>10</v>
      </c>
      <c r="AV361">
        <v>20</v>
      </c>
      <c r="AW361">
        <v>30</v>
      </c>
    </row>
    <row r="362" spans="38:49" thickTop="1" thickBot="1" x14ac:dyDescent="0.4">
      <c r="AL362">
        <f t="shared" si="49"/>
        <v>240.1560000000012</v>
      </c>
      <c r="AM362">
        <f t="shared" si="50"/>
        <v>240.1560000000012</v>
      </c>
      <c r="AN362">
        <f t="shared" si="51"/>
        <v>240.1560000000012</v>
      </c>
      <c r="AO362">
        <v>290.13771700799998</v>
      </c>
      <c r="AP362" s="43">
        <f t="shared" si="46"/>
        <v>290.13771700799998</v>
      </c>
      <c r="AQ362">
        <v>587.87664493900002</v>
      </c>
      <c r="AR362" s="42">
        <f t="shared" si="47"/>
        <v>587.87664493900002</v>
      </c>
      <c r="AS362">
        <v>1002.6380771170002</v>
      </c>
      <c r="AT362" s="44">
        <f t="shared" si="48"/>
        <v>1002.6380771170002</v>
      </c>
      <c r="AU362">
        <v>10</v>
      </c>
      <c r="AV362">
        <v>20</v>
      </c>
      <c r="AW362">
        <v>30</v>
      </c>
    </row>
    <row r="363" spans="38:49" thickTop="1" thickBot="1" x14ac:dyDescent="0.4">
      <c r="AL363">
        <f t="shared" si="49"/>
        <v>240.8231000000012</v>
      </c>
      <c r="AM363">
        <f t="shared" si="50"/>
        <v>240.8231000000012</v>
      </c>
      <c r="AN363">
        <f t="shared" si="51"/>
        <v>240.8231000000012</v>
      </c>
      <c r="AO363">
        <v>293.535229867</v>
      </c>
      <c r="AP363" s="43">
        <f t="shared" si="46"/>
        <v>293.535229867</v>
      </c>
      <c r="AQ363">
        <v>685.01521643199999</v>
      </c>
      <c r="AR363" s="42">
        <f t="shared" si="47"/>
        <v>685.01521643199999</v>
      </c>
      <c r="AS363">
        <v>1014.6892848799998</v>
      </c>
      <c r="AT363" s="44">
        <f t="shared" si="48"/>
        <v>1014.6892848799998</v>
      </c>
      <c r="AU363">
        <v>10</v>
      </c>
      <c r="AV363">
        <v>20</v>
      </c>
      <c r="AW363">
        <v>30</v>
      </c>
    </row>
    <row r="364" spans="38:49" thickTop="1" thickBot="1" x14ac:dyDescent="0.4">
      <c r="AL364">
        <f t="shared" si="49"/>
        <v>241.49020000000121</v>
      </c>
      <c r="AM364">
        <f t="shared" si="50"/>
        <v>241.49020000000121</v>
      </c>
      <c r="AN364">
        <f t="shared" si="51"/>
        <v>241.49020000000121</v>
      </c>
      <c r="AO364">
        <v>299.29463791299986</v>
      </c>
      <c r="AP364" s="43">
        <f t="shared" si="46"/>
        <v>299.29463791299986</v>
      </c>
      <c r="AQ364">
        <v>599.30227047299991</v>
      </c>
      <c r="AR364" s="42">
        <f t="shared" si="47"/>
        <v>599.30227047299991</v>
      </c>
      <c r="AS364">
        <v>1023.0145393060002</v>
      </c>
      <c r="AT364" s="44">
        <f t="shared" si="48"/>
        <v>1023.0145393060002</v>
      </c>
      <c r="AU364">
        <v>10</v>
      </c>
      <c r="AV364">
        <v>20</v>
      </c>
      <c r="AW364">
        <v>30</v>
      </c>
    </row>
    <row r="365" spans="38:49" thickTop="1" thickBot="1" x14ac:dyDescent="0.4">
      <c r="AL365">
        <f t="shared" si="49"/>
        <v>242.15730000000121</v>
      </c>
      <c r="AM365">
        <f t="shared" si="50"/>
        <v>242.15730000000121</v>
      </c>
      <c r="AN365">
        <f t="shared" si="51"/>
        <v>242.15730000000121</v>
      </c>
      <c r="AO365">
        <v>295.23257050999996</v>
      </c>
      <c r="AP365" s="43">
        <f t="shared" si="46"/>
        <v>295.23257050999996</v>
      </c>
      <c r="AQ365">
        <v>597.62695218800013</v>
      </c>
      <c r="AR365" s="42">
        <f t="shared" si="47"/>
        <v>597.62695218800013</v>
      </c>
      <c r="AS365">
        <v>1031.9374087230001</v>
      </c>
      <c r="AT365" s="44">
        <f t="shared" si="48"/>
        <v>1031.9374087230001</v>
      </c>
      <c r="AU365">
        <v>10</v>
      </c>
      <c r="AV365">
        <v>20</v>
      </c>
      <c r="AW365">
        <v>30</v>
      </c>
    </row>
    <row r="366" spans="38:49" thickTop="1" thickBot="1" x14ac:dyDescent="0.4">
      <c r="AL366">
        <f t="shared" si="49"/>
        <v>242.82440000000122</v>
      </c>
      <c r="AM366">
        <f t="shared" si="50"/>
        <v>242.82440000000122</v>
      </c>
      <c r="AN366">
        <f t="shared" si="51"/>
        <v>242.82440000000122</v>
      </c>
      <c r="AO366">
        <v>298.113939093</v>
      </c>
      <c r="AP366" s="43">
        <f t="shared" si="46"/>
        <v>298.113939093</v>
      </c>
      <c r="AQ366">
        <v>622.90875865399994</v>
      </c>
      <c r="AR366" s="42">
        <f t="shared" si="47"/>
        <v>622.90875865399994</v>
      </c>
      <c r="AS366">
        <v>1041.0293593170002</v>
      </c>
      <c r="AT366" s="44">
        <f t="shared" si="48"/>
        <v>1041.0293593170002</v>
      </c>
      <c r="AU366">
        <v>10</v>
      </c>
      <c r="AV366">
        <v>20</v>
      </c>
      <c r="AW366">
        <v>30</v>
      </c>
    </row>
    <row r="367" spans="38:49" thickTop="1" thickBot="1" x14ac:dyDescent="0.4">
      <c r="AL367">
        <f t="shared" si="49"/>
        <v>243.49150000000122</v>
      </c>
      <c r="AM367">
        <f t="shared" si="50"/>
        <v>243.49150000000122</v>
      </c>
      <c r="AN367">
        <f t="shared" si="51"/>
        <v>243.49150000000122</v>
      </c>
      <c r="AO367">
        <v>290.69310518499992</v>
      </c>
      <c r="AP367" s="43">
        <f t="shared" si="46"/>
        <v>290.69310518499992</v>
      </c>
      <c r="AQ367">
        <v>639.35771080800009</v>
      </c>
      <c r="AR367" s="42">
        <f t="shared" si="47"/>
        <v>639.35771080800009</v>
      </c>
      <c r="AS367">
        <v>1050.133935654</v>
      </c>
      <c r="AT367" s="44">
        <f t="shared" si="48"/>
        <v>1050.133935654</v>
      </c>
      <c r="AU367">
        <v>10</v>
      </c>
      <c r="AV367">
        <v>20</v>
      </c>
      <c r="AW367">
        <v>30</v>
      </c>
    </row>
    <row r="368" spans="38:49" thickTop="1" thickBot="1" x14ac:dyDescent="0.4">
      <c r="AL368">
        <f t="shared" si="49"/>
        <v>244.15860000000123</v>
      </c>
      <c r="AM368">
        <f t="shared" si="50"/>
        <v>244.15860000000123</v>
      </c>
      <c r="AN368">
        <f t="shared" si="51"/>
        <v>244.15860000000123</v>
      </c>
      <c r="AO368">
        <v>288.82090840199999</v>
      </c>
      <c r="AP368" s="43">
        <f t="shared" si="46"/>
        <v>288.82090840199999</v>
      </c>
      <c r="AQ368">
        <v>644.97274873900005</v>
      </c>
      <c r="AR368" s="42">
        <f t="shared" si="47"/>
        <v>644.97274873900005</v>
      </c>
      <c r="AS368">
        <v>1059.7633729430001</v>
      </c>
      <c r="AT368" s="44">
        <f t="shared" si="48"/>
        <v>1059.7633729430001</v>
      </c>
      <c r="AU368">
        <v>10</v>
      </c>
      <c r="AV368">
        <v>20</v>
      </c>
      <c r="AW368">
        <v>30</v>
      </c>
    </row>
    <row r="369" spans="38:49" thickTop="1" thickBot="1" x14ac:dyDescent="0.4">
      <c r="AL369">
        <f t="shared" si="49"/>
        <v>244.82570000000123</v>
      </c>
      <c r="AM369">
        <f t="shared" si="50"/>
        <v>244.82570000000123</v>
      </c>
      <c r="AN369">
        <f t="shared" si="51"/>
        <v>244.82570000000123</v>
      </c>
      <c r="AO369">
        <v>284.03975072999992</v>
      </c>
      <c r="AP369" s="43">
        <f t="shared" si="46"/>
        <v>284.03975072999992</v>
      </c>
      <c r="AQ369">
        <v>643.84352368500004</v>
      </c>
      <c r="AR369" s="42">
        <f t="shared" si="47"/>
        <v>643.84352368500004</v>
      </c>
      <c r="AS369">
        <v>1067.0778014819998</v>
      </c>
      <c r="AT369" s="44">
        <f t="shared" si="48"/>
        <v>1067.0778014819998</v>
      </c>
      <c r="AU369">
        <v>10</v>
      </c>
      <c r="AV369">
        <v>20</v>
      </c>
      <c r="AW369">
        <v>30</v>
      </c>
    </row>
    <row r="370" spans="38:49" thickTop="1" thickBot="1" x14ac:dyDescent="0.4">
      <c r="AL370">
        <f t="shared" si="49"/>
        <v>245.49280000000124</v>
      </c>
      <c r="AM370">
        <f t="shared" si="50"/>
        <v>245.49280000000124</v>
      </c>
      <c r="AN370">
        <f t="shared" si="51"/>
        <v>245.49280000000124</v>
      </c>
      <c r="AO370">
        <v>281.69073429499986</v>
      </c>
      <c r="AP370" s="43">
        <f t="shared" si="46"/>
        <v>281.69073429499986</v>
      </c>
      <c r="AQ370">
        <v>643.32160444600004</v>
      </c>
      <c r="AR370" s="42">
        <f t="shared" si="47"/>
        <v>643.32160444600004</v>
      </c>
      <c r="AS370">
        <v>1071.5752930019999</v>
      </c>
      <c r="AT370" s="44">
        <f t="shared" si="48"/>
        <v>1071.5752930019999</v>
      </c>
      <c r="AU370">
        <v>10</v>
      </c>
      <c r="AV370">
        <v>20</v>
      </c>
      <c r="AW370">
        <v>30</v>
      </c>
    </row>
    <row r="371" spans="38:49" thickTop="1" thickBot="1" x14ac:dyDescent="0.4">
      <c r="AL371">
        <f t="shared" si="49"/>
        <v>246.15990000000124</v>
      </c>
      <c r="AM371">
        <f t="shared" si="50"/>
        <v>246.15990000000124</v>
      </c>
      <c r="AN371">
        <f t="shared" si="51"/>
        <v>246.15990000000124</v>
      </c>
      <c r="AO371">
        <v>282.47288777900008</v>
      </c>
      <c r="AP371" s="43">
        <f t="shared" si="46"/>
        <v>282.47288777900008</v>
      </c>
      <c r="AQ371">
        <v>643.16485480300003</v>
      </c>
      <c r="AR371" s="42">
        <f t="shared" si="47"/>
        <v>643.16485480300003</v>
      </c>
      <c r="AS371">
        <v>869.30467766299989</v>
      </c>
      <c r="AT371" s="44">
        <f t="shared" si="48"/>
        <v>869.30467766299989</v>
      </c>
      <c r="AU371">
        <v>10</v>
      </c>
      <c r="AV371">
        <v>20</v>
      </c>
      <c r="AW371">
        <v>30</v>
      </c>
    </row>
    <row r="372" spans="38:49" thickTop="1" thickBot="1" x14ac:dyDescent="0.4">
      <c r="AL372">
        <f t="shared" si="49"/>
        <v>246.82700000000125</v>
      </c>
      <c r="AM372">
        <f t="shared" si="50"/>
        <v>246.82700000000125</v>
      </c>
      <c r="AN372">
        <f t="shared" si="51"/>
        <v>246.82700000000125</v>
      </c>
      <c r="AO372">
        <v>283.95555011099987</v>
      </c>
      <c r="AP372" s="43">
        <f t="shared" si="46"/>
        <v>283.95555011099987</v>
      </c>
      <c r="AQ372">
        <v>641.10082487499994</v>
      </c>
      <c r="AR372" s="42">
        <f t="shared" si="47"/>
        <v>641.10082487499994</v>
      </c>
      <c r="AS372">
        <v>778.34347862499999</v>
      </c>
      <c r="AT372" s="44">
        <f t="shared" si="48"/>
        <v>778.34347862499999</v>
      </c>
      <c r="AU372">
        <v>10</v>
      </c>
      <c r="AV372">
        <v>20</v>
      </c>
      <c r="AW372">
        <v>30</v>
      </c>
    </row>
    <row r="373" spans="38:49" thickTop="1" thickBot="1" x14ac:dyDescent="0.4">
      <c r="AL373">
        <f t="shared" si="49"/>
        <v>247.49410000000125</v>
      </c>
      <c r="AM373">
        <f t="shared" si="50"/>
        <v>247.49410000000125</v>
      </c>
      <c r="AN373">
        <f t="shared" si="51"/>
        <v>247.49410000000125</v>
      </c>
      <c r="AO373">
        <v>285.61199276600018</v>
      </c>
      <c r="AP373" s="43">
        <f t="shared" si="46"/>
        <v>285.61199276600018</v>
      </c>
      <c r="AQ373">
        <v>653.09548647099996</v>
      </c>
      <c r="AR373" s="42">
        <f t="shared" si="47"/>
        <v>653.09548647099996</v>
      </c>
      <c r="AS373">
        <v>806.81661840400011</v>
      </c>
      <c r="AT373" s="44">
        <f t="shared" si="48"/>
        <v>806.81661840400011</v>
      </c>
      <c r="AU373">
        <v>10</v>
      </c>
      <c r="AV373">
        <v>20</v>
      </c>
      <c r="AW373">
        <v>30</v>
      </c>
    </row>
    <row r="374" spans="38:49" thickTop="1" thickBot="1" x14ac:dyDescent="0.4">
      <c r="AL374">
        <f t="shared" si="49"/>
        <v>248.16120000000126</v>
      </c>
      <c r="AM374">
        <f t="shared" si="50"/>
        <v>248.16120000000126</v>
      </c>
      <c r="AN374">
        <f t="shared" si="51"/>
        <v>248.16120000000126</v>
      </c>
      <c r="AO374">
        <v>287.88473517900002</v>
      </c>
      <c r="AP374" s="43">
        <f t="shared" si="46"/>
        <v>287.88473517900002</v>
      </c>
      <c r="AQ374">
        <v>663.96541714399996</v>
      </c>
      <c r="AR374" s="42">
        <f t="shared" si="47"/>
        <v>663.96541714399996</v>
      </c>
      <c r="AS374">
        <v>743.75680538300003</v>
      </c>
      <c r="AT374" s="44">
        <f t="shared" si="48"/>
        <v>743.75680538300003</v>
      </c>
      <c r="AU374">
        <v>10</v>
      </c>
      <c r="AV374">
        <v>20</v>
      </c>
      <c r="AW374">
        <v>30</v>
      </c>
    </row>
    <row r="375" spans="38:49" thickTop="1" thickBot="1" x14ac:dyDescent="0.4">
      <c r="AL375">
        <f t="shared" si="49"/>
        <v>248.82830000000126</v>
      </c>
      <c r="AM375">
        <f t="shared" si="50"/>
        <v>248.82830000000126</v>
      </c>
      <c r="AN375">
        <f t="shared" si="51"/>
        <v>248.82830000000126</v>
      </c>
      <c r="AO375">
        <v>288.1380169749998</v>
      </c>
      <c r="AP375" s="43">
        <f t="shared" si="46"/>
        <v>288.1380169749998</v>
      </c>
      <c r="AQ375">
        <v>669.05925697499993</v>
      </c>
      <c r="AR375" s="42">
        <f t="shared" si="47"/>
        <v>669.05925697499993</v>
      </c>
      <c r="AS375">
        <v>729.3144645110001</v>
      </c>
      <c r="AT375" s="44">
        <f t="shared" si="48"/>
        <v>729.3144645110001</v>
      </c>
      <c r="AU375">
        <v>10</v>
      </c>
      <c r="AV375">
        <v>20</v>
      </c>
      <c r="AW375">
        <v>30</v>
      </c>
    </row>
    <row r="376" spans="38:49" thickTop="1" thickBot="1" x14ac:dyDescent="0.4">
      <c r="AL376">
        <f t="shared" si="49"/>
        <v>249.49540000000127</v>
      </c>
      <c r="AM376">
        <f t="shared" si="50"/>
        <v>249.49540000000127</v>
      </c>
      <c r="AN376">
        <f t="shared" si="51"/>
        <v>249.49540000000127</v>
      </c>
      <c r="AO376">
        <v>286.85174406500005</v>
      </c>
      <c r="AP376" s="43">
        <f t="shared" si="46"/>
        <v>286.85174406500005</v>
      </c>
      <c r="AQ376">
        <v>670.56002580399991</v>
      </c>
      <c r="AR376" s="42">
        <f t="shared" si="47"/>
        <v>670.56002580399991</v>
      </c>
      <c r="AS376">
        <v>720.04393277899999</v>
      </c>
      <c r="AT376" s="44">
        <f t="shared" si="48"/>
        <v>720.04393277899999</v>
      </c>
      <c r="AU376">
        <v>10</v>
      </c>
      <c r="AV376">
        <v>20</v>
      </c>
      <c r="AW376">
        <v>30</v>
      </c>
    </row>
    <row r="377" spans="38:49" thickTop="1" thickBot="1" x14ac:dyDescent="0.4">
      <c r="AL377">
        <f t="shared" si="49"/>
        <v>250.16250000000127</v>
      </c>
      <c r="AM377">
        <f t="shared" si="50"/>
        <v>250.16250000000127</v>
      </c>
      <c r="AN377">
        <f t="shared" si="51"/>
        <v>250.16250000000127</v>
      </c>
      <c r="AO377">
        <v>287.70410407600002</v>
      </c>
      <c r="AP377" s="43">
        <f t="shared" si="46"/>
        <v>287.70410407600002</v>
      </c>
      <c r="AQ377">
        <v>671.98765318699998</v>
      </c>
      <c r="AR377" s="42">
        <f t="shared" si="47"/>
        <v>671.98765318699998</v>
      </c>
      <c r="AS377">
        <v>732.81164377599998</v>
      </c>
      <c r="AT377" s="44">
        <f t="shared" si="48"/>
        <v>732.81164377599998</v>
      </c>
      <c r="AU377">
        <v>10</v>
      </c>
      <c r="AV377">
        <v>20</v>
      </c>
      <c r="AW377">
        <v>30</v>
      </c>
    </row>
    <row r="378" spans="38:49" thickTop="1" thickBot="1" x14ac:dyDescent="0.4">
      <c r="AL378">
        <f t="shared" si="49"/>
        <v>250.82960000000128</v>
      </c>
      <c r="AM378">
        <f t="shared" si="50"/>
        <v>250.82960000000128</v>
      </c>
      <c r="AN378">
        <f t="shared" si="51"/>
        <v>250.82960000000128</v>
      </c>
      <c r="AO378">
        <v>284.84881658099994</v>
      </c>
      <c r="AP378" s="43">
        <f t="shared" si="46"/>
        <v>284.84881658099994</v>
      </c>
      <c r="AQ378">
        <v>659.51476238999999</v>
      </c>
      <c r="AR378" s="42">
        <f t="shared" si="47"/>
        <v>659.51476238999999</v>
      </c>
      <c r="AS378">
        <v>733.21839977000013</v>
      </c>
      <c r="AT378" s="44">
        <f t="shared" si="48"/>
        <v>733.21839977000013</v>
      </c>
      <c r="AU378">
        <v>10</v>
      </c>
      <c r="AV378">
        <v>20</v>
      </c>
      <c r="AW378">
        <v>30</v>
      </c>
    </row>
    <row r="379" spans="38:49" thickTop="1" thickBot="1" x14ac:dyDescent="0.4">
      <c r="AL379">
        <f t="shared" si="49"/>
        <v>251.49670000000128</v>
      </c>
      <c r="AM379">
        <f t="shared" si="50"/>
        <v>251.49670000000128</v>
      </c>
      <c r="AN379">
        <f t="shared" si="51"/>
        <v>251.49670000000128</v>
      </c>
      <c r="AO379">
        <v>265.25813120499993</v>
      </c>
      <c r="AP379" s="43">
        <f t="shared" si="46"/>
        <v>265.25813120499993</v>
      </c>
      <c r="AQ379">
        <v>658.24878713399994</v>
      </c>
      <c r="AR379" s="42">
        <f t="shared" si="47"/>
        <v>658.24878713399994</v>
      </c>
      <c r="AS379">
        <v>738.17548939900007</v>
      </c>
      <c r="AT379" s="44">
        <f t="shared" si="48"/>
        <v>738.17548939900007</v>
      </c>
      <c r="AU379">
        <v>10</v>
      </c>
      <c r="AV379">
        <v>20</v>
      </c>
      <c r="AW379">
        <v>30</v>
      </c>
    </row>
    <row r="380" spans="38:49" thickTop="1" thickBot="1" x14ac:dyDescent="0.4">
      <c r="AL380">
        <f t="shared" si="49"/>
        <v>252.16380000000129</v>
      </c>
      <c r="AM380">
        <f t="shared" si="50"/>
        <v>252.16380000000129</v>
      </c>
      <c r="AN380">
        <f t="shared" si="51"/>
        <v>252.16380000000129</v>
      </c>
      <c r="AO380">
        <v>131.84540656799982</v>
      </c>
      <c r="AP380" s="43">
        <f t="shared" si="46"/>
        <v>131.84540656799982</v>
      </c>
      <c r="AQ380">
        <v>660.28508188700016</v>
      </c>
      <c r="AR380" s="42">
        <f t="shared" si="47"/>
        <v>660.28508188700016</v>
      </c>
      <c r="AS380">
        <v>741.31067852499996</v>
      </c>
      <c r="AT380" s="44">
        <f t="shared" si="48"/>
        <v>741.31067852499996</v>
      </c>
      <c r="AU380">
        <v>10</v>
      </c>
      <c r="AV380">
        <v>20</v>
      </c>
      <c r="AW380">
        <v>30</v>
      </c>
    </row>
    <row r="381" spans="38:49" thickTop="1" thickBot="1" x14ac:dyDescent="0.4">
      <c r="AL381">
        <f t="shared" si="49"/>
        <v>252.83090000000129</v>
      </c>
      <c r="AM381">
        <f t="shared" si="50"/>
        <v>252.83090000000129</v>
      </c>
      <c r="AN381">
        <f t="shared" si="51"/>
        <v>252.83090000000129</v>
      </c>
      <c r="AO381">
        <v>57.739161117999856</v>
      </c>
      <c r="AP381" s="43">
        <f t="shared" si="46"/>
        <v>57.739161117999856</v>
      </c>
      <c r="AQ381">
        <v>656.09013214900006</v>
      </c>
      <c r="AR381" s="42">
        <f t="shared" si="47"/>
        <v>656.09013214900006</v>
      </c>
      <c r="AS381">
        <v>743.39026743799991</v>
      </c>
      <c r="AT381" s="44">
        <f t="shared" si="48"/>
        <v>743.39026743799991</v>
      </c>
      <c r="AU381">
        <v>10</v>
      </c>
      <c r="AV381">
        <v>20</v>
      </c>
      <c r="AW381">
        <v>30</v>
      </c>
    </row>
    <row r="382" spans="38:49" thickTop="1" thickBot="1" x14ac:dyDescent="0.4">
      <c r="AL382">
        <f t="shared" si="49"/>
        <v>253.4980000000013</v>
      </c>
      <c r="AM382">
        <f t="shared" si="50"/>
        <v>253.4980000000013</v>
      </c>
      <c r="AN382">
        <f t="shared" si="51"/>
        <v>253.4980000000013</v>
      </c>
      <c r="AO382">
        <v>41.852317526999968</v>
      </c>
      <c r="AP382" s="43">
        <f t="shared" si="46"/>
        <v>41.852317526999968</v>
      </c>
      <c r="AQ382">
        <v>666.39488215200004</v>
      </c>
      <c r="AR382" s="42">
        <f t="shared" si="47"/>
        <v>666.39488215200004</v>
      </c>
      <c r="AS382">
        <v>743.72667403600008</v>
      </c>
      <c r="AT382" s="44">
        <f t="shared" si="48"/>
        <v>743.72667403600008</v>
      </c>
      <c r="AU382">
        <v>10</v>
      </c>
      <c r="AV382">
        <v>20</v>
      </c>
      <c r="AW382">
        <v>30</v>
      </c>
    </row>
    <row r="383" spans="38:49" thickTop="1" thickBot="1" x14ac:dyDescent="0.4">
      <c r="AL383">
        <f t="shared" si="49"/>
        <v>254.1651000000013</v>
      </c>
      <c r="AM383">
        <f t="shared" si="50"/>
        <v>254.1651000000013</v>
      </c>
      <c r="AN383">
        <f t="shared" si="51"/>
        <v>254.1651000000013</v>
      </c>
      <c r="AO383">
        <v>38.497520558000133</v>
      </c>
      <c r="AP383" s="43">
        <f t="shared" si="46"/>
        <v>38.497520558000133</v>
      </c>
      <c r="AQ383">
        <v>658.4083288270001</v>
      </c>
      <c r="AR383" s="42">
        <f t="shared" si="47"/>
        <v>658.4083288270001</v>
      </c>
      <c r="AS383">
        <v>739.23324124600003</v>
      </c>
      <c r="AT383" s="44">
        <f t="shared" si="48"/>
        <v>739.23324124600003</v>
      </c>
      <c r="AU383">
        <v>10</v>
      </c>
      <c r="AV383">
        <v>20</v>
      </c>
      <c r="AW383">
        <v>30</v>
      </c>
    </row>
    <row r="384" spans="38:49" thickTop="1" thickBot="1" x14ac:dyDescent="0.4">
      <c r="AL384">
        <f t="shared" si="49"/>
        <v>254.83220000000131</v>
      </c>
      <c r="AM384">
        <f t="shared" si="50"/>
        <v>254.83220000000131</v>
      </c>
      <c r="AN384">
        <f t="shared" si="51"/>
        <v>254.83220000000131</v>
      </c>
      <c r="AO384">
        <v>37.422901846000059</v>
      </c>
      <c r="AP384" s="43">
        <f t="shared" si="46"/>
        <v>37.422901846000059</v>
      </c>
      <c r="AQ384">
        <v>659.23633245399992</v>
      </c>
      <c r="AR384" s="42">
        <f t="shared" si="47"/>
        <v>659.23633245399992</v>
      </c>
      <c r="AS384">
        <v>743.20640888400021</v>
      </c>
      <c r="AT384" s="44">
        <f t="shared" si="48"/>
        <v>743.20640888400021</v>
      </c>
      <c r="AU384">
        <v>10</v>
      </c>
      <c r="AV384">
        <v>20</v>
      </c>
      <c r="AW384">
        <v>30</v>
      </c>
    </row>
    <row r="385" spans="38:49" thickTop="1" thickBot="1" x14ac:dyDescent="0.4">
      <c r="AL385">
        <f t="shared" si="49"/>
        <v>255.49930000000131</v>
      </c>
      <c r="AM385">
        <f t="shared" si="50"/>
        <v>255.49930000000131</v>
      </c>
      <c r="AN385">
        <f t="shared" si="51"/>
        <v>255.49930000000131</v>
      </c>
      <c r="AO385">
        <v>26.43532256200001</v>
      </c>
      <c r="AP385" s="43">
        <f t="shared" si="46"/>
        <v>26.43532256200001</v>
      </c>
      <c r="AQ385">
        <v>655.76043346200004</v>
      </c>
      <c r="AR385" s="42">
        <f t="shared" si="47"/>
        <v>655.76043346200004</v>
      </c>
      <c r="AS385">
        <v>745.42078722800011</v>
      </c>
      <c r="AT385" s="44">
        <f t="shared" si="48"/>
        <v>745.42078722800011</v>
      </c>
      <c r="AU385">
        <v>10</v>
      </c>
      <c r="AV385">
        <v>20</v>
      </c>
      <c r="AW385">
        <v>30</v>
      </c>
    </row>
    <row r="386" spans="38:49" thickTop="1" thickBot="1" x14ac:dyDescent="0.4">
      <c r="AL386">
        <f t="shared" si="49"/>
        <v>256.16640000000132</v>
      </c>
      <c r="AM386">
        <f t="shared" si="50"/>
        <v>256.16640000000132</v>
      </c>
      <c r="AN386">
        <f t="shared" si="51"/>
        <v>256.16640000000132</v>
      </c>
      <c r="AO386">
        <v>10.006089792000012</v>
      </c>
      <c r="AP386" s="43">
        <f t="shared" si="46"/>
        <v>10.006089792000012</v>
      </c>
      <c r="AQ386">
        <v>659.48315934800007</v>
      </c>
      <c r="AR386" s="42">
        <f t="shared" si="47"/>
        <v>659.48315934800007</v>
      </c>
      <c r="AS386">
        <v>749.24169935400005</v>
      </c>
      <c r="AT386" s="44">
        <f t="shared" si="48"/>
        <v>749.24169935400005</v>
      </c>
      <c r="AU386">
        <v>10</v>
      </c>
      <c r="AV386">
        <v>20</v>
      </c>
      <c r="AW386">
        <v>30</v>
      </c>
    </row>
    <row r="387" spans="38:49" thickTop="1" thickBot="1" x14ac:dyDescent="0.4">
      <c r="AL387">
        <f t="shared" si="49"/>
        <v>256.83350000000132</v>
      </c>
      <c r="AM387">
        <f t="shared" si="50"/>
        <v>256.83350000000132</v>
      </c>
      <c r="AN387">
        <f t="shared" si="51"/>
        <v>256.83350000000132</v>
      </c>
      <c r="AP387" s="43">
        <f t="shared" ref="AP387:AP450" si="52">IF(AO387&lt;=0,0,AO387)</f>
        <v>0</v>
      </c>
      <c r="AQ387">
        <v>657.85254477199987</v>
      </c>
      <c r="AR387" s="42">
        <f t="shared" ref="AR387:AR429" si="53">IF(AQ387&lt;=0,0,AQ387)</f>
        <v>657.85254477199987</v>
      </c>
      <c r="AS387">
        <v>748.54872969600001</v>
      </c>
      <c r="AT387" s="44">
        <f t="shared" ref="AT387:AT450" si="54">IF(AS387&lt;=0,0,AS387)</f>
        <v>748.54872969600001</v>
      </c>
      <c r="AU387">
        <v>10</v>
      </c>
      <c r="AV387">
        <v>20</v>
      </c>
      <c r="AW387">
        <v>30</v>
      </c>
    </row>
    <row r="388" spans="38:49" thickTop="1" thickBot="1" x14ac:dyDescent="0.4">
      <c r="AL388">
        <f t="shared" ref="AL388:AL451" si="55">AL387+0.6671</f>
        <v>257.50060000000133</v>
      </c>
      <c r="AM388">
        <f t="shared" ref="AM388:AM451" si="56">AM387+0.6671</f>
        <v>257.50060000000133</v>
      </c>
      <c r="AN388">
        <f t="shared" ref="AN388:AN451" si="57">AN387+0.6671</f>
        <v>257.50060000000133</v>
      </c>
      <c r="AO388" s="41"/>
      <c r="AP388" s="43">
        <f t="shared" si="52"/>
        <v>0</v>
      </c>
      <c r="AQ388">
        <v>663.88823112</v>
      </c>
      <c r="AR388" s="42">
        <f t="shared" si="53"/>
        <v>663.88823112</v>
      </c>
      <c r="AS388">
        <v>748.636157766</v>
      </c>
      <c r="AT388" s="44">
        <f t="shared" si="54"/>
        <v>748.636157766</v>
      </c>
      <c r="AU388">
        <v>10</v>
      </c>
      <c r="AV388">
        <v>20</v>
      </c>
      <c r="AW388">
        <v>30</v>
      </c>
    </row>
    <row r="389" spans="38:49" thickTop="1" thickBot="1" x14ac:dyDescent="0.4">
      <c r="AL389">
        <f t="shared" si="55"/>
        <v>258.16770000000133</v>
      </c>
      <c r="AM389">
        <f t="shared" si="56"/>
        <v>258.16770000000133</v>
      </c>
      <c r="AN389">
        <f t="shared" si="57"/>
        <v>258.16770000000133</v>
      </c>
      <c r="AP389" s="43">
        <f t="shared" si="52"/>
        <v>0</v>
      </c>
      <c r="AQ389">
        <v>667.62817007800004</v>
      </c>
      <c r="AR389" s="42">
        <f t="shared" si="53"/>
        <v>667.62817007800004</v>
      </c>
      <c r="AS389">
        <v>749.31405751500006</v>
      </c>
      <c r="AT389" s="44">
        <f t="shared" si="54"/>
        <v>749.31405751500006</v>
      </c>
      <c r="AU389">
        <v>10</v>
      </c>
      <c r="AV389">
        <v>20</v>
      </c>
      <c r="AW389">
        <v>30</v>
      </c>
    </row>
    <row r="390" spans="38:49" thickTop="1" thickBot="1" x14ac:dyDescent="0.4">
      <c r="AL390">
        <f t="shared" si="55"/>
        <v>258.83480000000134</v>
      </c>
      <c r="AM390">
        <f t="shared" si="56"/>
        <v>258.83480000000134</v>
      </c>
      <c r="AN390">
        <f t="shared" si="57"/>
        <v>258.83480000000134</v>
      </c>
      <c r="AP390" s="43">
        <f t="shared" si="52"/>
        <v>0</v>
      </c>
      <c r="AQ390">
        <v>669.10115005700004</v>
      </c>
      <c r="AR390" s="42">
        <f t="shared" si="53"/>
        <v>669.10115005700004</v>
      </c>
      <c r="AS390">
        <v>746.47599156299998</v>
      </c>
      <c r="AT390" s="44">
        <f t="shared" si="54"/>
        <v>746.47599156299998</v>
      </c>
      <c r="AU390">
        <v>10</v>
      </c>
      <c r="AV390">
        <v>20</v>
      </c>
      <c r="AW390">
        <v>30</v>
      </c>
    </row>
    <row r="391" spans="38:49" thickTop="1" thickBot="1" x14ac:dyDescent="0.4">
      <c r="AL391">
        <f t="shared" si="55"/>
        <v>259.50190000000134</v>
      </c>
      <c r="AM391">
        <f t="shared" si="56"/>
        <v>259.50190000000134</v>
      </c>
      <c r="AN391">
        <f t="shared" si="57"/>
        <v>259.50190000000134</v>
      </c>
      <c r="AP391" s="43">
        <f t="shared" si="52"/>
        <v>0</v>
      </c>
      <c r="AQ391">
        <v>667.43932831699999</v>
      </c>
      <c r="AR391" s="42">
        <f t="shared" si="53"/>
        <v>667.43932831699999</v>
      </c>
      <c r="AS391">
        <v>749.25392921899993</v>
      </c>
      <c r="AT391" s="44">
        <f t="shared" si="54"/>
        <v>749.25392921899993</v>
      </c>
      <c r="AU391">
        <v>10</v>
      </c>
      <c r="AV391">
        <v>20</v>
      </c>
      <c r="AW391">
        <v>30</v>
      </c>
    </row>
    <row r="392" spans="38:49" thickTop="1" thickBot="1" x14ac:dyDescent="0.4">
      <c r="AL392">
        <f t="shared" si="55"/>
        <v>260.16900000000135</v>
      </c>
      <c r="AM392">
        <f t="shared" si="56"/>
        <v>260.16900000000135</v>
      </c>
      <c r="AN392">
        <f t="shared" si="57"/>
        <v>260.16900000000135</v>
      </c>
      <c r="AP392" s="43">
        <f t="shared" si="52"/>
        <v>0</v>
      </c>
      <c r="AQ392">
        <v>622.16106710400004</v>
      </c>
      <c r="AR392" s="42">
        <f t="shared" si="53"/>
        <v>622.16106710400004</v>
      </c>
      <c r="AS392">
        <v>747.76226447299996</v>
      </c>
      <c r="AT392" s="44">
        <f t="shared" si="54"/>
        <v>747.76226447299996</v>
      </c>
      <c r="AU392">
        <v>10</v>
      </c>
      <c r="AV392">
        <v>20</v>
      </c>
      <c r="AW392">
        <v>30</v>
      </c>
    </row>
    <row r="393" spans="38:49" thickTop="1" thickBot="1" x14ac:dyDescent="0.4">
      <c r="AL393">
        <f t="shared" si="55"/>
        <v>260.83610000000135</v>
      </c>
      <c r="AM393">
        <f t="shared" si="56"/>
        <v>260.83610000000135</v>
      </c>
      <c r="AN393">
        <f t="shared" si="57"/>
        <v>260.83610000000135</v>
      </c>
      <c r="AP393" s="43">
        <f t="shared" si="52"/>
        <v>0</v>
      </c>
      <c r="AQ393">
        <v>331.77303996699993</v>
      </c>
      <c r="AR393" s="42">
        <f t="shared" si="53"/>
        <v>331.77303996699993</v>
      </c>
      <c r="AS393">
        <v>752.35819524200019</v>
      </c>
      <c r="AT393" s="44">
        <f t="shared" si="54"/>
        <v>752.35819524200019</v>
      </c>
      <c r="AU393">
        <v>10</v>
      </c>
      <c r="AV393">
        <v>20</v>
      </c>
      <c r="AW393">
        <v>30</v>
      </c>
    </row>
    <row r="394" spans="38:49" thickTop="1" thickBot="1" x14ac:dyDescent="0.4">
      <c r="AL394">
        <f t="shared" si="55"/>
        <v>261.50320000000136</v>
      </c>
      <c r="AM394">
        <f t="shared" si="56"/>
        <v>261.50320000000136</v>
      </c>
      <c r="AN394">
        <f t="shared" si="57"/>
        <v>261.50320000000136</v>
      </c>
      <c r="AP394" s="43">
        <f t="shared" si="52"/>
        <v>0</v>
      </c>
      <c r="AQ394">
        <v>93.786200378999865</v>
      </c>
      <c r="AR394" s="42">
        <f t="shared" si="53"/>
        <v>93.786200378999865</v>
      </c>
      <c r="AS394">
        <v>753.34896801299988</v>
      </c>
      <c r="AT394" s="44">
        <f t="shared" si="54"/>
        <v>753.34896801299988</v>
      </c>
      <c r="AU394">
        <v>10</v>
      </c>
      <c r="AV394">
        <v>20</v>
      </c>
      <c r="AW394">
        <v>30</v>
      </c>
    </row>
    <row r="395" spans="38:49" thickTop="1" thickBot="1" x14ac:dyDescent="0.4">
      <c r="AL395">
        <f t="shared" si="55"/>
        <v>262.17030000000136</v>
      </c>
      <c r="AM395">
        <f t="shared" si="56"/>
        <v>262.17030000000136</v>
      </c>
      <c r="AN395">
        <f t="shared" si="57"/>
        <v>262.17030000000136</v>
      </c>
      <c r="AP395" s="43">
        <f t="shared" si="52"/>
        <v>0</v>
      </c>
      <c r="AQ395">
        <v>28.835547008000049</v>
      </c>
      <c r="AR395" s="42">
        <f t="shared" si="53"/>
        <v>28.835547008000049</v>
      </c>
      <c r="AS395">
        <v>756.20425550799996</v>
      </c>
      <c r="AT395" s="44">
        <f t="shared" si="54"/>
        <v>756.20425550799996</v>
      </c>
      <c r="AU395">
        <v>10</v>
      </c>
      <c r="AV395">
        <v>20</v>
      </c>
      <c r="AW395">
        <v>30</v>
      </c>
    </row>
    <row r="396" spans="38:49" thickTop="1" thickBot="1" x14ac:dyDescent="0.4">
      <c r="AL396">
        <f t="shared" si="55"/>
        <v>262.83740000000137</v>
      </c>
      <c r="AM396">
        <f t="shared" si="56"/>
        <v>262.83740000000137</v>
      </c>
      <c r="AN396">
        <f t="shared" si="57"/>
        <v>262.83740000000137</v>
      </c>
      <c r="AP396" s="43">
        <f t="shared" si="52"/>
        <v>0</v>
      </c>
      <c r="AQ396">
        <v>10.996018538000044</v>
      </c>
      <c r="AR396" s="42">
        <f t="shared" si="53"/>
        <v>10.996018538000044</v>
      </c>
      <c r="AS396">
        <v>757.35012383499998</v>
      </c>
      <c r="AT396" s="44">
        <f t="shared" si="54"/>
        <v>757.35012383499998</v>
      </c>
      <c r="AU396">
        <v>10</v>
      </c>
      <c r="AV396">
        <v>20</v>
      </c>
      <c r="AW396">
        <v>30</v>
      </c>
    </row>
    <row r="397" spans="38:49" thickTop="1" thickBot="1" x14ac:dyDescent="0.4">
      <c r="AL397">
        <f t="shared" si="55"/>
        <v>263.50450000000137</v>
      </c>
      <c r="AM397">
        <f t="shared" si="56"/>
        <v>263.50450000000137</v>
      </c>
      <c r="AN397">
        <f t="shared" si="57"/>
        <v>263.50450000000137</v>
      </c>
      <c r="AP397" s="43">
        <f t="shared" si="52"/>
        <v>0</v>
      </c>
      <c r="AQ397">
        <v>6.0191598540000086</v>
      </c>
      <c r="AR397" s="42">
        <f t="shared" si="53"/>
        <v>6.0191598540000086</v>
      </c>
      <c r="AS397">
        <v>757.33397810899987</v>
      </c>
      <c r="AT397" s="44">
        <f t="shared" si="54"/>
        <v>757.33397810899987</v>
      </c>
      <c r="AU397">
        <v>10</v>
      </c>
      <c r="AV397">
        <v>20</v>
      </c>
      <c r="AW397">
        <v>30</v>
      </c>
    </row>
    <row r="398" spans="38:49" thickTop="1" thickBot="1" x14ac:dyDescent="0.4">
      <c r="AL398">
        <f t="shared" si="55"/>
        <v>264.17160000000138</v>
      </c>
      <c r="AM398">
        <f t="shared" si="56"/>
        <v>264.17160000000138</v>
      </c>
      <c r="AN398">
        <f t="shared" si="57"/>
        <v>264.17160000000138</v>
      </c>
      <c r="AP398" s="43">
        <f t="shared" si="52"/>
        <v>0</v>
      </c>
      <c r="AR398" s="42">
        <f t="shared" si="53"/>
        <v>0</v>
      </c>
      <c r="AS398">
        <v>717.83841398000004</v>
      </c>
      <c r="AT398" s="44">
        <f t="shared" si="54"/>
        <v>717.83841398000004</v>
      </c>
      <c r="AU398">
        <v>10</v>
      </c>
      <c r="AV398">
        <v>20</v>
      </c>
      <c r="AW398">
        <v>30</v>
      </c>
    </row>
    <row r="399" spans="38:49" thickTop="1" thickBot="1" x14ac:dyDescent="0.4">
      <c r="AL399">
        <f t="shared" si="55"/>
        <v>264.83870000000138</v>
      </c>
      <c r="AM399">
        <f t="shared" si="56"/>
        <v>264.83870000000138</v>
      </c>
      <c r="AN399">
        <f t="shared" si="57"/>
        <v>264.83870000000138</v>
      </c>
      <c r="AP399" s="43">
        <f t="shared" si="52"/>
        <v>0</v>
      </c>
      <c r="AR399" s="42">
        <f t="shared" si="53"/>
        <v>0</v>
      </c>
      <c r="AS399">
        <v>510.157750566</v>
      </c>
      <c r="AT399" s="44">
        <f t="shared" si="54"/>
        <v>510.157750566</v>
      </c>
      <c r="AU399">
        <v>10</v>
      </c>
      <c r="AV399">
        <v>20</v>
      </c>
      <c r="AW399">
        <v>30</v>
      </c>
    </row>
    <row r="400" spans="38:49" thickTop="1" thickBot="1" x14ac:dyDescent="0.4">
      <c r="AL400">
        <f t="shared" si="55"/>
        <v>265.50580000000139</v>
      </c>
      <c r="AM400">
        <f t="shared" si="56"/>
        <v>265.50580000000139</v>
      </c>
      <c r="AN400">
        <f t="shared" si="57"/>
        <v>265.50580000000139</v>
      </c>
      <c r="AP400" s="43">
        <f t="shared" si="52"/>
        <v>0</v>
      </c>
      <c r="AR400" s="42">
        <f t="shared" si="53"/>
        <v>0</v>
      </c>
      <c r="AS400">
        <v>134.00550024800009</v>
      </c>
      <c r="AT400" s="44">
        <f t="shared" si="54"/>
        <v>134.00550024800009</v>
      </c>
      <c r="AU400">
        <v>10</v>
      </c>
      <c r="AV400">
        <v>20</v>
      </c>
      <c r="AW400">
        <v>30</v>
      </c>
    </row>
    <row r="401" spans="38:49" thickTop="1" thickBot="1" x14ac:dyDescent="0.4">
      <c r="AL401">
        <f t="shared" si="55"/>
        <v>266.17290000000139</v>
      </c>
      <c r="AM401">
        <f t="shared" si="56"/>
        <v>266.17290000000139</v>
      </c>
      <c r="AN401">
        <f t="shared" si="57"/>
        <v>266.17290000000139</v>
      </c>
      <c r="AP401" s="43">
        <f t="shared" si="52"/>
        <v>0</v>
      </c>
      <c r="AR401" s="42">
        <f t="shared" si="53"/>
        <v>0</v>
      </c>
      <c r="AS401">
        <v>2.7341361089997918</v>
      </c>
      <c r="AT401" s="44">
        <f t="shared" si="54"/>
        <v>2.7341361089997918</v>
      </c>
      <c r="AU401">
        <v>10</v>
      </c>
      <c r="AV401">
        <v>20</v>
      </c>
      <c r="AW401">
        <v>30</v>
      </c>
    </row>
    <row r="402" spans="38:49" thickTop="1" thickBot="1" x14ac:dyDescent="0.4">
      <c r="AL402">
        <f t="shared" si="55"/>
        <v>266.8400000000014</v>
      </c>
      <c r="AM402">
        <f t="shared" si="56"/>
        <v>266.8400000000014</v>
      </c>
      <c r="AN402">
        <f t="shared" si="57"/>
        <v>266.8400000000014</v>
      </c>
      <c r="AP402" s="43">
        <f t="shared" si="52"/>
        <v>0</v>
      </c>
      <c r="AR402" s="42">
        <f t="shared" si="53"/>
        <v>0</v>
      </c>
      <c r="AS402">
        <v>1.2665436860002046</v>
      </c>
      <c r="AT402" s="44">
        <f t="shared" si="54"/>
        <v>1.2665436860002046</v>
      </c>
      <c r="AU402">
        <v>10</v>
      </c>
      <c r="AV402">
        <v>20</v>
      </c>
      <c r="AW402">
        <v>30</v>
      </c>
    </row>
    <row r="403" spans="38:49" thickTop="1" thickBot="1" x14ac:dyDescent="0.4">
      <c r="AL403">
        <f t="shared" si="55"/>
        <v>267.5071000000014</v>
      </c>
      <c r="AM403">
        <f t="shared" si="56"/>
        <v>267.5071000000014</v>
      </c>
      <c r="AN403">
        <f t="shared" si="57"/>
        <v>267.5071000000014</v>
      </c>
      <c r="AP403" s="43">
        <f t="shared" si="52"/>
        <v>0</v>
      </c>
      <c r="AR403" s="42">
        <f t="shared" si="53"/>
        <v>0</v>
      </c>
      <c r="AS403">
        <v>0.91683140600002844</v>
      </c>
      <c r="AT403" s="44">
        <f t="shared" si="54"/>
        <v>0.91683140600002844</v>
      </c>
      <c r="AU403">
        <v>10</v>
      </c>
      <c r="AV403">
        <v>20</v>
      </c>
      <c r="AW403">
        <v>30</v>
      </c>
    </row>
    <row r="404" spans="38:49" thickTop="1" thickBot="1" x14ac:dyDescent="0.4">
      <c r="AL404">
        <f t="shared" si="55"/>
        <v>268.17420000000141</v>
      </c>
      <c r="AM404">
        <f t="shared" si="56"/>
        <v>268.17420000000141</v>
      </c>
      <c r="AN404">
        <f t="shared" si="57"/>
        <v>268.17420000000141</v>
      </c>
      <c r="AP404" s="43">
        <f t="shared" si="52"/>
        <v>0</v>
      </c>
      <c r="AQ404" s="41"/>
      <c r="AR404" s="42">
        <f t="shared" si="53"/>
        <v>0</v>
      </c>
      <c r="AS404">
        <v>0.47685101199999735</v>
      </c>
      <c r="AT404" s="44">
        <f t="shared" si="54"/>
        <v>0.47685101199999735</v>
      </c>
      <c r="AU404">
        <v>10</v>
      </c>
      <c r="AV404">
        <v>20</v>
      </c>
      <c r="AW404">
        <v>30</v>
      </c>
    </row>
    <row r="405" spans="38:49" thickTop="1" thickBot="1" x14ac:dyDescent="0.4">
      <c r="AL405">
        <f t="shared" si="55"/>
        <v>268.84130000000141</v>
      </c>
      <c r="AM405">
        <f t="shared" si="56"/>
        <v>268.84130000000141</v>
      </c>
      <c r="AN405">
        <f t="shared" si="57"/>
        <v>268.84130000000141</v>
      </c>
      <c r="AP405" s="43">
        <f t="shared" si="52"/>
        <v>0</v>
      </c>
      <c r="AR405" s="42">
        <f t="shared" si="53"/>
        <v>0</v>
      </c>
      <c r="AS405">
        <v>0.21309510700007195</v>
      </c>
      <c r="AT405" s="44">
        <f t="shared" si="54"/>
        <v>0.21309510700007195</v>
      </c>
      <c r="AU405">
        <v>10</v>
      </c>
      <c r="AV405">
        <v>20</v>
      </c>
      <c r="AW405">
        <v>30</v>
      </c>
    </row>
    <row r="406" spans="38:49" thickTop="1" thickBot="1" x14ac:dyDescent="0.4">
      <c r="AL406">
        <f t="shared" si="55"/>
        <v>269.50840000000142</v>
      </c>
      <c r="AM406">
        <f t="shared" si="56"/>
        <v>269.50840000000142</v>
      </c>
      <c r="AN406">
        <f t="shared" si="57"/>
        <v>269.50840000000142</v>
      </c>
      <c r="AP406" s="43">
        <f t="shared" si="52"/>
        <v>0</v>
      </c>
      <c r="AR406" s="42">
        <f t="shared" si="53"/>
        <v>0</v>
      </c>
      <c r="AS406">
        <v>-5.134073699991859E-2</v>
      </c>
      <c r="AT406" s="44">
        <f t="shared" si="54"/>
        <v>0</v>
      </c>
      <c r="AU406">
        <v>10</v>
      </c>
      <c r="AV406">
        <v>20</v>
      </c>
      <c r="AW406">
        <v>30</v>
      </c>
    </row>
    <row r="407" spans="38:49" thickTop="1" thickBot="1" x14ac:dyDescent="0.4">
      <c r="AL407">
        <f t="shared" si="55"/>
        <v>270.17550000000142</v>
      </c>
      <c r="AM407">
        <f t="shared" si="56"/>
        <v>270.17550000000142</v>
      </c>
      <c r="AN407">
        <f t="shared" si="57"/>
        <v>270.17550000000142</v>
      </c>
      <c r="AP407" s="43">
        <f t="shared" si="52"/>
        <v>0</v>
      </c>
      <c r="AR407" s="42">
        <f t="shared" si="53"/>
        <v>0</v>
      </c>
      <c r="AS407">
        <v>-4.3414140000095358E-2</v>
      </c>
      <c r="AT407" s="44">
        <f t="shared" si="54"/>
        <v>0</v>
      </c>
      <c r="AU407">
        <v>10</v>
      </c>
      <c r="AV407">
        <v>20</v>
      </c>
      <c r="AW407">
        <v>30</v>
      </c>
    </row>
    <row r="408" spans="38:49" thickTop="1" thickBot="1" x14ac:dyDescent="0.4">
      <c r="AL408">
        <f t="shared" si="55"/>
        <v>270.84260000000143</v>
      </c>
      <c r="AM408">
        <f t="shared" si="56"/>
        <v>270.84260000000143</v>
      </c>
      <c r="AN408">
        <f t="shared" si="57"/>
        <v>270.84260000000143</v>
      </c>
      <c r="AP408" s="43">
        <f t="shared" si="52"/>
        <v>0</v>
      </c>
      <c r="AR408" s="42">
        <f t="shared" si="53"/>
        <v>0</v>
      </c>
      <c r="AT408" s="44">
        <f t="shared" si="54"/>
        <v>0</v>
      </c>
      <c r="AU408">
        <v>10</v>
      </c>
      <c r="AV408">
        <v>20</v>
      </c>
      <c r="AW408">
        <v>30</v>
      </c>
    </row>
    <row r="409" spans="38:49" thickTop="1" thickBot="1" x14ac:dyDescent="0.4">
      <c r="AL409">
        <f t="shared" si="55"/>
        <v>271.50970000000143</v>
      </c>
      <c r="AM409">
        <f t="shared" si="56"/>
        <v>271.50970000000143</v>
      </c>
      <c r="AN409">
        <f t="shared" si="57"/>
        <v>271.50970000000143</v>
      </c>
      <c r="AP409" s="43">
        <f t="shared" si="52"/>
        <v>0</v>
      </c>
      <c r="AR409" s="42">
        <f t="shared" si="53"/>
        <v>0</v>
      </c>
      <c r="AT409" s="44">
        <f t="shared" si="54"/>
        <v>0</v>
      </c>
      <c r="AU409">
        <v>10</v>
      </c>
      <c r="AV409">
        <v>20</v>
      </c>
      <c r="AW409">
        <v>30</v>
      </c>
    </row>
    <row r="410" spans="38:49" thickTop="1" thickBot="1" x14ac:dyDescent="0.4">
      <c r="AL410">
        <f t="shared" si="55"/>
        <v>272.17680000000144</v>
      </c>
      <c r="AM410">
        <f t="shared" si="56"/>
        <v>272.17680000000144</v>
      </c>
      <c r="AN410">
        <f t="shared" si="57"/>
        <v>272.17680000000144</v>
      </c>
      <c r="AP410" s="43">
        <f t="shared" si="52"/>
        <v>0</v>
      </c>
      <c r="AR410" s="42">
        <f t="shared" si="53"/>
        <v>0</v>
      </c>
      <c r="AT410" s="44">
        <f t="shared" si="54"/>
        <v>0</v>
      </c>
      <c r="AU410">
        <v>10</v>
      </c>
      <c r="AV410">
        <v>20</v>
      </c>
      <c r="AW410">
        <v>30</v>
      </c>
    </row>
    <row r="411" spans="38:49" thickTop="1" thickBot="1" x14ac:dyDescent="0.4">
      <c r="AL411">
        <f t="shared" si="55"/>
        <v>272.84390000000144</v>
      </c>
      <c r="AM411">
        <f t="shared" si="56"/>
        <v>272.84390000000144</v>
      </c>
      <c r="AN411">
        <f t="shared" si="57"/>
        <v>272.84390000000144</v>
      </c>
      <c r="AP411" s="43">
        <f t="shared" si="52"/>
        <v>0</v>
      </c>
      <c r="AR411" s="42">
        <f t="shared" si="53"/>
        <v>0</v>
      </c>
      <c r="AT411" s="44">
        <f t="shared" si="54"/>
        <v>0</v>
      </c>
      <c r="AU411">
        <v>10</v>
      </c>
      <c r="AV411">
        <v>20</v>
      </c>
      <c r="AW411">
        <v>30</v>
      </c>
    </row>
    <row r="412" spans="38:49" thickTop="1" thickBot="1" x14ac:dyDescent="0.4">
      <c r="AL412">
        <f t="shared" si="55"/>
        <v>273.51100000000145</v>
      </c>
      <c r="AM412">
        <f t="shared" si="56"/>
        <v>273.51100000000145</v>
      </c>
      <c r="AN412">
        <f t="shared" si="57"/>
        <v>273.51100000000145</v>
      </c>
      <c r="AP412" s="43">
        <f t="shared" si="52"/>
        <v>0</v>
      </c>
      <c r="AR412" s="42">
        <f t="shared" si="53"/>
        <v>0</v>
      </c>
      <c r="AT412" s="44">
        <f t="shared" si="54"/>
        <v>0</v>
      </c>
      <c r="AU412">
        <v>10</v>
      </c>
      <c r="AV412">
        <v>20</v>
      </c>
      <c r="AW412">
        <v>30</v>
      </c>
    </row>
    <row r="413" spans="38:49" thickTop="1" thickBot="1" x14ac:dyDescent="0.4">
      <c r="AL413">
        <f t="shared" si="55"/>
        <v>274.17810000000145</v>
      </c>
      <c r="AM413">
        <f t="shared" si="56"/>
        <v>274.17810000000145</v>
      </c>
      <c r="AN413">
        <f t="shared" si="57"/>
        <v>274.17810000000145</v>
      </c>
      <c r="AP413" s="43">
        <f t="shared" si="52"/>
        <v>0</v>
      </c>
      <c r="AR413" s="42">
        <f t="shared" si="53"/>
        <v>0</v>
      </c>
      <c r="AT413" s="44">
        <f t="shared" si="54"/>
        <v>0</v>
      </c>
      <c r="AU413">
        <v>10</v>
      </c>
      <c r="AV413">
        <v>20</v>
      </c>
      <c r="AW413">
        <v>30</v>
      </c>
    </row>
    <row r="414" spans="38:49" thickTop="1" thickBot="1" x14ac:dyDescent="0.4">
      <c r="AL414">
        <f t="shared" si="55"/>
        <v>274.84520000000146</v>
      </c>
      <c r="AM414">
        <f t="shared" si="56"/>
        <v>274.84520000000146</v>
      </c>
      <c r="AN414">
        <f t="shared" si="57"/>
        <v>274.84520000000146</v>
      </c>
      <c r="AP414" s="43">
        <f t="shared" si="52"/>
        <v>0</v>
      </c>
      <c r="AR414" s="42">
        <f t="shared" si="53"/>
        <v>0</v>
      </c>
      <c r="AT414" s="44">
        <f t="shared" si="54"/>
        <v>0</v>
      </c>
      <c r="AU414">
        <v>10</v>
      </c>
      <c r="AV414">
        <v>20</v>
      </c>
      <c r="AW414">
        <v>30</v>
      </c>
    </row>
    <row r="415" spans="38:49" thickTop="1" thickBot="1" x14ac:dyDescent="0.4">
      <c r="AL415">
        <f t="shared" si="55"/>
        <v>275.51230000000146</v>
      </c>
      <c r="AM415">
        <f t="shared" si="56"/>
        <v>275.51230000000146</v>
      </c>
      <c r="AN415">
        <f t="shared" si="57"/>
        <v>275.51230000000146</v>
      </c>
      <c r="AP415" s="43">
        <f t="shared" si="52"/>
        <v>0</v>
      </c>
      <c r="AR415" s="42">
        <f t="shared" si="53"/>
        <v>0</v>
      </c>
      <c r="AT415" s="44">
        <f t="shared" si="54"/>
        <v>0</v>
      </c>
      <c r="AU415">
        <v>10</v>
      </c>
      <c r="AV415">
        <v>20</v>
      </c>
      <c r="AW415">
        <v>30</v>
      </c>
    </row>
    <row r="416" spans="38:49" thickTop="1" thickBot="1" x14ac:dyDescent="0.4">
      <c r="AL416">
        <f t="shared" si="55"/>
        <v>276.17940000000146</v>
      </c>
      <c r="AM416">
        <f t="shared" si="56"/>
        <v>276.17940000000146</v>
      </c>
      <c r="AN416">
        <f t="shared" si="57"/>
        <v>276.17940000000146</v>
      </c>
      <c r="AP416" s="43">
        <f t="shared" si="52"/>
        <v>0</v>
      </c>
      <c r="AR416" s="42">
        <f t="shared" si="53"/>
        <v>0</v>
      </c>
      <c r="AT416" s="44">
        <f t="shared" si="54"/>
        <v>0</v>
      </c>
      <c r="AU416">
        <v>10</v>
      </c>
      <c r="AV416">
        <v>20</v>
      </c>
      <c r="AW416">
        <v>30</v>
      </c>
    </row>
    <row r="417" spans="38:49" thickTop="1" thickBot="1" x14ac:dyDescent="0.4">
      <c r="AL417">
        <f t="shared" si="55"/>
        <v>276.84650000000147</v>
      </c>
      <c r="AM417">
        <f t="shared" si="56"/>
        <v>276.84650000000147</v>
      </c>
      <c r="AN417">
        <f t="shared" si="57"/>
        <v>276.84650000000147</v>
      </c>
      <c r="AP417" s="43">
        <f t="shared" si="52"/>
        <v>0</v>
      </c>
      <c r="AR417" s="42">
        <f t="shared" si="53"/>
        <v>0</v>
      </c>
      <c r="AT417" s="44">
        <f t="shared" si="54"/>
        <v>0</v>
      </c>
      <c r="AU417">
        <v>10</v>
      </c>
      <c r="AV417">
        <v>20</v>
      </c>
      <c r="AW417">
        <v>30</v>
      </c>
    </row>
    <row r="418" spans="38:49" thickTop="1" thickBot="1" x14ac:dyDescent="0.4">
      <c r="AL418">
        <f t="shared" si="55"/>
        <v>277.51360000000147</v>
      </c>
      <c r="AM418">
        <f t="shared" si="56"/>
        <v>277.51360000000147</v>
      </c>
      <c r="AN418">
        <f t="shared" si="57"/>
        <v>277.51360000000147</v>
      </c>
      <c r="AP418" s="43">
        <f t="shared" si="52"/>
        <v>0</v>
      </c>
      <c r="AR418" s="42">
        <f t="shared" si="53"/>
        <v>0</v>
      </c>
      <c r="AT418" s="44">
        <f t="shared" si="54"/>
        <v>0</v>
      </c>
      <c r="AU418">
        <v>10</v>
      </c>
      <c r="AV418">
        <v>20</v>
      </c>
      <c r="AW418">
        <v>30</v>
      </c>
    </row>
    <row r="419" spans="38:49" thickTop="1" thickBot="1" x14ac:dyDescent="0.4">
      <c r="AL419">
        <f t="shared" si="55"/>
        <v>278.18070000000148</v>
      </c>
      <c r="AM419">
        <f t="shared" si="56"/>
        <v>278.18070000000148</v>
      </c>
      <c r="AN419">
        <f t="shared" si="57"/>
        <v>278.18070000000148</v>
      </c>
      <c r="AP419" s="43">
        <f t="shared" si="52"/>
        <v>0</v>
      </c>
      <c r="AR419" s="42">
        <f t="shared" si="53"/>
        <v>0</v>
      </c>
      <c r="AT419" s="44">
        <f t="shared" si="54"/>
        <v>0</v>
      </c>
      <c r="AU419">
        <v>10</v>
      </c>
      <c r="AV419">
        <v>20</v>
      </c>
      <c r="AW419">
        <v>30</v>
      </c>
    </row>
    <row r="420" spans="38:49" thickTop="1" thickBot="1" x14ac:dyDescent="0.4">
      <c r="AL420">
        <f t="shared" si="55"/>
        <v>278.84780000000148</v>
      </c>
      <c r="AM420">
        <f t="shared" si="56"/>
        <v>278.84780000000148</v>
      </c>
      <c r="AN420">
        <f t="shared" si="57"/>
        <v>278.84780000000148</v>
      </c>
      <c r="AP420" s="43">
        <f t="shared" si="52"/>
        <v>0</v>
      </c>
      <c r="AR420" s="42">
        <f t="shared" si="53"/>
        <v>0</v>
      </c>
      <c r="AT420" s="44">
        <f t="shared" si="54"/>
        <v>0</v>
      </c>
      <c r="AU420">
        <v>10</v>
      </c>
      <c r="AV420">
        <v>20</v>
      </c>
      <c r="AW420">
        <v>30</v>
      </c>
    </row>
    <row r="421" spans="38:49" thickTop="1" thickBot="1" x14ac:dyDescent="0.4">
      <c r="AL421">
        <f t="shared" si="55"/>
        <v>279.51490000000149</v>
      </c>
      <c r="AM421">
        <f t="shared" si="56"/>
        <v>279.51490000000149</v>
      </c>
      <c r="AN421">
        <f t="shared" si="57"/>
        <v>279.51490000000149</v>
      </c>
      <c r="AP421" s="43">
        <f t="shared" si="52"/>
        <v>0</v>
      </c>
      <c r="AR421" s="42">
        <f t="shared" si="53"/>
        <v>0</v>
      </c>
      <c r="AT421" s="44">
        <f t="shared" si="54"/>
        <v>0</v>
      </c>
      <c r="AU421">
        <v>10</v>
      </c>
      <c r="AV421">
        <v>20</v>
      </c>
      <c r="AW421">
        <v>30</v>
      </c>
    </row>
    <row r="422" spans="38:49" thickTop="1" thickBot="1" x14ac:dyDescent="0.4">
      <c r="AL422">
        <f t="shared" si="55"/>
        <v>280.18200000000149</v>
      </c>
      <c r="AM422">
        <f t="shared" si="56"/>
        <v>280.18200000000149</v>
      </c>
      <c r="AN422">
        <f t="shared" si="57"/>
        <v>280.18200000000149</v>
      </c>
      <c r="AP422" s="43">
        <f t="shared" si="52"/>
        <v>0</v>
      </c>
      <c r="AR422" s="42">
        <f t="shared" si="53"/>
        <v>0</v>
      </c>
      <c r="AT422" s="44">
        <f t="shared" si="54"/>
        <v>0</v>
      </c>
      <c r="AU422">
        <v>10</v>
      </c>
      <c r="AV422">
        <v>20</v>
      </c>
      <c r="AW422">
        <v>30</v>
      </c>
    </row>
    <row r="423" spans="38:49" thickTop="1" thickBot="1" x14ac:dyDescent="0.4">
      <c r="AL423">
        <f t="shared" si="55"/>
        <v>280.8491000000015</v>
      </c>
      <c r="AM423">
        <f t="shared" si="56"/>
        <v>280.8491000000015</v>
      </c>
      <c r="AN423">
        <f t="shared" si="57"/>
        <v>280.8491000000015</v>
      </c>
      <c r="AP423" s="43">
        <f t="shared" si="52"/>
        <v>0</v>
      </c>
      <c r="AR423" s="42">
        <f t="shared" si="53"/>
        <v>0</v>
      </c>
      <c r="AT423" s="44">
        <f t="shared" si="54"/>
        <v>0</v>
      </c>
      <c r="AU423">
        <v>10</v>
      </c>
      <c r="AV423">
        <v>20</v>
      </c>
      <c r="AW423">
        <v>30</v>
      </c>
    </row>
    <row r="424" spans="38:49" thickTop="1" thickBot="1" x14ac:dyDescent="0.4">
      <c r="AL424">
        <f t="shared" si="55"/>
        <v>281.5162000000015</v>
      </c>
      <c r="AM424">
        <f t="shared" si="56"/>
        <v>281.5162000000015</v>
      </c>
      <c r="AN424">
        <f t="shared" si="57"/>
        <v>281.5162000000015</v>
      </c>
      <c r="AP424" s="43">
        <f t="shared" si="52"/>
        <v>0</v>
      </c>
      <c r="AR424" s="42">
        <f t="shared" si="53"/>
        <v>0</v>
      </c>
      <c r="AT424" s="44">
        <f t="shared" si="54"/>
        <v>0</v>
      </c>
      <c r="AU424">
        <v>10</v>
      </c>
      <c r="AV424">
        <v>20</v>
      </c>
      <c r="AW424">
        <v>30</v>
      </c>
    </row>
    <row r="425" spans="38:49" thickTop="1" thickBot="1" x14ac:dyDescent="0.4">
      <c r="AL425">
        <f t="shared" si="55"/>
        <v>282.18330000000151</v>
      </c>
      <c r="AM425">
        <f t="shared" si="56"/>
        <v>282.18330000000151</v>
      </c>
      <c r="AN425">
        <f t="shared" si="57"/>
        <v>282.18330000000151</v>
      </c>
      <c r="AP425" s="43">
        <f t="shared" si="52"/>
        <v>0</v>
      </c>
      <c r="AR425" s="42">
        <f t="shared" si="53"/>
        <v>0</v>
      </c>
      <c r="AT425" s="44">
        <f t="shared" si="54"/>
        <v>0</v>
      </c>
      <c r="AU425">
        <v>10</v>
      </c>
      <c r="AV425">
        <v>20</v>
      </c>
      <c r="AW425">
        <v>30</v>
      </c>
    </row>
    <row r="426" spans="38:49" thickTop="1" thickBot="1" x14ac:dyDescent="0.4">
      <c r="AL426">
        <f t="shared" si="55"/>
        <v>282.85040000000151</v>
      </c>
      <c r="AM426">
        <f t="shared" si="56"/>
        <v>282.85040000000151</v>
      </c>
      <c r="AN426">
        <f t="shared" si="57"/>
        <v>282.85040000000151</v>
      </c>
      <c r="AP426" s="43">
        <f t="shared" si="52"/>
        <v>0</v>
      </c>
      <c r="AR426" s="42">
        <f t="shared" si="53"/>
        <v>0</v>
      </c>
      <c r="AT426" s="44">
        <f t="shared" si="54"/>
        <v>0</v>
      </c>
      <c r="AU426">
        <v>10</v>
      </c>
      <c r="AV426">
        <v>20</v>
      </c>
      <c r="AW426">
        <v>30</v>
      </c>
    </row>
    <row r="427" spans="38:49" thickTop="1" thickBot="1" x14ac:dyDescent="0.4">
      <c r="AL427">
        <f t="shared" si="55"/>
        <v>283.51750000000152</v>
      </c>
      <c r="AM427">
        <f t="shared" si="56"/>
        <v>283.51750000000152</v>
      </c>
      <c r="AN427">
        <f t="shared" si="57"/>
        <v>283.51750000000152</v>
      </c>
      <c r="AP427" s="43">
        <f t="shared" si="52"/>
        <v>0</v>
      </c>
      <c r="AR427" s="42">
        <f t="shared" si="53"/>
        <v>0</v>
      </c>
      <c r="AT427" s="44">
        <f t="shared" si="54"/>
        <v>0</v>
      </c>
      <c r="AU427">
        <v>10</v>
      </c>
      <c r="AV427">
        <v>20</v>
      </c>
      <c r="AW427">
        <v>30</v>
      </c>
    </row>
    <row r="428" spans="38:49" thickTop="1" thickBot="1" x14ac:dyDescent="0.4">
      <c r="AL428">
        <f t="shared" si="55"/>
        <v>284.18460000000152</v>
      </c>
      <c r="AM428">
        <f t="shared" si="56"/>
        <v>284.18460000000152</v>
      </c>
      <c r="AN428">
        <f t="shared" si="57"/>
        <v>284.18460000000152</v>
      </c>
      <c r="AP428" s="43">
        <f t="shared" si="52"/>
        <v>0</v>
      </c>
      <c r="AR428" s="42">
        <f t="shared" si="53"/>
        <v>0</v>
      </c>
      <c r="AT428" s="44">
        <f t="shared" si="54"/>
        <v>0</v>
      </c>
      <c r="AU428">
        <v>10</v>
      </c>
      <c r="AV428">
        <v>20</v>
      </c>
      <c r="AW428">
        <v>30</v>
      </c>
    </row>
    <row r="429" spans="38:49" thickTop="1" thickBot="1" x14ac:dyDescent="0.4">
      <c r="AL429">
        <f t="shared" si="55"/>
        <v>284.85170000000153</v>
      </c>
      <c r="AM429">
        <f t="shared" si="56"/>
        <v>284.85170000000153</v>
      </c>
      <c r="AN429">
        <f t="shared" si="57"/>
        <v>284.85170000000153</v>
      </c>
      <c r="AP429" s="43">
        <f t="shared" si="52"/>
        <v>0</v>
      </c>
      <c r="AR429" s="42">
        <f t="shared" si="53"/>
        <v>0</v>
      </c>
      <c r="AS429" s="41"/>
      <c r="AT429" s="44">
        <f t="shared" si="54"/>
        <v>0</v>
      </c>
      <c r="AU429">
        <v>10</v>
      </c>
      <c r="AV429">
        <v>20</v>
      </c>
      <c r="AW429">
        <v>30</v>
      </c>
    </row>
    <row r="430" spans="38:49" thickTop="1" thickBot="1" x14ac:dyDescent="0.4">
      <c r="AL430">
        <f t="shared" si="55"/>
        <v>285.51880000000153</v>
      </c>
      <c r="AM430">
        <f t="shared" si="56"/>
        <v>285.51880000000153</v>
      </c>
      <c r="AN430">
        <f t="shared" si="57"/>
        <v>285.51880000000153</v>
      </c>
      <c r="AO430">
        <v>27.051213966999967</v>
      </c>
      <c r="AP430" s="43">
        <f t="shared" si="52"/>
        <v>27.051213966999967</v>
      </c>
      <c r="AQ430">
        <v>50.413783546000104</v>
      </c>
      <c r="AR430" s="42">
        <f t="shared" ref="AR430:AR491" si="58">IF(AQ430&lt;=0,0,AQ430)</f>
        <v>50.413783546000104</v>
      </c>
      <c r="AS430">
        <v>18.438970371000096</v>
      </c>
      <c r="AT430" s="44">
        <f t="shared" si="54"/>
        <v>18.438970371000096</v>
      </c>
      <c r="AU430">
        <v>10</v>
      </c>
      <c r="AV430">
        <v>20</v>
      </c>
      <c r="AW430">
        <v>30</v>
      </c>
    </row>
    <row r="431" spans="38:49" thickTop="1" thickBot="1" x14ac:dyDescent="0.4">
      <c r="AL431">
        <f t="shared" si="55"/>
        <v>286.18590000000154</v>
      </c>
      <c r="AM431">
        <f t="shared" si="56"/>
        <v>286.18590000000154</v>
      </c>
      <c r="AN431">
        <f t="shared" si="57"/>
        <v>286.18590000000154</v>
      </c>
      <c r="AO431">
        <v>40.164476845000081</v>
      </c>
      <c r="AP431" s="43">
        <f t="shared" si="52"/>
        <v>40.164476845000081</v>
      </c>
      <c r="AQ431">
        <v>44.29835118699998</v>
      </c>
      <c r="AR431" s="42">
        <f t="shared" si="58"/>
        <v>44.29835118699998</v>
      </c>
      <c r="AS431">
        <v>11.610119359999999</v>
      </c>
      <c r="AT431" s="44">
        <f t="shared" si="54"/>
        <v>11.610119359999999</v>
      </c>
      <c r="AU431">
        <v>10</v>
      </c>
      <c r="AV431">
        <v>20</v>
      </c>
      <c r="AW431">
        <v>30</v>
      </c>
    </row>
    <row r="432" spans="38:49" thickTop="1" thickBot="1" x14ac:dyDescent="0.4">
      <c r="AL432">
        <f t="shared" si="55"/>
        <v>286.85300000000154</v>
      </c>
      <c r="AM432">
        <f t="shared" si="56"/>
        <v>286.85300000000154</v>
      </c>
      <c r="AN432">
        <f t="shared" si="57"/>
        <v>286.85300000000154</v>
      </c>
      <c r="AO432">
        <v>53.728090880000082</v>
      </c>
      <c r="AP432" s="43">
        <f t="shared" si="52"/>
        <v>53.728090880000082</v>
      </c>
      <c r="AQ432">
        <v>53.554787157999954</v>
      </c>
      <c r="AR432" s="42">
        <f t="shared" si="58"/>
        <v>53.554787157999954</v>
      </c>
      <c r="AS432">
        <v>101.34888420900006</v>
      </c>
      <c r="AT432" s="44">
        <f t="shared" si="54"/>
        <v>101.34888420900006</v>
      </c>
      <c r="AU432">
        <v>10</v>
      </c>
      <c r="AV432">
        <v>20</v>
      </c>
      <c r="AW432">
        <v>30</v>
      </c>
    </row>
    <row r="433" spans="38:49" thickTop="1" thickBot="1" x14ac:dyDescent="0.4">
      <c r="AL433">
        <f t="shared" si="55"/>
        <v>287.52010000000155</v>
      </c>
      <c r="AM433">
        <f t="shared" si="56"/>
        <v>287.52010000000155</v>
      </c>
      <c r="AN433">
        <f t="shared" si="57"/>
        <v>287.52010000000155</v>
      </c>
      <c r="AO433">
        <v>67.211515032000079</v>
      </c>
      <c r="AP433" s="43">
        <f t="shared" si="52"/>
        <v>67.211515032000079</v>
      </c>
      <c r="AQ433">
        <v>65.879725710999992</v>
      </c>
      <c r="AR433" s="42">
        <f t="shared" si="58"/>
        <v>65.879725710999992</v>
      </c>
      <c r="AS433">
        <v>113.5086094520002</v>
      </c>
      <c r="AT433" s="44">
        <f t="shared" si="54"/>
        <v>113.5086094520002</v>
      </c>
      <c r="AU433">
        <v>10</v>
      </c>
      <c r="AV433">
        <v>20</v>
      </c>
      <c r="AW433">
        <v>30</v>
      </c>
    </row>
    <row r="434" spans="38:49" thickTop="1" thickBot="1" x14ac:dyDescent="0.4">
      <c r="AL434">
        <f t="shared" si="55"/>
        <v>288.18720000000155</v>
      </c>
      <c r="AM434">
        <f t="shared" si="56"/>
        <v>288.18720000000155</v>
      </c>
      <c r="AN434">
        <f t="shared" si="57"/>
        <v>288.18720000000155</v>
      </c>
      <c r="AO434">
        <v>84.14853008</v>
      </c>
      <c r="AP434" s="43">
        <f t="shared" si="52"/>
        <v>84.14853008</v>
      </c>
      <c r="AQ434">
        <v>82.558467285000006</v>
      </c>
      <c r="AR434" s="42">
        <f t="shared" si="58"/>
        <v>82.558467285000006</v>
      </c>
      <c r="AS434">
        <v>136.1716652770001</v>
      </c>
      <c r="AT434" s="44">
        <f t="shared" si="54"/>
        <v>136.1716652770001</v>
      </c>
      <c r="AU434">
        <v>10</v>
      </c>
      <c r="AV434">
        <v>20</v>
      </c>
      <c r="AW434">
        <v>30</v>
      </c>
    </row>
    <row r="435" spans="38:49" thickTop="1" thickBot="1" x14ac:dyDescent="0.4">
      <c r="AL435">
        <f t="shared" si="55"/>
        <v>288.85430000000156</v>
      </c>
      <c r="AM435">
        <f t="shared" si="56"/>
        <v>288.85430000000156</v>
      </c>
      <c r="AN435">
        <f t="shared" si="57"/>
        <v>288.85430000000156</v>
      </c>
      <c r="AO435">
        <v>98.400122094999915</v>
      </c>
      <c r="AP435" s="43">
        <f t="shared" si="52"/>
        <v>98.400122094999915</v>
      </c>
      <c r="AQ435">
        <v>96.223890889000131</v>
      </c>
      <c r="AR435" s="42">
        <f t="shared" si="58"/>
        <v>96.223890889000131</v>
      </c>
      <c r="AS435">
        <v>158.13206061999995</v>
      </c>
      <c r="AT435" s="44">
        <f t="shared" si="54"/>
        <v>158.13206061999995</v>
      </c>
      <c r="AU435">
        <v>10</v>
      </c>
      <c r="AV435">
        <v>20</v>
      </c>
      <c r="AW435">
        <v>30</v>
      </c>
    </row>
    <row r="436" spans="38:49" thickTop="1" thickBot="1" x14ac:dyDescent="0.4">
      <c r="AL436">
        <f t="shared" si="55"/>
        <v>289.52140000000156</v>
      </c>
      <c r="AM436">
        <f t="shared" si="56"/>
        <v>289.52140000000156</v>
      </c>
      <c r="AN436">
        <f t="shared" si="57"/>
        <v>289.52140000000156</v>
      </c>
      <c r="AO436">
        <v>113.25901145400007</v>
      </c>
      <c r="AP436" s="43">
        <f t="shared" si="52"/>
        <v>113.25901145400007</v>
      </c>
      <c r="AQ436">
        <v>110.00820273600016</v>
      </c>
      <c r="AR436" s="42">
        <f t="shared" si="58"/>
        <v>110.00820273600016</v>
      </c>
      <c r="AS436">
        <v>160.36302009099995</v>
      </c>
      <c r="AT436" s="44">
        <f t="shared" si="54"/>
        <v>160.36302009099995</v>
      </c>
      <c r="AU436">
        <v>10</v>
      </c>
      <c r="AV436">
        <v>20</v>
      </c>
      <c r="AW436">
        <v>30</v>
      </c>
    </row>
    <row r="437" spans="38:49" thickTop="1" thickBot="1" x14ac:dyDescent="0.4">
      <c r="AL437">
        <f t="shared" si="55"/>
        <v>290.18850000000157</v>
      </c>
      <c r="AM437">
        <f t="shared" si="56"/>
        <v>290.18850000000157</v>
      </c>
      <c r="AN437">
        <f t="shared" si="57"/>
        <v>290.18850000000157</v>
      </c>
      <c r="AO437">
        <v>126.38519260699991</v>
      </c>
      <c r="AP437" s="43">
        <f t="shared" si="52"/>
        <v>126.38519260699991</v>
      </c>
      <c r="AQ437">
        <v>125.24586837599986</v>
      </c>
      <c r="AR437" s="42">
        <f t="shared" si="58"/>
        <v>125.24586837599986</v>
      </c>
      <c r="AS437">
        <v>180.0858993920001</v>
      </c>
      <c r="AT437" s="44">
        <f t="shared" si="54"/>
        <v>180.0858993920001</v>
      </c>
      <c r="AU437">
        <v>10</v>
      </c>
      <c r="AV437">
        <v>20</v>
      </c>
      <c r="AW437">
        <v>30</v>
      </c>
    </row>
    <row r="438" spans="38:49" thickTop="1" thickBot="1" x14ac:dyDescent="0.4">
      <c r="AL438">
        <f t="shared" si="55"/>
        <v>290.85560000000157</v>
      </c>
      <c r="AM438">
        <f t="shared" si="56"/>
        <v>290.85560000000157</v>
      </c>
      <c r="AN438">
        <f t="shared" si="57"/>
        <v>290.85560000000157</v>
      </c>
      <c r="AO438">
        <v>142.79479919100004</v>
      </c>
      <c r="AP438" s="43">
        <f t="shared" si="52"/>
        <v>142.79479919100004</v>
      </c>
      <c r="AQ438">
        <v>143.58496846599996</v>
      </c>
      <c r="AR438" s="42">
        <f t="shared" si="58"/>
        <v>143.58496846599996</v>
      </c>
      <c r="AS438">
        <v>199.51787435400001</v>
      </c>
      <c r="AT438" s="44">
        <f t="shared" si="54"/>
        <v>199.51787435400001</v>
      </c>
      <c r="AU438">
        <v>10</v>
      </c>
      <c r="AV438">
        <v>20</v>
      </c>
      <c r="AW438">
        <v>30</v>
      </c>
    </row>
    <row r="439" spans="38:49" thickTop="1" thickBot="1" x14ac:dyDescent="0.4">
      <c r="AL439">
        <f t="shared" si="55"/>
        <v>291.52270000000158</v>
      </c>
      <c r="AM439">
        <f t="shared" si="56"/>
        <v>291.52270000000158</v>
      </c>
      <c r="AN439">
        <f t="shared" si="57"/>
        <v>291.52270000000158</v>
      </c>
      <c r="AO439">
        <v>155.15349242000002</v>
      </c>
      <c r="AP439" s="43">
        <f t="shared" si="52"/>
        <v>155.15349242000002</v>
      </c>
      <c r="AQ439">
        <v>163.67937739000013</v>
      </c>
      <c r="AR439" s="42">
        <f t="shared" si="58"/>
        <v>163.67937739000013</v>
      </c>
      <c r="AS439">
        <v>218.90894285700006</v>
      </c>
      <c r="AT439" s="44">
        <f t="shared" si="54"/>
        <v>218.90894285700006</v>
      </c>
      <c r="AU439">
        <v>10</v>
      </c>
      <c r="AV439">
        <v>20</v>
      </c>
      <c r="AW439">
        <v>30</v>
      </c>
    </row>
    <row r="440" spans="38:49" thickTop="1" thickBot="1" x14ac:dyDescent="0.4">
      <c r="AL440">
        <f t="shared" si="55"/>
        <v>292.18980000000158</v>
      </c>
      <c r="AM440">
        <f t="shared" si="56"/>
        <v>292.18980000000158</v>
      </c>
      <c r="AN440">
        <f t="shared" si="57"/>
        <v>292.18980000000158</v>
      </c>
      <c r="AO440">
        <v>168.27820187800012</v>
      </c>
      <c r="AP440" s="43">
        <f t="shared" si="52"/>
        <v>168.27820187800012</v>
      </c>
      <c r="AQ440">
        <v>179.3724807399999</v>
      </c>
      <c r="AR440" s="42">
        <f t="shared" si="58"/>
        <v>179.3724807399999</v>
      </c>
      <c r="AS440">
        <v>237.37852063900004</v>
      </c>
      <c r="AT440" s="44">
        <f t="shared" si="54"/>
        <v>237.37852063900004</v>
      </c>
      <c r="AU440">
        <v>10</v>
      </c>
      <c r="AV440">
        <v>20</v>
      </c>
      <c r="AW440">
        <v>30</v>
      </c>
    </row>
    <row r="441" spans="38:49" thickTop="1" thickBot="1" x14ac:dyDescent="0.4">
      <c r="AL441">
        <f t="shared" si="55"/>
        <v>292.85690000000159</v>
      </c>
      <c r="AM441">
        <f t="shared" si="56"/>
        <v>292.85690000000159</v>
      </c>
      <c r="AN441">
        <f t="shared" si="57"/>
        <v>292.85690000000159</v>
      </c>
      <c r="AO441">
        <v>182.61507032899999</v>
      </c>
      <c r="AP441" s="43">
        <f t="shared" si="52"/>
        <v>182.61507032899999</v>
      </c>
      <c r="AQ441">
        <v>197.90688596399991</v>
      </c>
      <c r="AR441" s="42">
        <f t="shared" si="58"/>
        <v>197.90688596399991</v>
      </c>
      <c r="AS441">
        <v>254.88677705800001</v>
      </c>
      <c r="AT441" s="44">
        <f t="shared" si="54"/>
        <v>254.88677705800001</v>
      </c>
      <c r="AU441">
        <v>10</v>
      </c>
      <c r="AV441">
        <v>20</v>
      </c>
      <c r="AW441">
        <v>30</v>
      </c>
    </row>
    <row r="442" spans="38:49" thickTop="1" thickBot="1" x14ac:dyDescent="0.4">
      <c r="AL442">
        <f t="shared" si="55"/>
        <v>293.52400000000159</v>
      </c>
      <c r="AM442">
        <f t="shared" si="56"/>
        <v>293.52400000000159</v>
      </c>
      <c r="AN442">
        <f t="shared" si="57"/>
        <v>293.52400000000159</v>
      </c>
      <c r="AO442">
        <v>198.34139807899987</v>
      </c>
      <c r="AP442" s="43">
        <f t="shared" si="52"/>
        <v>198.34139807899987</v>
      </c>
      <c r="AQ442">
        <v>216.71325775100013</v>
      </c>
      <c r="AR442" s="42">
        <f t="shared" si="58"/>
        <v>216.71325775100013</v>
      </c>
      <c r="AS442">
        <v>274.56273886999998</v>
      </c>
      <c r="AT442" s="44">
        <f t="shared" si="54"/>
        <v>274.56273886999998</v>
      </c>
      <c r="AU442">
        <v>10</v>
      </c>
      <c r="AV442">
        <v>20</v>
      </c>
      <c r="AW442">
        <v>30</v>
      </c>
    </row>
    <row r="443" spans="38:49" thickTop="1" thickBot="1" x14ac:dyDescent="0.4">
      <c r="AL443">
        <f t="shared" si="55"/>
        <v>294.1911000000016</v>
      </c>
      <c r="AM443">
        <f t="shared" si="56"/>
        <v>294.1911000000016</v>
      </c>
      <c r="AN443">
        <f t="shared" si="57"/>
        <v>294.1911000000016</v>
      </c>
      <c r="AO443">
        <v>209.9730744420001</v>
      </c>
      <c r="AP443" s="43">
        <f t="shared" si="52"/>
        <v>209.9730744420001</v>
      </c>
      <c r="AQ443">
        <v>237.68518329699987</v>
      </c>
      <c r="AR443" s="42">
        <f t="shared" si="58"/>
        <v>237.68518329699987</v>
      </c>
      <c r="AS443">
        <v>289.30988329799993</v>
      </c>
      <c r="AT443" s="44">
        <f t="shared" si="54"/>
        <v>289.30988329799993</v>
      </c>
      <c r="AU443">
        <v>10</v>
      </c>
      <c r="AV443">
        <v>20</v>
      </c>
      <c r="AW443">
        <v>30</v>
      </c>
    </row>
    <row r="444" spans="38:49" thickTop="1" thickBot="1" x14ac:dyDescent="0.4">
      <c r="AL444">
        <f t="shared" si="55"/>
        <v>294.8582000000016</v>
      </c>
      <c r="AM444">
        <f t="shared" si="56"/>
        <v>294.8582000000016</v>
      </c>
      <c r="AN444">
        <f t="shared" si="57"/>
        <v>294.8582000000016</v>
      </c>
      <c r="AO444">
        <v>220.09561997800006</v>
      </c>
      <c r="AP444" s="43">
        <f t="shared" si="52"/>
        <v>220.09561997800006</v>
      </c>
      <c r="AQ444">
        <v>256.7642100569999</v>
      </c>
      <c r="AR444" s="42">
        <f t="shared" si="58"/>
        <v>256.7642100569999</v>
      </c>
      <c r="AS444">
        <v>311.4921087350001</v>
      </c>
      <c r="AT444" s="44">
        <f t="shared" si="54"/>
        <v>311.4921087350001</v>
      </c>
      <c r="AU444">
        <v>10</v>
      </c>
      <c r="AV444">
        <v>20</v>
      </c>
      <c r="AW444">
        <v>30</v>
      </c>
    </row>
    <row r="445" spans="38:49" thickTop="1" thickBot="1" x14ac:dyDescent="0.4">
      <c r="AL445">
        <f t="shared" si="55"/>
        <v>295.52530000000161</v>
      </c>
      <c r="AM445">
        <f t="shared" si="56"/>
        <v>295.52530000000161</v>
      </c>
      <c r="AN445">
        <f t="shared" si="57"/>
        <v>295.52530000000161</v>
      </c>
      <c r="AO445">
        <v>231.54813693300002</v>
      </c>
      <c r="AP445" s="43">
        <f t="shared" si="52"/>
        <v>231.54813693300002</v>
      </c>
      <c r="AQ445">
        <v>275.90846013700002</v>
      </c>
      <c r="AR445" s="42">
        <f t="shared" si="58"/>
        <v>275.90846013700002</v>
      </c>
      <c r="AS445">
        <v>329.06519259600009</v>
      </c>
      <c r="AT445" s="44">
        <f t="shared" si="54"/>
        <v>329.06519259600009</v>
      </c>
      <c r="AU445">
        <v>10</v>
      </c>
      <c r="AV445">
        <v>20</v>
      </c>
      <c r="AW445">
        <v>30</v>
      </c>
    </row>
    <row r="446" spans="38:49" thickTop="1" thickBot="1" x14ac:dyDescent="0.4">
      <c r="AL446">
        <f t="shared" si="55"/>
        <v>296.19240000000161</v>
      </c>
      <c r="AM446">
        <f t="shared" si="56"/>
        <v>296.19240000000161</v>
      </c>
      <c r="AN446">
        <f t="shared" si="57"/>
        <v>296.19240000000161</v>
      </c>
      <c r="AO446">
        <v>243.79142237899987</v>
      </c>
      <c r="AP446" s="43">
        <f t="shared" si="52"/>
        <v>243.79142237899987</v>
      </c>
      <c r="AQ446">
        <v>295.934814168</v>
      </c>
      <c r="AR446" s="42">
        <f t="shared" si="58"/>
        <v>295.934814168</v>
      </c>
      <c r="AS446">
        <v>347.18613391500003</v>
      </c>
      <c r="AT446" s="44">
        <f t="shared" si="54"/>
        <v>347.18613391500003</v>
      </c>
      <c r="AU446">
        <v>10</v>
      </c>
      <c r="AV446">
        <v>20</v>
      </c>
      <c r="AW446">
        <v>30</v>
      </c>
    </row>
    <row r="447" spans="38:49" thickTop="1" thickBot="1" x14ac:dyDescent="0.4">
      <c r="AL447">
        <f t="shared" si="55"/>
        <v>296.85950000000162</v>
      </c>
      <c r="AM447">
        <f t="shared" si="56"/>
        <v>296.85950000000162</v>
      </c>
      <c r="AN447">
        <f t="shared" si="57"/>
        <v>296.85950000000162</v>
      </c>
      <c r="AO447">
        <v>259.17341693399999</v>
      </c>
      <c r="AP447" s="43">
        <f t="shared" si="52"/>
        <v>259.17341693399999</v>
      </c>
      <c r="AQ447">
        <v>316.05790815699993</v>
      </c>
      <c r="AR447" s="42">
        <f t="shared" si="58"/>
        <v>316.05790815699993</v>
      </c>
      <c r="AS447">
        <v>368.85855983800002</v>
      </c>
      <c r="AT447" s="44">
        <f t="shared" si="54"/>
        <v>368.85855983800002</v>
      </c>
      <c r="AU447">
        <v>10</v>
      </c>
      <c r="AV447">
        <v>20</v>
      </c>
      <c r="AW447">
        <v>30</v>
      </c>
    </row>
    <row r="448" spans="38:49" thickTop="1" thickBot="1" x14ac:dyDescent="0.4">
      <c r="AL448">
        <f t="shared" si="55"/>
        <v>297.52660000000162</v>
      </c>
      <c r="AM448">
        <f t="shared" si="56"/>
        <v>297.52660000000162</v>
      </c>
      <c r="AN448">
        <f t="shared" si="57"/>
        <v>297.52660000000162</v>
      </c>
      <c r="AO448">
        <v>273.16380055600007</v>
      </c>
      <c r="AP448" s="43">
        <f t="shared" si="52"/>
        <v>273.16380055600007</v>
      </c>
      <c r="AQ448">
        <v>333.67619327400007</v>
      </c>
      <c r="AR448" s="42">
        <f t="shared" si="58"/>
        <v>333.67619327400007</v>
      </c>
      <c r="AS448">
        <v>387.41771732400002</v>
      </c>
      <c r="AT448" s="44">
        <f t="shared" si="54"/>
        <v>387.41771732400002</v>
      </c>
      <c r="AU448">
        <v>10</v>
      </c>
      <c r="AV448">
        <v>20</v>
      </c>
      <c r="AW448">
        <v>30</v>
      </c>
    </row>
    <row r="449" spans="38:49" thickTop="1" thickBot="1" x14ac:dyDescent="0.4">
      <c r="AL449">
        <f t="shared" si="55"/>
        <v>298.19370000000163</v>
      </c>
      <c r="AM449">
        <f t="shared" si="56"/>
        <v>298.19370000000163</v>
      </c>
      <c r="AN449">
        <f t="shared" si="57"/>
        <v>298.19370000000163</v>
      </c>
      <c r="AO449">
        <v>287.57410298499985</v>
      </c>
      <c r="AP449" s="43">
        <f t="shared" si="52"/>
        <v>287.57410298499985</v>
      </c>
      <c r="AQ449">
        <v>357.23290297599988</v>
      </c>
      <c r="AR449" s="42">
        <f t="shared" si="58"/>
        <v>357.23290297599988</v>
      </c>
      <c r="AS449">
        <v>408.29643983699998</v>
      </c>
      <c r="AT449" s="44">
        <f t="shared" si="54"/>
        <v>408.29643983699998</v>
      </c>
      <c r="AU449">
        <v>10</v>
      </c>
      <c r="AV449">
        <v>20</v>
      </c>
      <c r="AW449">
        <v>30</v>
      </c>
    </row>
    <row r="450" spans="38:49" thickTop="1" thickBot="1" x14ac:dyDescent="0.4">
      <c r="AL450">
        <f t="shared" si="55"/>
        <v>298.86080000000163</v>
      </c>
      <c r="AM450">
        <f t="shared" si="56"/>
        <v>298.86080000000163</v>
      </c>
      <c r="AN450">
        <f t="shared" si="57"/>
        <v>298.86080000000163</v>
      </c>
      <c r="AO450">
        <v>261.26062576000004</v>
      </c>
      <c r="AP450" s="43">
        <f t="shared" si="52"/>
        <v>261.26062576000004</v>
      </c>
      <c r="AQ450">
        <v>377.26572037999995</v>
      </c>
      <c r="AR450" s="42">
        <f t="shared" si="58"/>
        <v>377.26572037999995</v>
      </c>
      <c r="AS450">
        <v>430.32180549099985</v>
      </c>
      <c r="AT450" s="44">
        <f t="shared" si="54"/>
        <v>430.32180549099985</v>
      </c>
      <c r="AU450">
        <v>10</v>
      </c>
      <c r="AV450">
        <v>20</v>
      </c>
      <c r="AW450">
        <v>30</v>
      </c>
    </row>
    <row r="451" spans="38:49" thickTop="1" thickBot="1" x14ac:dyDescent="0.4">
      <c r="AL451">
        <f t="shared" si="55"/>
        <v>299.52790000000164</v>
      </c>
      <c r="AM451">
        <f t="shared" si="56"/>
        <v>299.52790000000164</v>
      </c>
      <c r="AN451">
        <f t="shared" si="57"/>
        <v>299.52790000000164</v>
      </c>
      <c r="AO451">
        <v>282.22037511600001</v>
      </c>
      <c r="AP451" s="43">
        <f t="shared" ref="AP451:AP514" si="59">IF(AO451&lt;=0,0,AO451)</f>
        <v>282.22037511600001</v>
      </c>
      <c r="AQ451">
        <v>397.64756165400013</v>
      </c>
      <c r="AR451" s="42">
        <f t="shared" si="58"/>
        <v>397.64756165400013</v>
      </c>
      <c r="AS451">
        <v>452.95447696000019</v>
      </c>
      <c r="AT451" s="44">
        <f t="shared" ref="AT451:AT514" si="60">IF(AS451&lt;=0,0,AS451)</f>
        <v>452.95447696000019</v>
      </c>
      <c r="AU451">
        <v>10</v>
      </c>
      <c r="AV451">
        <v>20</v>
      </c>
      <c r="AW451">
        <v>30</v>
      </c>
    </row>
    <row r="452" spans="38:49" thickTop="1" thickBot="1" x14ac:dyDescent="0.4">
      <c r="AL452">
        <f t="shared" ref="AL452:AL515" si="61">AL451+0.6671</f>
        <v>300.19500000000164</v>
      </c>
      <c r="AM452">
        <f t="shared" ref="AM452:AM506" si="62">AM451+0.6671</f>
        <v>300.19500000000164</v>
      </c>
      <c r="AN452">
        <f t="shared" ref="AN452:AN515" si="63">AN451+0.6671</f>
        <v>300.19500000000164</v>
      </c>
      <c r="AO452">
        <v>173.31774247199996</v>
      </c>
      <c r="AP452" s="43">
        <f t="shared" si="59"/>
        <v>173.31774247199996</v>
      </c>
      <c r="AQ452">
        <v>416.3854911410001</v>
      </c>
      <c r="AR452" s="42">
        <f t="shared" si="58"/>
        <v>416.3854911410001</v>
      </c>
      <c r="AS452">
        <v>467.4765723139999</v>
      </c>
      <c r="AT452" s="44">
        <f t="shared" si="60"/>
        <v>467.4765723139999</v>
      </c>
      <c r="AU452">
        <v>10</v>
      </c>
      <c r="AV452">
        <v>20</v>
      </c>
      <c r="AW452">
        <v>30</v>
      </c>
    </row>
    <row r="453" spans="38:49" thickTop="1" thickBot="1" x14ac:dyDescent="0.4">
      <c r="AL453">
        <f t="shared" si="61"/>
        <v>300.86210000000165</v>
      </c>
      <c r="AM453">
        <f t="shared" si="62"/>
        <v>300.86210000000165</v>
      </c>
      <c r="AN453">
        <f t="shared" si="63"/>
        <v>300.86210000000165</v>
      </c>
      <c r="AO453">
        <v>153.35058378899998</v>
      </c>
      <c r="AP453" s="43">
        <f t="shared" si="59"/>
        <v>153.35058378899998</v>
      </c>
      <c r="AQ453">
        <v>440.41593591300011</v>
      </c>
      <c r="AR453" s="42">
        <f t="shared" si="58"/>
        <v>440.41593591300011</v>
      </c>
      <c r="AS453">
        <v>488.82981318199995</v>
      </c>
      <c r="AT453" s="44">
        <f t="shared" si="60"/>
        <v>488.82981318199995</v>
      </c>
      <c r="AU453">
        <v>10</v>
      </c>
      <c r="AV453">
        <v>20</v>
      </c>
      <c r="AW453">
        <v>30</v>
      </c>
    </row>
    <row r="454" spans="38:49" thickTop="1" thickBot="1" x14ac:dyDescent="0.4">
      <c r="AL454">
        <f t="shared" si="61"/>
        <v>301.52920000000165</v>
      </c>
      <c r="AM454">
        <f t="shared" si="62"/>
        <v>301.52920000000165</v>
      </c>
      <c r="AN454">
        <f t="shared" si="63"/>
        <v>301.52920000000165</v>
      </c>
      <c r="AO454">
        <v>164.09042417699993</v>
      </c>
      <c r="AP454" s="43">
        <f t="shared" si="59"/>
        <v>164.09042417699993</v>
      </c>
      <c r="AQ454">
        <v>458.70918585999993</v>
      </c>
      <c r="AR454" s="42">
        <f t="shared" si="58"/>
        <v>458.70918585999993</v>
      </c>
      <c r="AS454">
        <v>507.39288652899995</v>
      </c>
      <c r="AT454" s="44">
        <f t="shared" si="60"/>
        <v>507.39288652899995</v>
      </c>
      <c r="AU454">
        <v>10</v>
      </c>
      <c r="AV454">
        <v>20</v>
      </c>
      <c r="AW454">
        <v>30</v>
      </c>
    </row>
    <row r="455" spans="38:49" thickTop="1" thickBot="1" x14ac:dyDescent="0.4">
      <c r="AL455">
        <f t="shared" si="61"/>
        <v>302.19630000000166</v>
      </c>
      <c r="AM455">
        <f t="shared" si="62"/>
        <v>302.19630000000166</v>
      </c>
      <c r="AN455">
        <f t="shared" si="63"/>
        <v>302.19630000000166</v>
      </c>
      <c r="AO455">
        <v>174.32937258999982</v>
      </c>
      <c r="AP455" s="43">
        <f t="shared" si="59"/>
        <v>174.32937258999982</v>
      </c>
      <c r="AQ455">
        <v>477.08741971099994</v>
      </c>
      <c r="AR455" s="42">
        <f t="shared" si="58"/>
        <v>477.08741971099994</v>
      </c>
      <c r="AS455">
        <v>531.78126270999996</v>
      </c>
      <c r="AT455" s="44">
        <f t="shared" si="60"/>
        <v>531.78126270999996</v>
      </c>
      <c r="AU455">
        <v>10</v>
      </c>
      <c r="AV455">
        <v>20</v>
      </c>
      <c r="AW455">
        <v>30</v>
      </c>
    </row>
    <row r="456" spans="38:49" thickTop="1" thickBot="1" x14ac:dyDescent="0.4">
      <c r="AL456">
        <f t="shared" si="61"/>
        <v>302.86340000000166</v>
      </c>
      <c r="AM456">
        <f t="shared" si="62"/>
        <v>302.86340000000166</v>
      </c>
      <c r="AN456">
        <f t="shared" si="63"/>
        <v>302.86340000000166</v>
      </c>
      <c r="AO456">
        <v>181.35647044799998</v>
      </c>
      <c r="AP456" s="43">
        <f t="shared" si="59"/>
        <v>181.35647044799998</v>
      </c>
      <c r="AQ456">
        <v>497.55522583099992</v>
      </c>
      <c r="AR456" s="42">
        <f t="shared" si="58"/>
        <v>497.55522583099992</v>
      </c>
      <c r="AS456">
        <v>552.41463002399996</v>
      </c>
      <c r="AT456" s="44">
        <f t="shared" si="60"/>
        <v>552.41463002399996</v>
      </c>
      <c r="AU456">
        <v>10</v>
      </c>
      <c r="AV456">
        <v>20</v>
      </c>
      <c r="AW456">
        <v>30</v>
      </c>
    </row>
    <row r="457" spans="38:49" thickTop="1" thickBot="1" x14ac:dyDescent="0.4">
      <c r="AL457">
        <f t="shared" si="61"/>
        <v>303.53050000000167</v>
      </c>
      <c r="AM457">
        <f t="shared" si="62"/>
        <v>303.53050000000167</v>
      </c>
      <c r="AN457">
        <f t="shared" si="63"/>
        <v>303.53050000000167</v>
      </c>
      <c r="AO457">
        <v>184.68061147499998</v>
      </c>
      <c r="AP457" s="43">
        <f t="shared" si="59"/>
        <v>184.68061147499998</v>
      </c>
      <c r="AQ457">
        <v>521.39144128600014</v>
      </c>
      <c r="AR457" s="42">
        <f t="shared" si="58"/>
        <v>521.39144128600014</v>
      </c>
      <c r="AS457">
        <v>572.82191196999997</v>
      </c>
      <c r="AT457" s="44">
        <f t="shared" si="60"/>
        <v>572.82191196999997</v>
      </c>
      <c r="AU457">
        <v>10</v>
      </c>
      <c r="AV457">
        <v>20</v>
      </c>
      <c r="AW457">
        <v>30</v>
      </c>
    </row>
    <row r="458" spans="38:49" thickTop="1" thickBot="1" x14ac:dyDescent="0.4">
      <c r="AL458">
        <f t="shared" si="61"/>
        <v>304.19760000000167</v>
      </c>
      <c r="AM458">
        <f t="shared" si="62"/>
        <v>304.19760000000167</v>
      </c>
      <c r="AN458">
        <f t="shared" si="63"/>
        <v>304.19760000000167</v>
      </c>
      <c r="AO458">
        <v>185.23042970400002</v>
      </c>
      <c r="AP458" s="43">
        <f t="shared" si="59"/>
        <v>185.23042970400002</v>
      </c>
      <c r="AQ458">
        <v>538.55282546900003</v>
      </c>
      <c r="AR458" s="42">
        <f t="shared" si="58"/>
        <v>538.55282546900003</v>
      </c>
      <c r="AS458">
        <v>594.32740835000004</v>
      </c>
      <c r="AT458" s="44">
        <f t="shared" si="60"/>
        <v>594.32740835000004</v>
      </c>
      <c r="AU458">
        <v>10</v>
      </c>
      <c r="AV458">
        <v>20</v>
      </c>
      <c r="AW458">
        <v>30</v>
      </c>
    </row>
    <row r="459" spans="38:49" thickTop="1" thickBot="1" x14ac:dyDescent="0.4">
      <c r="AL459">
        <f t="shared" si="61"/>
        <v>304.86470000000168</v>
      </c>
      <c r="AM459">
        <f t="shared" si="62"/>
        <v>304.86470000000168</v>
      </c>
      <c r="AN459">
        <f t="shared" si="63"/>
        <v>304.86470000000168</v>
      </c>
      <c r="AO459">
        <v>183.61430676700002</v>
      </c>
      <c r="AP459" s="43">
        <f t="shared" si="59"/>
        <v>183.61430676700002</v>
      </c>
      <c r="AQ459">
        <v>555.20724171100005</v>
      </c>
      <c r="AR459" s="42">
        <f t="shared" si="58"/>
        <v>555.20724171100005</v>
      </c>
      <c r="AS459">
        <v>616.01450830399995</v>
      </c>
      <c r="AT459" s="44">
        <f t="shared" si="60"/>
        <v>616.01450830399995</v>
      </c>
      <c r="AU459">
        <v>10</v>
      </c>
      <c r="AV459">
        <v>20</v>
      </c>
      <c r="AW459">
        <v>30</v>
      </c>
    </row>
    <row r="460" spans="38:49" thickTop="1" thickBot="1" x14ac:dyDescent="0.4">
      <c r="AL460">
        <f t="shared" si="61"/>
        <v>305.53180000000168</v>
      </c>
      <c r="AM460">
        <f t="shared" si="62"/>
        <v>305.53180000000168</v>
      </c>
      <c r="AN460">
        <f t="shared" si="63"/>
        <v>305.53180000000168</v>
      </c>
      <c r="AO460">
        <v>181.56466680899985</v>
      </c>
      <c r="AP460" s="43">
        <f t="shared" si="59"/>
        <v>181.56466680899985</v>
      </c>
      <c r="AQ460">
        <v>578.00723860099993</v>
      </c>
      <c r="AR460" s="42">
        <f t="shared" si="58"/>
        <v>578.00723860099993</v>
      </c>
      <c r="AS460">
        <v>636.90800819399988</v>
      </c>
      <c r="AT460" s="44">
        <f t="shared" si="60"/>
        <v>636.90800819399988</v>
      </c>
      <c r="AU460">
        <v>10</v>
      </c>
      <c r="AV460">
        <v>20</v>
      </c>
      <c r="AW460">
        <v>30</v>
      </c>
    </row>
    <row r="461" spans="38:49" thickTop="1" thickBot="1" x14ac:dyDescent="0.4">
      <c r="AL461">
        <f t="shared" si="61"/>
        <v>306.19890000000169</v>
      </c>
      <c r="AM461">
        <f t="shared" si="62"/>
        <v>306.19890000000169</v>
      </c>
      <c r="AN461">
        <f t="shared" si="63"/>
        <v>306.19890000000169</v>
      </c>
      <c r="AO461">
        <v>168.30883924300019</v>
      </c>
      <c r="AP461" s="43">
        <f t="shared" si="59"/>
        <v>168.30883924300019</v>
      </c>
      <c r="AQ461">
        <v>599.76709259399991</v>
      </c>
      <c r="AR461" s="42">
        <f t="shared" si="58"/>
        <v>599.76709259399991</v>
      </c>
      <c r="AS461">
        <v>653.39295585199989</v>
      </c>
      <c r="AT461" s="44">
        <f t="shared" si="60"/>
        <v>653.39295585199989</v>
      </c>
      <c r="AU461">
        <v>10</v>
      </c>
      <c r="AV461">
        <v>20</v>
      </c>
      <c r="AW461">
        <v>30</v>
      </c>
    </row>
    <row r="462" spans="38:49" thickTop="1" thickBot="1" x14ac:dyDescent="0.4">
      <c r="AL462">
        <f t="shared" si="61"/>
        <v>306.86600000000169</v>
      </c>
      <c r="AM462">
        <f t="shared" si="62"/>
        <v>306.86600000000169</v>
      </c>
      <c r="AN462">
        <f t="shared" si="63"/>
        <v>306.86600000000169</v>
      </c>
      <c r="AO462">
        <v>167.90139483899998</v>
      </c>
      <c r="AP462" s="43">
        <f t="shared" si="59"/>
        <v>167.90139483899998</v>
      </c>
      <c r="AQ462">
        <v>622.92218084899991</v>
      </c>
      <c r="AR462" s="42">
        <f t="shared" si="58"/>
        <v>622.92218084899991</v>
      </c>
      <c r="AS462">
        <v>681.93112003800002</v>
      </c>
      <c r="AT462" s="44">
        <f t="shared" si="60"/>
        <v>681.93112003800002</v>
      </c>
      <c r="AU462">
        <v>10</v>
      </c>
      <c r="AV462">
        <v>20</v>
      </c>
      <c r="AW462">
        <v>30</v>
      </c>
    </row>
    <row r="463" spans="38:49" thickTop="1" thickBot="1" x14ac:dyDescent="0.4">
      <c r="AL463">
        <f t="shared" si="61"/>
        <v>307.5331000000017</v>
      </c>
      <c r="AM463">
        <f t="shared" si="62"/>
        <v>307.5331000000017</v>
      </c>
      <c r="AN463">
        <f t="shared" si="63"/>
        <v>307.5331000000017</v>
      </c>
      <c r="AO463">
        <v>164.25885883600017</v>
      </c>
      <c r="AP463" s="43">
        <f t="shared" si="59"/>
        <v>164.25885883600017</v>
      </c>
      <c r="AQ463">
        <v>644.75076967400014</v>
      </c>
      <c r="AR463" s="42">
        <f t="shared" si="58"/>
        <v>644.75076967400014</v>
      </c>
      <c r="AS463">
        <v>706.39831775300013</v>
      </c>
      <c r="AT463" s="44">
        <f t="shared" si="60"/>
        <v>706.39831775300013</v>
      </c>
      <c r="AU463">
        <v>10</v>
      </c>
      <c r="AV463">
        <v>20</v>
      </c>
      <c r="AW463">
        <v>30</v>
      </c>
    </row>
    <row r="464" spans="38:49" thickTop="1" thickBot="1" x14ac:dyDescent="0.4">
      <c r="AL464">
        <f t="shared" si="61"/>
        <v>308.2002000000017</v>
      </c>
      <c r="AM464">
        <f t="shared" si="62"/>
        <v>308.2002000000017</v>
      </c>
      <c r="AN464">
        <f t="shared" si="63"/>
        <v>308.2002000000017</v>
      </c>
      <c r="AO464">
        <v>174.44579641300015</v>
      </c>
      <c r="AP464" s="43">
        <f t="shared" si="59"/>
        <v>174.44579641300015</v>
      </c>
      <c r="AQ464">
        <v>656.23533354300002</v>
      </c>
      <c r="AR464" s="42">
        <f t="shared" si="58"/>
        <v>656.23533354300002</v>
      </c>
      <c r="AS464">
        <v>727.57239921300015</v>
      </c>
      <c r="AT464" s="44">
        <f t="shared" si="60"/>
        <v>727.57239921300015</v>
      </c>
      <c r="AU464">
        <v>10</v>
      </c>
      <c r="AV464">
        <v>20</v>
      </c>
      <c r="AW464">
        <v>30</v>
      </c>
    </row>
    <row r="465" spans="38:49" thickTop="1" thickBot="1" x14ac:dyDescent="0.4">
      <c r="AL465">
        <f t="shared" si="61"/>
        <v>308.86730000000171</v>
      </c>
      <c r="AM465">
        <f t="shared" si="62"/>
        <v>308.86730000000171</v>
      </c>
      <c r="AN465">
        <f t="shared" si="63"/>
        <v>308.86730000000171</v>
      </c>
      <c r="AO465">
        <v>177.02778851900007</v>
      </c>
      <c r="AP465" s="43">
        <f t="shared" si="59"/>
        <v>177.02778851900007</v>
      </c>
      <c r="AQ465">
        <v>683.76951415100007</v>
      </c>
      <c r="AR465" s="42">
        <f t="shared" si="58"/>
        <v>683.76951415100007</v>
      </c>
      <c r="AS465">
        <v>747.28778731800003</v>
      </c>
      <c r="AT465" s="44">
        <f t="shared" si="60"/>
        <v>747.28778731800003</v>
      </c>
      <c r="AU465">
        <v>10</v>
      </c>
      <c r="AV465">
        <v>20</v>
      </c>
      <c r="AW465">
        <v>30</v>
      </c>
    </row>
    <row r="466" spans="38:49" thickTop="1" thickBot="1" x14ac:dyDescent="0.4">
      <c r="AL466">
        <f t="shared" si="61"/>
        <v>309.53440000000171</v>
      </c>
      <c r="AM466">
        <f t="shared" si="62"/>
        <v>309.53440000000171</v>
      </c>
      <c r="AN466">
        <f t="shared" si="63"/>
        <v>309.53440000000171</v>
      </c>
      <c r="AO466">
        <v>182.00464720299988</v>
      </c>
      <c r="AP466" s="43">
        <f t="shared" si="59"/>
        <v>182.00464720299988</v>
      </c>
      <c r="AQ466">
        <v>700.07217661900017</v>
      </c>
      <c r="AR466" s="42">
        <f t="shared" si="58"/>
        <v>700.07217661900017</v>
      </c>
      <c r="AS466">
        <v>769.7470658709999</v>
      </c>
      <c r="AT466" s="44">
        <f t="shared" si="60"/>
        <v>769.7470658709999</v>
      </c>
      <c r="AU466">
        <v>10</v>
      </c>
      <c r="AV466">
        <v>20</v>
      </c>
      <c r="AW466">
        <v>30</v>
      </c>
    </row>
    <row r="467" spans="38:49" thickTop="1" thickBot="1" x14ac:dyDescent="0.4">
      <c r="AL467">
        <f t="shared" si="61"/>
        <v>310.20150000000172</v>
      </c>
      <c r="AM467">
        <f t="shared" si="62"/>
        <v>310.20150000000172</v>
      </c>
      <c r="AN467">
        <f t="shared" si="63"/>
        <v>310.20150000000172</v>
      </c>
      <c r="AO467">
        <v>188.27746115000014</v>
      </c>
      <c r="AP467" s="43">
        <f t="shared" si="59"/>
        <v>188.27746115000014</v>
      </c>
      <c r="AQ467">
        <v>514.87379436600008</v>
      </c>
      <c r="AR467" s="42">
        <f t="shared" si="58"/>
        <v>514.87379436600008</v>
      </c>
      <c r="AS467">
        <v>791.26616893599999</v>
      </c>
      <c r="AT467" s="44">
        <f t="shared" si="60"/>
        <v>791.26616893599999</v>
      </c>
      <c r="AU467">
        <v>10</v>
      </c>
      <c r="AV467">
        <v>20</v>
      </c>
      <c r="AW467">
        <v>30</v>
      </c>
    </row>
    <row r="468" spans="38:49" thickTop="1" thickBot="1" x14ac:dyDescent="0.4">
      <c r="AL468">
        <f t="shared" si="61"/>
        <v>310.86860000000172</v>
      </c>
      <c r="AM468">
        <f t="shared" si="62"/>
        <v>310.86860000000172</v>
      </c>
      <c r="AN468">
        <f t="shared" si="63"/>
        <v>310.86860000000172</v>
      </c>
      <c r="AO468">
        <v>191.44347003300004</v>
      </c>
      <c r="AP468" s="43">
        <f t="shared" si="59"/>
        <v>191.44347003300004</v>
      </c>
      <c r="AQ468">
        <v>653.03753075500003</v>
      </c>
      <c r="AR468" s="42">
        <f t="shared" si="58"/>
        <v>653.03753075500003</v>
      </c>
      <c r="AS468">
        <v>812.40541143200016</v>
      </c>
      <c r="AT468" s="44">
        <f t="shared" si="60"/>
        <v>812.40541143200016</v>
      </c>
      <c r="AU468">
        <v>10</v>
      </c>
      <c r="AV468">
        <v>20</v>
      </c>
      <c r="AW468">
        <v>30</v>
      </c>
    </row>
    <row r="469" spans="38:49" thickTop="1" thickBot="1" x14ac:dyDescent="0.4">
      <c r="AL469">
        <f t="shared" si="61"/>
        <v>311.53570000000173</v>
      </c>
      <c r="AM469">
        <f t="shared" si="62"/>
        <v>311.53570000000173</v>
      </c>
      <c r="AN469">
        <f t="shared" si="63"/>
        <v>311.53570000000173</v>
      </c>
      <c r="AO469">
        <v>189.88737372300011</v>
      </c>
      <c r="AP469" s="43">
        <f t="shared" si="59"/>
        <v>189.88737372300011</v>
      </c>
      <c r="AQ469">
        <v>496.691274002</v>
      </c>
      <c r="AR469" s="42">
        <f t="shared" si="58"/>
        <v>496.691274002</v>
      </c>
      <c r="AS469">
        <v>836.53365503700002</v>
      </c>
      <c r="AT469" s="44">
        <f t="shared" si="60"/>
        <v>836.53365503700002</v>
      </c>
      <c r="AU469">
        <v>10</v>
      </c>
      <c r="AV469">
        <v>20</v>
      </c>
      <c r="AW469">
        <v>30</v>
      </c>
    </row>
    <row r="470" spans="38:49" thickTop="1" thickBot="1" x14ac:dyDescent="0.4">
      <c r="AL470">
        <f t="shared" si="61"/>
        <v>312.20280000000173</v>
      </c>
      <c r="AM470">
        <f t="shared" si="62"/>
        <v>312.20280000000173</v>
      </c>
      <c r="AN470">
        <f t="shared" si="63"/>
        <v>312.20280000000173</v>
      </c>
      <c r="AO470">
        <v>188.3022218829999</v>
      </c>
      <c r="AP470" s="43">
        <f t="shared" si="59"/>
        <v>188.3022218829999</v>
      </c>
      <c r="AQ470">
        <v>370.80031635899991</v>
      </c>
      <c r="AR470" s="42">
        <f t="shared" si="58"/>
        <v>370.80031635899991</v>
      </c>
      <c r="AS470">
        <v>857.52818121099995</v>
      </c>
      <c r="AT470" s="44">
        <f t="shared" si="60"/>
        <v>857.52818121099995</v>
      </c>
      <c r="AU470">
        <v>10</v>
      </c>
      <c r="AV470">
        <v>20</v>
      </c>
      <c r="AW470">
        <v>30</v>
      </c>
    </row>
    <row r="471" spans="38:49" thickTop="1" thickBot="1" x14ac:dyDescent="0.4">
      <c r="AL471">
        <f t="shared" si="61"/>
        <v>312.86990000000173</v>
      </c>
      <c r="AM471">
        <f t="shared" si="62"/>
        <v>312.86990000000173</v>
      </c>
      <c r="AN471">
        <f t="shared" si="63"/>
        <v>312.86990000000173</v>
      </c>
      <c r="AO471">
        <v>187.22010518100001</v>
      </c>
      <c r="AP471" s="43">
        <f t="shared" si="59"/>
        <v>187.22010518100001</v>
      </c>
      <c r="AQ471">
        <v>394.32690718900017</v>
      </c>
      <c r="AR471" s="42">
        <f t="shared" si="58"/>
        <v>394.32690718900017</v>
      </c>
      <c r="AS471">
        <v>770.01441000699992</v>
      </c>
      <c r="AT471" s="44">
        <f t="shared" si="60"/>
        <v>770.01441000699992</v>
      </c>
      <c r="AU471">
        <v>10</v>
      </c>
      <c r="AV471">
        <v>20</v>
      </c>
      <c r="AW471">
        <v>30</v>
      </c>
    </row>
    <row r="472" spans="38:49" thickTop="1" thickBot="1" x14ac:dyDescent="0.4">
      <c r="AL472">
        <f t="shared" si="61"/>
        <v>313.53700000000174</v>
      </c>
      <c r="AM472">
        <f t="shared" si="62"/>
        <v>313.53700000000174</v>
      </c>
      <c r="AN472">
        <f t="shared" si="63"/>
        <v>313.53700000000174</v>
      </c>
      <c r="AO472">
        <v>182.41556359600008</v>
      </c>
      <c r="AP472" s="43">
        <f t="shared" si="59"/>
        <v>182.41556359600008</v>
      </c>
      <c r="AQ472">
        <v>482.85049060899996</v>
      </c>
      <c r="AR472" s="42">
        <f t="shared" si="58"/>
        <v>482.85049060899996</v>
      </c>
      <c r="AS472">
        <v>727.51784696699997</v>
      </c>
      <c r="AT472" s="44">
        <f t="shared" si="60"/>
        <v>727.51784696699997</v>
      </c>
      <c r="AU472">
        <v>10</v>
      </c>
      <c r="AV472">
        <v>20</v>
      </c>
      <c r="AW472">
        <v>30</v>
      </c>
    </row>
    <row r="473" spans="38:49" thickTop="1" thickBot="1" x14ac:dyDescent="0.4">
      <c r="AL473">
        <f t="shared" si="61"/>
        <v>314.20410000000174</v>
      </c>
      <c r="AM473">
        <f t="shared" si="62"/>
        <v>314.20410000000174</v>
      </c>
      <c r="AN473">
        <f t="shared" si="63"/>
        <v>314.20410000000174</v>
      </c>
      <c r="AO473">
        <v>179.17543232499997</v>
      </c>
      <c r="AP473" s="43">
        <f t="shared" si="59"/>
        <v>179.17543232499997</v>
      </c>
      <c r="AQ473">
        <v>505.21110632099999</v>
      </c>
      <c r="AR473" s="42">
        <f t="shared" si="58"/>
        <v>505.21110632099999</v>
      </c>
      <c r="AS473">
        <v>572.37985429200012</v>
      </c>
      <c r="AT473" s="44">
        <f t="shared" si="60"/>
        <v>572.37985429200012</v>
      </c>
      <c r="AU473">
        <v>10</v>
      </c>
      <c r="AV473">
        <v>20</v>
      </c>
      <c r="AW473">
        <v>30</v>
      </c>
    </row>
    <row r="474" spans="38:49" thickTop="1" thickBot="1" x14ac:dyDescent="0.4">
      <c r="AL474">
        <f t="shared" si="61"/>
        <v>314.87120000000175</v>
      </c>
      <c r="AM474">
        <f t="shared" si="62"/>
        <v>314.87120000000175</v>
      </c>
      <c r="AN474">
        <f t="shared" si="63"/>
        <v>314.87120000000175</v>
      </c>
      <c r="AO474">
        <v>172.64571325299994</v>
      </c>
      <c r="AP474" s="43">
        <f t="shared" si="59"/>
        <v>172.64571325299994</v>
      </c>
      <c r="AQ474">
        <v>476.49396511899999</v>
      </c>
      <c r="AR474" s="42">
        <f t="shared" si="58"/>
        <v>476.49396511899999</v>
      </c>
      <c r="AS474">
        <v>520.73290834099998</v>
      </c>
      <c r="AT474" s="44">
        <f t="shared" si="60"/>
        <v>520.73290834099998</v>
      </c>
      <c r="AU474">
        <v>10</v>
      </c>
      <c r="AV474">
        <v>20</v>
      </c>
      <c r="AW474">
        <v>30</v>
      </c>
    </row>
    <row r="475" spans="38:49" thickTop="1" thickBot="1" x14ac:dyDescent="0.4">
      <c r="AL475">
        <f t="shared" si="61"/>
        <v>315.53830000000175</v>
      </c>
      <c r="AM475">
        <f t="shared" si="62"/>
        <v>315.53830000000175</v>
      </c>
      <c r="AN475">
        <f t="shared" si="63"/>
        <v>315.53830000000175</v>
      </c>
      <c r="AO475">
        <v>175.56475237299992</v>
      </c>
      <c r="AP475" s="43">
        <f t="shared" si="59"/>
        <v>175.56475237299992</v>
      </c>
      <c r="AQ475">
        <v>486.25272356000005</v>
      </c>
      <c r="AR475" s="42">
        <f t="shared" si="58"/>
        <v>486.25272356000005</v>
      </c>
      <c r="AS475">
        <v>561.02852133400006</v>
      </c>
      <c r="AT475" s="44">
        <f t="shared" si="60"/>
        <v>561.02852133400006</v>
      </c>
      <c r="AU475">
        <v>10</v>
      </c>
      <c r="AV475">
        <v>20</v>
      </c>
      <c r="AW475">
        <v>30</v>
      </c>
    </row>
    <row r="476" spans="38:49" thickTop="1" thickBot="1" x14ac:dyDescent="0.4">
      <c r="AL476">
        <f t="shared" si="61"/>
        <v>316.20540000000176</v>
      </c>
      <c r="AM476">
        <f t="shared" si="62"/>
        <v>316.20540000000176</v>
      </c>
      <c r="AN476">
        <f t="shared" si="63"/>
        <v>316.20540000000176</v>
      </c>
      <c r="AO476">
        <v>173.66970195299996</v>
      </c>
      <c r="AP476" s="43">
        <f t="shared" si="59"/>
        <v>173.66970195299996</v>
      </c>
      <c r="AQ476">
        <v>437.04766944700009</v>
      </c>
      <c r="AR476" s="42">
        <f t="shared" si="58"/>
        <v>437.04766944700009</v>
      </c>
      <c r="AS476">
        <v>587.40350935599986</v>
      </c>
      <c r="AT476" s="44">
        <f t="shared" si="60"/>
        <v>587.40350935599986</v>
      </c>
      <c r="AU476">
        <v>10</v>
      </c>
      <c r="AV476">
        <v>20</v>
      </c>
      <c r="AW476">
        <v>30</v>
      </c>
    </row>
    <row r="477" spans="38:49" thickTop="1" thickBot="1" x14ac:dyDescent="0.4">
      <c r="AL477">
        <f t="shared" si="61"/>
        <v>316.87250000000176</v>
      </c>
      <c r="AM477">
        <f t="shared" si="62"/>
        <v>316.87250000000176</v>
      </c>
      <c r="AN477">
        <f t="shared" si="63"/>
        <v>316.87250000000176</v>
      </c>
      <c r="AO477">
        <v>173.38305288800007</v>
      </c>
      <c r="AP477" s="43">
        <f t="shared" si="59"/>
        <v>173.38305288800007</v>
      </c>
      <c r="AQ477">
        <v>473.14117691499996</v>
      </c>
      <c r="AR477" s="42">
        <f t="shared" si="58"/>
        <v>473.14117691499996</v>
      </c>
      <c r="AS477">
        <v>543.99010507000003</v>
      </c>
      <c r="AT477" s="44">
        <f t="shared" si="60"/>
        <v>543.99010507000003</v>
      </c>
      <c r="AU477">
        <v>10</v>
      </c>
      <c r="AV477">
        <v>20</v>
      </c>
      <c r="AW477">
        <v>30</v>
      </c>
    </row>
    <row r="478" spans="38:49" thickTop="1" thickBot="1" x14ac:dyDescent="0.4">
      <c r="AL478">
        <f t="shared" si="61"/>
        <v>317.53960000000177</v>
      </c>
      <c r="AM478">
        <f t="shared" si="62"/>
        <v>317.53960000000177</v>
      </c>
      <c r="AN478">
        <f t="shared" si="63"/>
        <v>317.53960000000177</v>
      </c>
      <c r="AO478">
        <v>174.43180232099985</v>
      </c>
      <c r="AP478" s="43">
        <f t="shared" si="59"/>
        <v>174.43180232099985</v>
      </c>
      <c r="AQ478">
        <v>444.75761073800004</v>
      </c>
      <c r="AR478" s="42">
        <f t="shared" si="58"/>
        <v>444.75761073800004</v>
      </c>
      <c r="AS478">
        <v>552.13048727099999</v>
      </c>
      <c r="AT478" s="44">
        <f t="shared" si="60"/>
        <v>552.13048727099999</v>
      </c>
      <c r="AU478">
        <v>10</v>
      </c>
      <c r="AV478">
        <v>20</v>
      </c>
      <c r="AW478">
        <v>30</v>
      </c>
    </row>
    <row r="479" spans="38:49" thickTop="1" thickBot="1" x14ac:dyDescent="0.4">
      <c r="AL479">
        <f t="shared" si="61"/>
        <v>318.20670000000177</v>
      </c>
      <c r="AM479">
        <f t="shared" si="62"/>
        <v>318.20670000000177</v>
      </c>
      <c r="AN479">
        <f t="shared" si="63"/>
        <v>318.20670000000177</v>
      </c>
      <c r="AO479">
        <v>172.35436504199993</v>
      </c>
      <c r="AP479" s="43">
        <f t="shared" si="59"/>
        <v>172.35436504199993</v>
      </c>
      <c r="AQ479">
        <v>442.80551660399988</v>
      </c>
      <c r="AR479" s="42">
        <f t="shared" si="58"/>
        <v>442.80551660399988</v>
      </c>
      <c r="AS479">
        <v>531.93161112600001</v>
      </c>
      <c r="AT479" s="44">
        <f t="shared" si="60"/>
        <v>531.93161112600001</v>
      </c>
      <c r="AU479">
        <v>10</v>
      </c>
      <c r="AV479">
        <v>20</v>
      </c>
      <c r="AW479">
        <v>30</v>
      </c>
    </row>
    <row r="480" spans="38:49" thickTop="1" thickBot="1" x14ac:dyDescent="0.4">
      <c r="AL480">
        <f t="shared" si="61"/>
        <v>318.87380000000178</v>
      </c>
      <c r="AM480">
        <f t="shared" si="62"/>
        <v>318.87380000000178</v>
      </c>
      <c r="AN480">
        <f t="shared" si="63"/>
        <v>318.87380000000178</v>
      </c>
      <c r="AO480">
        <v>176.17890049700009</v>
      </c>
      <c r="AP480" s="43">
        <f t="shared" si="59"/>
        <v>176.17890049700009</v>
      </c>
      <c r="AQ480">
        <v>453.57378057699998</v>
      </c>
      <c r="AR480" s="42">
        <f t="shared" si="58"/>
        <v>453.57378057699998</v>
      </c>
      <c r="AS480">
        <v>551.31471350899983</v>
      </c>
      <c r="AT480" s="44">
        <f t="shared" si="60"/>
        <v>551.31471350899983</v>
      </c>
      <c r="AU480">
        <v>10</v>
      </c>
      <c r="AV480">
        <v>20</v>
      </c>
      <c r="AW480">
        <v>30</v>
      </c>
    </row>
    <row r="481" spans="38:49" thickTop="1" thickBot="1" x14ac:dyDescent="0.4">
      <c r="AL481">
        <f t="shared" si="61"/>
        <v>319.54090000000178</v>
      </c>
      <c r="AM481">
        <f t="shared" si="62"/>
        <v>319.54090000000178</v>
      </c>
      <c r="AN481">
        <f t="shared" si="63"/>
        <v>319.54090000000178</v>
      </c>
      <c r="AO481">
        <v>179.76052491899986</v>
      </c>
      <c r="AP481" s="43">
        <f t="shared" si="59"/>
        <v>179.76052491899986</v>
      </c>
      <c r="AQ481">
        <v>441.46287991899999</v>
      </c>
      <c r="AR481" s="42">
        <f t="shared" si="58"/>
        <v>441.46287991899999</v>
      </c>
      <c r="AS481">
        <v>556.37728403000006</v>
      </c>
      <c r="AT481" s="44">
        <f t="shared" si="60"/>
        <v>556.37728403000006</v>
      </c>
      <c r="AU481">
        <v>10</v>
      </c>
      <c r="AV481">
        <v>20</v>
      </c>
      <c r="AW481">
        <v>30</v>
      </c>
    </row>
    <row r="482" spans="38:49" thickTop="1" thickBot="1" x14ac:dyDescent="0.4">
      <c r="AL482">
        <f t="shared" si="61"/>
        <v>320.20800000000179</v>
      </c>
      <c r="AM482">
        <f t="shared" si="62"/>
        <v>320.20800000000179</v>
      </c>
      <c r="AN482">
        <f t="shared" si="63"/>
        <v>320.20800000000179</v>
      </c>
      <c r="AO482">
        <v>179.70391660599989</v>
      </c>
      <c r="AP482" s="43">
        <f t="shared" si="59"/>
        <v>179.70391660599989</v>
      </c>
      <c r="AQ482">
        <v>448.18076928400001</v>
      </c>
      <c r="AR482" s="42">
        <f t="shared" si="58"/>
        <v>448.18076928400001</v>
      </c>
      <c r="AS482">
        <v>568.53421722300004</v>
      </c>
      <c r="AT482" s="44">
        <f t="shared" si="60"/>
        <v>568.53421722300004</v>
      </c>
      <c r="AU482">
        <v>10</v>
      </c>
      <c r="AV482">
        <v>20</v>
      </c>
      <c r="AW482">
        <v>30</v>
      </c>
    </row>
    <row r="483" spans="38:49" thickTop="1" thickBot="1" x14ac:dyDescent="0.4">
      <c r="AL483">
        <f t="shared" si="61"/>
        <v>320.87510000000179</v>
      </c>
      <c r="AM483">
        <f t="shared" si="62"/>
        <v>320.87510000000179</v>
      </c>
      <c r="AN483">
        <f t="shared" si="63"/>
        <v>320.87510000000179</v>
      </c>
      <c r="AO483">
        <v>184.65709037400006</v>
      </c>
      <c r="AP483" s="43">
        <f t="shared" si="59"/>
        <v>184.65709037400006</v>
      </c>
      <c r="AQ483">
        <v>455.60336741900005</v>
      </c>
      <c r="AR483" s="42">
        <f t="shared" si="58"/>
        <v>455.60336741900005</v>
      </c>
      <c r="AS483">
        <v>576.39757056600001</v>
      </c>
      <c r="AT483" s="44">
        <f t="shared" si="60"/>
        <v>576.39757056600001</v>
      </c>
      <c r="AU483">
        <v>10</v>
      </c>
      <c r="AV483">
        <v>20</v>
      </c>
      <c r="AW483">
        <v>30</v>
      </c>
    </row>
    <row r="484" spans="38:49" thickTop="1" thickBot="1" x14ac:dyDescent="0.4">
      <c r="AL484">
        <f t="shared" si="61"/>
        <v>321.5422000000018</v>
      </c>
      <c r="AM484">
        <f t="shared" si="62"/>
        <v>321.5422000000018</v>
      </c>
      <c r="AN484">
        <f t="shared" si="63"/>
        <v>321.5422000000018</v>
      </c>
      <c r="AO484">
        <v>185.62956578500007</v>
      </c>
      <c r="AP484" s="43">
        <f t="shared" si="59"/>
        <v>185.62956578500007</v>
      </c>
      <c r="AQ484">
        <v>461.56453550099991</v>
      </c>
      <c r="AR484" s="42">
        <f t="shared" si="58"/>
        <v>461.56453550099991</v>
      </c>
      <c r="AS484">
        <v>584.17673176099993</v>
      </c>
      <c r="AT484" s="44">
        <f t="shared" si="60"/>
        <v>584.17673176099993</v>
      </c>
      <c r="AU484">
        <v>10</v>
      </c>
      <c r="AV484">
        <v>20</v>
      </c>
      <c r="AW484">
        <v>30</v>
      </c>
    </row>
    <row r="485" spans="38:49" thickTop="1" thickBot="1" x14ac:dyDescent="0.4">
      <c r="AL485">
        <f t="shared" si="61"/>
        <v>322.2093000000018</v>
      </c>
      <c r="AM485">
        <f t="shared" si="62"/>
        <v>322.2093000000018</v>
      </c>
      <c r="AN485">
        <f t="shared" si="63"/>
        <v>322.2093000000018</v>
      </c>
      <c r="AO485">
        <v>186.58981133099996</v>
      </c>
      <c r="AP485" s="43">
        <f t="shared" si="59"/>
        <v>186.58981133099996</v>
      </c>
      <c r="AQ485">
        <v>473.58629185600012</v>
      </c>
      <c r="AR485" s="42">
        <f t="shared" si="58"/>
        <v>473.58629185600012</v>
      </c>
      <c r="AS485">
        <v>587.3201400160001</v>
      </c>
      <c r="AT485" s="44">
        <f t="shared" si="60"/>
        <v>587.3201400160001</v>
      </c>
      <c r="AU485">
        <v>10</v>
      </c>
      <c r="AV485">
        <v>20</v>
      </c>
      <c r="AW485">
        <v>30</v>
      </c>
    </row>
    <row r="486" spans="38:49" thickTop="1" thickBot="1" x14ac:dyDescent="0.4">
      <c r="AL486">
        <f t="shared" si="61"/>
        <v>322.87640000000181</v>
      </c>
      <c r="AM486">
        <f t="shared" si="62"/>
        <v>322.87640000000181</v>
      </c>
      <c r="AN486">
        <f t="shared" si="63"/>
        <v>322.87640000000181</v>
      </c>
      <c r="AO486">
        <v>186.50453489500001</v>
      </c>
      <c r="AP486" s="43">
        <f t="shared" si="59"/>
        <v>186.50453489500001</v>
      </c>
      <c r="AQ486">
        <v>476.25678784900015</v>
      </c>
      <c r="AR486" s="42">
        <f t="shared" si="58"/>
        <v>476.25678784900015</v>
      </c>
      <c r="AS486">
        <v>588.53190313100004</v>
      </c>
      <c r="AT486" s="44">
        <f t="shared" si="60"/>
        <v>588.53190313100004</v>
      </c>
      <c r="AU486">
        <v>10</v>
      </c>
      <c r="AV486">
        <v>20</v>
      </c>
      <c r="AW486">
        <v>30</v>
      </c>
    </row>
    <row r="487" spans="38:49" thickTop="1" thickBot="1" x14ac:dyDescent="0.4">
      <c r="AL487">
        <f t="shared" si="61"/>
        <v>323.54350000000181</v>
      </c>
      <c r="AM487">
        <f t="shared" si="62"/>
        <v>323.54350000000181</v>
      </c>
      <c r="AN487">
        <f t="shared" si="63"/>
        <v>323.54350000000181</v>
      </c>
      <c r="AO487">
        <v>183.69038992600008</v>
      </c>
      <c r="AP487" s="43">
        <f t="shared" si="59"/>
        <v>183.69038992600008</v>
      </c>
      <c r="AQ487">
        <v>484.93953828299982</v>
      </c>
      <c r="AR487" s="42">
        <f t="shared" si="58"/>
        <v>484.93953828299982</v>
      </c>
      <c r="AS487">
        <v>589.74043879500005</v>
      </c>
      <c r="AT487" s="44">
        <f t="shared" si="60"/>
        <v>589.74043879500005</v>
      </c>
      <c r="AU487">
        <v>10</v>
      </c>
      <c r="AV487">
        <v>20</v>
      </c>
      <c r="AW487">
        <v>30</v>
      </c>
    </row>
    <row r="488" spans="38:49" thickTop="1" thickBot="1" x14ac:dyDescent="0.4">
      <c r="AL488">
        <f t="shared" si="61"/>
        <v>324.21060000000182</v>
      </c>
      <c r="AM488">
        <f t="shared" si="62"/>
        <v>324.21060000000182</v>
      </c>
      <c r="AN488">
        <f t="shared" si="63"/>
        <v>324.21060000000182</v>
      </c>
      <c r="AO488">
        <v>180.10768968700017</v>
      </c>
      <c r="AP488" s="43">
        <f t="shared" si="59"/>
        <v>180.10768968700017</v>
      </c>
      <c r="AQ488">
        <v>483.32507790399995</v>
      </c>
      <c r="AR488" s="42">
        <f t="shared" si="58"/>
        <v>483.32507790399995</v>
      </c>
      <c r="AS488">
        <v>585.10038258700001</v>
      </c>
      <c r="AT488" s="44">
        <f t="shared" si="60"/>
        <v>585.10038258700001</v>
      </c>
      <c r="AU488">
        <v>10</v>
      </c>
      <c r="AV488">
        <v>20</v>
      </c>
      <c r="AW488">
        <v>30</v>
      </c>
    </row>
    <row r="489" spans="38:49" thickTop="1" thickBot="1" x14ac:dyDescent="0.4">
      <c r="AL489">
        <f t="shared" si="61"/>
        <v>324.87770000000182</v>
      </c>
      <c r="AM489">
        <f t="shared" si="62"/>
        <v>324.87770000000182</v>
      </c>
      <c r="AN489">
        <f t="shared" si="63"/>
        <v>324.87770000000182</v>
      </c>
      <c r="AO489">
        <v>178.78912532499999</v>
      </c>
      <c r="AP489" s="43">
        <f t="shared" si="59"/>
        <v>178.78912532499999</v>
      </c>
      <c r="AQ489">
        <v>484.4261239110001</v>
      </c>
      <c r="AR489" s="42">
        <f t="shared" si="58"/>
        <v>484.4261239110001</v>
      </c>
      <c r="AS489">
        <v>566.6322143540001</v>
      </c>
      <c r="AT489" s="44">
        <f t="shared" si="60"/>
        <v>566.6322143540001</v>
      </c>
      <c r="AU489">
        <v>10</v>
      </c>
      <c r="AV489">
        <v>20</v>
      </c>
      <c r="AW489">
        <v>30</v>
      </c>
    </row>
    <row r="490" spans="38:49" thickTop="1" thickBot="1" x14ac:dyDescent="0.4">
      <c r="AL490">
        <f t="shared" si="61"/>
        <v>325.54480000000183</v>
      </c>
      <c r="AM490">
        <f t="shared" si="62"/>
        <v>325.54480000000183</v>
      </c>
      <c r="AN490">
        <f t="shared" si="63"/>
        <v>325.54480000000183</v>
      </c>
      <c r="AO490">
        <v>175.23010153099995</v>
      </c>
      <c r="AP490" s="43">
        <f t="shared" si="59"/>
        <v>175.23010153099995</v>
      </c>
      <c r="AQ490">
        <v>481.203506715</v>
      </c>
      <c r="AR490" s="42">
        <f t="shared" si="58"/>
        <v>481.203506715</v>
      </c>
      <c r="AS490">
        <v>596.99097284000004</v>
      </c>
      <c r="AT490" s="44">
        <f t="shared" si="60"/>
        <v>596.99097284000004</v>
      </c>
      <c r="AU490">
        <v>10</v>
      </c>
      <c r="AV490">
        <v>20</v>
      </c>
      <c r="AW490">
        <v>30</v>
      </c>
    </row>
    <row r="491" spans="38:49" thickTop="1" thickBot="1" x14ac:dyDescent="0.4">
      <c r="AL491">
        <f t="shared" si="61"/>
        <v>326.21190000000183</v>
      </c>
      <c r="AM491">
        <f t="shared" si="62"/>
        <v>326.21190000000183</v>
      </c>
      <c r="AN491">
        <f t="shared" si="63"/>
        <v>326.21190000000183</v>
      </c>
      <c r="AO491">
        <v>176.34367840600021</v>
      </c>
      <c r="AP491" s="43">
        <f t="shared" si="59"/>
        <v>176.34367840600021</v>
      </c>
      <c r="AQ491">
        <v>475.18651360499985</v>
      </c>
      <c r="AR491" s="42">
        <f t="shared" si="58"/>
        <v>475.18651360499985</v>
      </c>
      <c r="AS491">
        <v>597.41842236599996</v>
      </c>
      <c r="AT491" s="44">
        <f t="shared" si="60"/>
        <v>597.41842236599996</v>
      </c>
      <c r="AU491">
        <v>10</v>
      </c>
      <c r="AV491">
        <v>20</v>
      </c>
      <c r="AW491">
        <v>30</v>
      </c>
    </row>
    <row r="492" spans="38:49" thickTop="1" thickBot="1" x14ac:dyDescent="0.4">
      <c r="AL492">
        <f t="shared" si="61"/>
        <v>326.87900000000184</v>
      </c>
      <c r="AM492">
        <f t="shared" si="62"/>
        <v>326.87900000000184</v>
      </c>
      <c r="AN492">
        <f t="shared" si="63"/>
        <v>326.87900000000184</v>
      </c>
      <c r="AO492">
        <v>180.69493391500009</v>
      </c>
      <c r="AP492" s="43">
        <f t="shared" si="59"/>
        <v>180.69493391500009</v>
      </c>
      <c r="AQ492">
        <v>474.53400653400013</v>
      </c>
      <c r="AR492" s="42">
        <f t="shared" ref="AR492:AR555" si="64">IF(AQ492&lt;=0,0,AQ492)</f>
        <v>474.53400653400013</v>
      </c>
      <c r="AS492">
        <v>580.29314382699999</v>
      </c>
      <c r="AT492" s="44">
        <f t="shared" si="60"/>
        <v>580.29314382699999</v>
      </c>
      <c r="AU492">
        <v>10</v>
      </c>
      <c r="AV492">
        <v>20</v>
      </c>
      <c r="AW492">
        <v>30</v>
      </c>
    </row>
    <row r="493" spans="38:49" thickTop="1" thickBot="1" x14ac:dyDescent="0.4">
      <c r="AL493">
        <f t="shared" si="61"/>
        <v>327.54610000000184</v>
      </c>
      <c r="AM493">
        <f t="shared" si="62"/>
        <v>327.54610000000184</v>
      </c>
      <c r="AN493">
        <f t="shared" si="63"/>
        <v>327.54610000000184</v>
      </c>
      <c r="AO493">
        <v>181.129922631</v>
      </c>
      <c r="AP493" s="43">
        <f t="shared" si="59"/>
        <v>181.129922631</v>
      </c>
      <c r="AQ493">
        <v>468.77176691500017</v>
      </c>
      <c r="AR493" s="42">
        <f t="shared" si="64"/>
        <v>468.77176691500017</v>
      </c>
      <c r="AS493">
        <v>569.8580590009999</v>
      </c>
      <c r="AT493" s="44">
        <f t="shared" si="60"/>
        <v>569.8580590009999</v>
      </c>
      <c r="AU493">
        <v>10</v>
      </c>
      <c r="AV493">
        <v>20</v>
      </c>
      <c r="AW493">
        <v>30</v>
      </c>
    </row>
    <row r="494" spans="38:49" thickTop="1" thickBot="1" x14ac:dyDescent="0.4">
      <c r="AL494">
        <f t="shared" si="61"/>
        <v>328.21320000000185</v>
      </c>
      <c r="AM494">
        <f t="shared" si="62"/>
        <v>328.21320000000185</v>
      </c>
      <c r="AN494">
        <f t="shared" si="63"/>
        <v>328.21320000000185</v>
      </c>
      <c r="AO494">
        <v>180.03102825800011</v>
      </c>
      <c r="AP494" s="43">
        <f t="shared" si="59"/>
        <v>180.03102825800011</v>
      </c>
      <c r="AQ494">
        <v>470.82983101700006</v>
      </c>
      <c r="AR494" s="42">
        <f t="shared" si="64"/>
        <v>470.82983101700006</v>
      </c>
      <c r="AS494">
        <v>599.24003880800001</v>
      </c>
      <c r="AT494" s="44">
        <f t="shared" si="60"/>
        <v>599.24003880800001</v>
      </c>
      <c r="AU494">
        <v>10</v>
      </c>
      <c r="AV494">
        <v>20</v>
      </c>
      <c r="AW494">
        <v>30</v>
      </c>
    </row>
    <row r="495" spans="38:49" thickTop="1" thickBot="1" x14ac:dyDescent="0.4">
      <c r="AL495">
        <f t="shared" si="61"/>
        <v>328.88030000000185</v>
      </c>
      <c r="AM495">
        <f t="shared" si="62"/>
        <v>328.88030000000185</v>
      </c>
      <c r="AN495">
        <f t="shared" si="63"/>
        <v>328.88030000000185</v>
      </c>
      <c r="AO495">
        <v>159.79820657400001</v>
      </c>
      <c r="AP495" s="43">
        <f t="shared" si="59"/>
        <v>159.79820657400001</v>
      </c>
      <c r="AQ495">
        <v>467.19629742799998</v>
      </c>
      <c r="AR495" s="42">
        <f t="shared" si="64"/>
        <v>467.19629742799998</v>
      </c>
      <c r="AS495">
        <v>599.41597076500011</v>
      </c>
      <c r="AT495" s="44">
        <f t="shared" si="60"/>
        <v>599.41597076500011</v>
      </c>
      <c r="AU495">
        <v>10</v>
      </c>
      <c r="AV495">
        <v>20</v>
      </c>
      <c r="AW495">
        <v>30</v>
      </c>
    </row>
    <row r="496" spans="38:49" thickTop="1" thickBot="1" x14ac:dyDescent="0.4">
      <c r="AL496">
        <f t="shared" si="61"/>
        <v>329.54740000000186</v>
      </c>
      <c r="AM496">
        <f t="shared" si="62"/>
        <v>329.54740000000186</v>
      </c>
      <c r="AN496">
        <f t="shared" si="63"/>
        <v>329.54740000000186</v>
      </c>
      <c r="AO496">
        <v>110.57932218399992</v>
      </c>
      <c r="AP496" s="43">
        <f t="shared" si="59"/>
        <v>110.57932218399992</v>
      </c>
      <c r="AQ496">
        <v>467.19952487899991</v>
      </c>
      <c r="AR496" s="42">
        <f t="shared" si="64"/>
        <v>467.19952487899991</v>
      </c>
      <c r="AS496">
        <v>578.56864627899995</v>
      </c>
      <c r="AT496" s="44">
        <f t="shared" si="60"/>
        <v>578.56864627899995</v>
      </c>
      <c r="AU496">
        <v>10</v>
      </c>
      <c r="AV496">
        <v>20</v>
      </c>
      <c r="AW496">
        <v>30</v>
      </c>
    </row>
    <row r="497" spans="38:49" thickTop="1" thickBot="1" x14ac:dyDescent="0.4">
      <c r="AL497">
        <f t="shared" si="61"/>
        <v>330.21450000000186</v>
      </c>
      <c r="AM497">
        <f t="shared" si="62"/>
        <v>330.21450000000186</v>
      </c>
      <c r="AN497">
        <f t="shared" si="63"/>
        <v>330.21450000000186</v>
      </c>
      <c r="AO497">
        <v>67.641723878999983</v>
      </c>
      <c r="AP497" s="43">
        <f t="shared" si="59"/>
        <v>67.641723878999983</v>
      </c>
      <c r="AQ497">
        <v>468.83982180800012</v>
      </c>
      <c r="AR497" s="42">
        <f t="shared" si="64"/>
        <v>468.83982180800012</v>
      </c>
      <c r="AS497">
        <v>587.06000743999994</v>
      </c>
      <c r="AT497" s="44">
        <f t="shared" si="60"/>
        <v>587.06000743999994</v>
      </c>
      <c r="AU497">
        <v>10</v>
      </c>
      <c r="AV497">
        <v>20</v>
      </c>
      <c r="AW497">
        <v>30</v>
      </c>
    </row>
    <row r="498" spans="38:49" thickTop="1" thickBot="1" x14ac:dyDescent="0.4">
      <c r="AL498">
        <f t="shared" si="61"/>
        <v>330.88160000000187</v>
      </c>
      <c r="AM498">
        <f t="shared" si="62"/>
        <v>330.88160000000187</v>
      </c>
      <c r="AN498">
        <f t="shared" si="63"/>
        <v>330.88160000000187</v>
      </c>
      <c r="AO498">
        <v>40.265666944000031</v>
      </c>
      <c r="AP498" s="43">
        <f t="shared" si="59"/>
        <v>40.265666944000031</v>
      </c>
      <c r="AQ498">
        <v>470.14508048800008</v>
      </c>
      <c r="AR498" s="42">
        <f t="shared" si="64"/>
        <v>470.14508048800008</v>
      </c>
      <c r="AS498">
        <v>598.96376050599997</v>
      </c>
      <c r="AT498" s="44">
        <f t="shared" si="60"/>
        <v>598.96376050599997</v>
      </c>
      <c r="AU498">
        <v>10</v>
      </c>
      <c r="AV498">
        <v>20</v>
      </c>
      <c r="AW498">
        <v>30</v>
      </c>
    </row>
    <row r="499" spans="38:49" thickTop="1" thickBot="1" x14ac:dyDescent="0.4">
      <c r="AL499">
        <f t="shared" si="61"/>
        <v>331.54870000000187</v>
      </c>
      <c r="AM499">
        <f t="shared" si="62"/>
        <v>331.54870000000187</v>
      </c>
      <c r="AN499">
        <f t="shared" si="63"/>
        <v>331.54870000000187</v>
      </c>
      <c r="AO499">
        <v>20.348945733000164</v>
      </c>
      <c r="AP499" s="43">
        <f t="shared" si="59"/>
        <v>20.348945733000164</v>
      </c>
      <c r="AQ499">
        <v>370.26877481500014</v>
      </c>
      <c r="AR499" s="42">
        <f t="shared" si="64"/>
        <v>370.26877481500014</v>
      </c>
      <c r="AS499">
        <v>548.84989341299979</v>
      </c>
      <c r="AT499" s="44">
        <f t="shared" si="60"/>
        <v>548.84989341299979</v>
      </c>
      <c r="AU499">
        <v>10</v>
      </c>
      <c r="AV499">
        <v>20</v>
      </c>
      <c r="AW499">
        <v>30</v>
      </c>
    </row>
    <row r="500" spans="38:49" thickTop="1" thickBot="1" x14ac:dyDescent="0.4">
      <c r="AL500">
        <f t="shared" si="61"/>
        <v>332.21580000000188</v>
      </c>
      <c r="AM500">
        <f t="shared" si="62"/>
        <v>332.21580000000188</v>
      </c>
      <c r="AN500">
        <f t="shared" si="63"/>
        <v>332.21580000000188</v>
      </c>
      <c r="AO500">
        <v>7.5866222919999018</v>
      </c>
      <c r="AP500" s="43">
        <f t="shared" si="59"/>
        <v>7.5866222919999018</v>
      </c>
      <c r="AQ500">
        <v>230.21077766400003</v>
      </c>
      <c r="AR500" s="42">
        <f t="shared" si="64"/>
        <v>230.21077766400003</v>
      </c>
      <c r="AS500">
        <v>464.43845408800007</v>
      </c>
      <c r="AT500" s="44">
        <f t="shared" si="60"/>
        <v>464.43845408800007</v>
      </c>
      <c r="AU500">
        <v>10</v>
      </c>
      <c r="AV500">
        <v>20</v>
      </c>
      <c r="AW500">
        <v>30</v>
      </c>
    </row>
    <row r="501" spans="38:49" thickTop="1" thickBot="1" x14ac:dyDescent="0.4">
      <c r="AL501">
        <f t="shared" si="61"/>
        <v>332.88290000000188</v>
      </c>
      <c r="AM501">
        <f t="shared" si="62"/>
        <v>332.88290000000188</v>
      </c>
      <c r="AN501">
        <f t="shared" si="63"/>
        <v>332.88290000000188</v>
      </c>
      <c r="AO501" s="41">
        <v>3.6714313160000529</v>
      </c>
      <c r="AP501" s="43">
        <f t="shared" si="59"/>
        <v>3.6714313160000529</v>
      </c>
      <c r="AQ501">
        <v>130.14318438700002</v>
      </c>
      <c r="AR501" s="42">
        <f t="shared" si="64"/>
        <v>130.14318438700002</v>
      </c>
      <c r="AS501">
        <v>305.81142055400005</v>
      </c>
      <c r="AT501" s="44">
        <f t="shared" si="60"/>
        <v>305.81142055400005</v>
      </c>
      <c r="AU501">
        <v>10</v>
      </c>
      <c r="AV501">
        <v>20</v>
      </c>
      <c r="AW501">
        <v>30</v>
      </c>
    </row>
    <row r="502" spans="38:49" thickTop="1" thickBot="1" x14ac:dyDescent="0.4">
      <c r="AL502">
        <f t="shared" si="61"/>
        <v>333.55000000000189</v>
      </c>
      <c r="AM502">
        <f t="shared" si="62"/>
        <v>333.55000000000189</v>
      </c>
      <c r="AN502">
        <f t="shared" si="63"/>
        <v>333.55000000000189</v>
      </c>
      <c r="AO502">
        <v>-20.533005587999924</v>
      </c>
      <c r="AP502" s="43">
        <f t="shared" si="59"/>
        <v>0</v>
      </c>
      <c r="AQ502">
        <v>87.68329068800017</v>
      </c>
      <c r="AR502" s="42">
        <f t="shared" si="64"/>
        <v>87.68329068800017</v>
      </c>
      <c r="AS502">
        <v>202.17917706999992</v>
      </c>
      <c r="AT502" s="44">
        <f t="shared" si="60"/>
        <v>202.17917706999992</v>
      </c>
      <c r="AU502">
        <v>10</v>
      </c>
      <c r="AV502">
        <v>20</v>
      </c>
      <c r="AW502">
        <v>30</v>
      </c>
    </row>
    <row r="503" spans="38:49" thickTop="1" thickBot="1" x14ac:dyDescent="0.4">
      <c r="AL503">
        <f t="shared" si="61"/>
        <v>334.21710000000189</v>
      </c>
      <c r="AM503">
        <f t="shared" si="62"/>
        <v>334.21710000000189</v>
      </c>
      <c r="AN503">
        <f t="shared" si="63"/>
        <v>334.21710000000189</v>
      </c>
      <c r="AO503">
        <v>-18.991290777000131</v>
      </c>
      <c r="AP503" s="43">
        <f t="shared" si="59"/>
        <v>0</v>
      </c>
      <c r="AQ503">
        <v>43.644780774000083</v>
      </c>
      <c r="AR503" s="42">
        <f t="shared" si="64"/>
        <v>43.644780774000083</v>
      </c>
      <c r="AS503">
        <v>135.75430645699998</v>
      </c>
      <c r="AT503" s="44">
        <f t="shared" si="60"/>
        <v>135.75430645699998</v>
      </c>
      <c r="AU503">
        <v>10</v>
      </c>
      <c r="AV503">
        <v>20</v>
      </c>
      <c r="AW503">
        <v>30</v>
      </c>
    </row>
    <row r="504" spans="38:49" thickTop="1" thickBot="1" x14ac:dyDescent="0.4">
      <c r="AL504">
        <f t="shared" si="61"/>
        <v>334.8842000000019</v>
      </c>
      <c r="AM504">
        <f t="shared" si="62"/>
        <v>334.8842000000019</v>
      </c>
      <c r="AN504">
        <f t="shared" si="63"/>
        <v>334.8842000000019</v>
      </c>
      <c r="AO504">
        <v>-14.832112950999999</v>
      </c>
      <c r="AP504" s="43">
        <f t="shared" si="59"/>
        <v>0</v>
      </c>
      <c r="AQ504">
        <v>16.327430110999785</v>
      </c>
      <c r="AR504" s="42">
        <f t="shared" si="64"/>
        <v>16.327430110999785</v>
      </c>
      <c r="AS504">
        <v>64.724917116000142</v>
      </c>
      <c r="AT504" s="44">
        <f t="shared" si="60"/>
        <v>64.724917116000142</v>
      </c>
      <c r="AU504">
        <v>10</v>
      </c>
      <c r="AV504">
        <v>20</v>
      </c>
      <c r="AW504">
        <v>30</v>
      </c>
    </row>
    <row r="505" spans="38:49" thickTop="1" thickBot="1" x14ac:dyDescent="0.4">
      <c r="AL505">
        <f t="shared" si="61"/>
        <v>335.5513000000019</v>
      </c>
      <c r="AM505">
        <f t="shared" si="62"/>
        <v>335.5513000000019</v>
      </c>
      <c r="AN505">
        <f t="shared" si="63"/>
        <v>335.5513000000019</v>
      </c>
      <c r="AO505">
        <v>-16.650493470999891</v>
      </c>
      <c r="AP505" s="43">
        <f t="shared" si="59"/>
        <v>0</v>
      </c>
      <c r="AQ505">
        <v>12.37926774399989</v>
      </c>
      <c r="AR505" s="42">
        <f t="shared" si="64"/>
        <v>12.37926774399989</v>
      </c>
      <c r="AS505">
        <v>38.264878619000001</v>
      </c>
      <c r="AT505" s="44">
        <f t="shared" si="60"/>
        <v>38.264878619000001</v>
      </c>
      <c r="AU505">
        <v>10</v>
      </c>
      <c r="AV505">
        <v>20</v>
      </c>
      <c r="AW505">
        <v>30</v>
      </c>
    </row>
    <row r="506" spans="38:49" thickTop="1" thickBot="1" x14ac:dyDescent="0.4">
      <c r="AL506">
        <f t="shared" si="61"/>
        <v>336.21840000000191</v>
      </c>
      <c r="AM506">
        <f t="shared" si="62"/>
        <v>336.21840000000191</v>
      </c>
      <c r="AN506">
        <f t="shared" si="63"/>
        <v>336.21840000000191</v>
      </c>
      <c r="AO506">
        <v>-15.525082609000037</v>
      </c>
      <c r="AP506" s="43">
        <f t="shared" si="59"/>
        <v>0</v>
      </c>
      <c r="AQ506">
        <v>15.345912762999887</v>
      </c>
      <c r="AR506" s="42">
        <f t="shared" si="64"/>
        <v>15.345912762999887</v>
      </c>
      <c r="AS506">
        <v>31.791616519999934</v>
      </c>
      <c r="AT506" s="44">
        <f t="shared" si="60"/>
        <v>31.791616519999934</v>
      </c>
      <c r="AU506">
        <v>10</v>
      </c>
      <c r="AV506">
        <v>20</v>
      </c>
      <c r="AW506">
        <v>30</v>
      </c>
    </row>
    <row r="507" spans="38:49" thickTop="1" thickBot="1" x14ac:dyDescent="0.4">
      <c r="AL507">
        <f t="shared" si="61"/>
        <v>336.88550000000191</v>
      </c>
      <c r="AM507">
        <f t="shared" ref="AM507:AM515" si="65">AM506+0.6671</f>
        <v>336.88550000000191</v>
      </c>
      <c r="AN507">
        <f t="shared" si="63"/>
        <v>336.88550000000191</v>
      </c>
      <c r="AO507">
        <v>-16.905246961999865</v>
      </c>
      <c r="AP507" s="43">
        <f t="shared" si="59"/>
        <v>0</v>
      </c>
      <c r="AQ507">
        <v>9.0666354429999956</v>
      </c>
      <c r="AR507" s="42">
        <f t="shared" si="64"/>
        <v>9.0666354429999956</v>
      </c>
      <c r="AS507">
        <v>22.670214517999966</v>
      </c>
      <c r="AT507" s="44">
        <f t="shared" si="60"/>
        <v>22.670214517999966</v>
      </c>
      <c r="AU507">
        <v>10</v>
      </c>
      <c r="AV507">
        <v>20</v>
      </c>
      <c r="AW507">
        <v>30</v>
      </c>
    </row>
    <row r="508" spans="38:49" thickTop="1" thickBot="1" x14ac:dyDescent="0.4">
      <c r="AL508">
        <f t="shared" si="61"/>
        <v>337.55260000000192</v>
      </c>
      <c r="AM508">
        <f t="shared" si="65"/>
        <v>337.55260000000192</v>
      </c>
      <c r="AN508">
        <f t="shared" si="63"/>
        <v>337.55260000000192</v>
      </c>
      <c r="AO508">
        <v>-2.4974835739999435</v>
      </c>
      <c r="AP508" s="43">
        <f t="shared" si="59"/>
        <v>0</v>
      </c>
      <c r="AQ508" s="41">
        <v>-0.40903511599981357</v>
      </c>
      <c r="AR508" s="42">
        <f t="shared" si="64"/>
        <v>0</v>
      </c>
      <c r="AS508">
        <v>8.4097629579998738</v>
      </c>
      <c r="AT508" s="44">
        <f t="shared" si="60"/>
        <v>8.4097629579998738</v>
      </c>
      <c r="AU508">
        <v>10</v>
      </c>
      <c r="AV508">
        <v>20</v>
      </c>
      <c r="AW508">
        <v>30</v>
      </c>
    </row>
    <row r="509" spans="38:49" thickTop="1" thickBot="1" x14ac:dyDescent="0.4">
      <c r="AL509">
        <f t="shared" si="61"/>
        <v>338.21970000000192</v>
      </c>
      <c r="AM509">
        <f t="shared" si="65"/>
        <v>338.21970000000192</v>
      </c>
      <c r="AN509">
        <f t="shared" si="63"/>
        <v>338.21970000000192</v>
      </c>
      <c r="AP509" s="43">
        <f t="shared" si="59"/>
        <v>0</v>
      </c>
      <c r="AQ509">
        <v>-10.490744810000024</v>
      </c>
      <c r="AR509" s="42">
        <f t="shared" si="64"/>
        <v>0</v>
      </c>
      <c r="AS509">
        <v>6.0549715600000127</v>
      </c>
      <c r="AT509" s="44">
        <f t="shared" si="60"/>
        <v>6.0549715600000127</v>
      </c>
      <c r="AU509">
        <v>10</v>
      </c>
      <c r="AV509">
        <v>20</v>
      </c>
      <c r="AW509">
        <v>30</v>
      </c>
    </row>
    <row r="510" spans="38:49" thickTop="1" thickBot="1" x14ac:dyDescent="0.4">
      <c r="AL510">
        <f t="shared" si="61"/>
        <v>338.88680000000193</v>
      </c>
      <c r="AM510">
        <f t="shared" si="65"/>
        <v>338.88680000000193</v>
      </c>
      <c r="AN510">
        <f t="shared" si="63"/>
        <v>338.88680000000193</v>
      </c>
      <c r="AP510" s="43">
        <f t="shared" si="59"/>
        <v>0</v>
      </c>
      <c r="AQ510">
        <v>-8.158554039999899</v>
      </c>
      <c r="AR510" s="42">
        <f t="shared" si="64"/>
        <v>0</v>
      </c>
      <c r="AS510">
        <v>10.531578684999886</v>
      </c>
      <c r="AT510" s="44">
        <f t="shared" si="60"/>
        <v>10.531578684999886</v>
      </c>
      <c r="AU510">
        <v>10</v>
      </c>
      <c r="AV510">
        <v>20</v>
      </c>
      <c r="AW510">
        <v>30</v>
      </c>
    </row>
    <row r="511" spans="38:49" thickTop="1" thickBot="1" x14ac:dyDescent="0.4">
      <c r="AL511">
        <f t="shared" si="61"/>
        <v>339.55390000000193</v>
      </c>
      <c r="AM511">
        <f t="shared" si="65"/>
        <v>339.55390000000193</v>
      </c>
      <c r="AN511">
        <f t="shared" si="63"/>
        <v>339.55390000000193</v>
      </c>
      <c r="AP511" s="43">
        <f t="shared" si="59"/>
        <v>0</v>
      </c>
      <c r="AR511" s="42">
        <f t="shared" si="64"/>
        <v>0</v>
      </c>
      <c r="AS511" s="41">
        <v>1.8040144020001208</v>
      </c>
      <c r="AT511" s="44">
        <f t="shared" si="60"/>
        <v>1.8040144020001208</v>
      </c>
      <c r="AU511">
        <v>10</v>
      </c>
      <c r="AV511">
        <v>20</v>
      </c>
      <c r="AW511">
        <v>30</v>
      </c>
    </row>
    <row r="512" spans="38:49" thickTop="1" thickBot="1" x14ac:dyDescent="0.4">
      <c r="AL512">
        <f t="shared" si="61"/>
        <v>340.22100000000194</v>
      </c>
      <c r="AM512">
        <f t="shared" si="65"/>
        <v>340.22100000000194</v>
      </c>
      <c r="AN512">
        <f t="shared" si="63"/>
        <v>340.22100000000194</v>
      </c>
      <c r="AP512" s="43">
        <f t="shared" si="59"/>
        <v>0</v>
      </c>
      <c r="AR512" s="42">
        <f t="shared" si="64"/>
        <v>0</v>
      </c>
      <c r="AS512">
        <v>-1.8631309939999028</v>
      </c>
      <c r="AT512" s="44">
        <f t="shared" si="60"/>
        <v>0</v>
      </c>
      <c r="AU512">
        <v>10</v>
      </c>
      <c r="AV512">
        <v>20</v>
      </c>
      <c r="AW512">
        <v>30</v>
      </c>
    </row>
    <row r="513" spans="38:49" thickTop="1" thickBot="1" x14ac:dyDescent="0.4">
      <c r="AL513">
        <f t="shared" si="61"/>
        <v>340.88810000000194</v>
      </c>
      <c r="AM513">
        <f t="shared" si="65"/>
        <v>340.88810000000194</v>
      </c>
      <c r="AN513">
        <f t="shared" si="63"/>
        <v>340.88810000000194</v>
      </c>
      <c r="AP513" s="43">
        <f t="shared" si="59"/>
        <v>0</v>
      </c>
      <c r="AR513" s="42">
        <f t="shared" si="64"/>
        <v>0</v>
      </c>
      <c r="AS513">
        <v>-1.3454133540001294</v>
      </c>
      <c r="AT513" s="44">
        <f t="shared" si="60"/>
        <v>0</v>
      </c>
      <c r="AU513">
        <v>10</v>
      </c>
      <c r="AV513">
        <v>20</v>
      </c>
      <c r="AW513">
        <v>30</v>
      </c>
    </row>
    <row r="514" spans="38:49" thickTop="1" thickBot="1" x14ac:dyDescent="0.4">
      <c r="AL514">
        <f t="shared" si="61"/>
        <v>341.55520000000195</v>
      </c>
      <c r="AM514">
        <f t="shared" si="65"/>
        <v>341.55520000000195</v>
      </c>
      <c r="AN514">
        <f t="shared" si="63"/>
        <v>341.55520000000195</v>
      </c>
      <c r="AP514" s="43">
        <f t="shared" si="59"/>
        <v>0</v>
      </c>
      <c r="AR514" s="42">
        <f t="shared" si="64"/>
        <v>0</v>
      </c>
      <c r="AS514">
        <v>-15.367114279999896</v>
      </c>
      <c r="AT514" s="44">
        <f t="shared" si="60"/>
        <v>0</v>
      </c>
      <c r="AU514">
        <v>10</v>
      </c>
      <c r="AV514">
        <v>20</v>
      </c>
      <c r="AW514">
        <v>30</v>
      </c>
    </row>
    <row r="515" spans="38:49" thickTop="1" thickBot="1" x14ac:dyDescent="0.4">
      <c r="AL515">
        <f t="shared" si="61"/>
        <v>342.22230000000195</v>
      </c>
      <c r="AM515">
        <f t="shared" si="65"/>
        <v>342.22230000000195</v>
      </c>
      <c r="AN515">
        <f t="shared" si="63"/>
        <v>342.22230000000195</v>
      </c>
      <c r="AP515" s="43">
        <f t="shared" ref="AP515:AP578" si="66">IF(AO515&lt;=0,0,AO515)</f>
        <v>0</v>
      </c>
      <c r="AR515" s="42">
        <f t="shared" si="64"/>
        <v>0</v>
      </c>
      <c r="AS515">
        <v>-12.645776465999916</v>
      </c>
      <c r="AT515" s="44">
        <f t="shared" ref="AT515:AT578" si="67">IF(AS515&lt;=0,0,AS515)</f>
        <v>0</v>
      </c>
      <c r="AU515">
        <v>10</v>
      </c>
      <c r="AV515">
        <v>20</v>
      </c>
      <c r="AW515">
        <v>30</v>
      </c>
    </row>
    <row r="516" spans="38:49" thickTop="1" thickBot="1" x14ac:dyDescent="0.4">
      <c r="AL516">
        <f t="shared" ref="AL516:AL579" si="68">AL515+0.6671</f>
        <v>342.88940000000196</v>
      </c>
      <c r="AM516">
        <f t="shared" ref="AM516:AM579" si="69">AM515+0.6671</f>
        <v>342.88940000000196</v>
      </c>
      <c r="AN516">
        <f t="shared" ref="AN516:AN579" si="70">AN515+0.6671</f>
        <v>342.88940000000196</v>
      </c>
      <c r="AP516" s="43">
        <f t="shared" si="66"/>
        <v>0</v>
      </c>
      <c r="AR516" s="42">
        <f t="shared" si="64"/>
        <v>0</v>
      </c>
      <c r="AS516">
        <v>-9.9988140490002024</v>
      </c>
      <c r="AT516" s="44">
        <f t="shared" si="67"/>
        <v>0</v>
      </c>
      <c r="AU516">
        <v>10</v>
      </c>
      <c r="AV516">
        <v>20</v>
      </c>
      <c r="AW516">
        <v>30</v>
      </c>
    </row>
    <row r="517" spans="38:49" thickTop="1" thickBot="1" x14ac:dyDescent="0.4">
      <c r="AL517">
        <f t="shared" si="68"/>
        <v>343.55650000000196</v>
      </c>
      <c r="AM517">
        <f t="shared" si="69"/>
        <v>343.55650000000196</v>
      </c>
      <c r="AN517">
        <f t="shared" si="70"/>
        <v>343.55650000000196</v>
      </c>
      <c r="AP517" s="43">
        <f t="shared" si="66"/>
        <v>0</v>
      </c>
      <c r="AR517" s="42">
        <f t="shared" si="64"/>
        <v>0</v>
      </c>
      <c r="AT517" s="44">
        <f t="shared" si="67"/>
        <v>0</v>
      </c>
      <c r="AU517">
        <v>10</v>
      </c>
      <c r="AV517">
        <v>20</v>
      </c>
      <c r="AW517">
        <v>30</v>
      </c>
    </row>
    <row r="518" spans="38:49" thickTop="1" thickBot="1" x14ac:dyDescent="0.4">
      <c r="AL518">
        <f t="shared" si="68"/>
        <v>344.22360000000197</v>
      </c>
      <c r="AM518">
        <f t="shared" si="69"/>
        <v>344.22360000000197</v>
      </c>
      <c r="AN518">
        <f t="shared" si="70"/>
        <v>344.22360000000197</v>
      </c>
      <c r="AP518" s="43">
        <f t="shared" si="66"/>
        <v>0</v>
      </c>
      <c r="AR518" s="42">
        <f t="shared" si="64"/>
        <v>0</v>
      </c>
      <c r="AT518" s="44">
        <f t="shared" si="67"/>
        <v>0</v>
      </c>
      <c r="AU518">
        <v>10</v>
      </c>
      <c r="AV518">
        <v>20</v>
      </c>
      <c r="AW518">
        <v>30</v>
      </c>
    </row>
    <row r="519" spans="38:49" thickTop="1" thickBot="1" x14ac:dyDescent="0.4">
      <c r="AL519">
        <f t="shared" si="68"/>
        <v>344.89070000000197</v>
      </c>
      <c r="AM519">
        <f t="shared" si="69"/>
        <v>344.89070000000197</v>
      </c>
      <c r="AN519">
        <f t="shared" si="70"/>
        <v>344.89070000000197</v>
      </c>
      <c r="AP519" s="43">
        <f t="shared" si="66"/>
        <v>0</v>
      </c>
      <c r="AR519" s="42">
        <f t="shared" si="64"/>
        <v>0</v>
      </c>
      <c r="AT519" s="44">
        <f t="shared" si="67"/>
        <v>0</v>
      </c>
      <c r="AU519">
        <v>10</v>
      </c>
      <c r="AV519">
        <v>20</v>
      </c>
      <c r="AW519">
        <v>30</v>
      </c>
    </row>
    <row r="520" spans="38:49" thickTop="1" thickBot="1" x14ac:dyDescent="0.4">
      <c r="AL520">
        <f t="shared" si="68"/>
        <v>345.55780000000198</v>
      </c>
      <c r="AM520">
        <f t="shared" si="69"/>
        <v>345.55780000000198</v>
      </c>
      <c r="AN520">
        <f t="shared" si="70"/>
        <v>345.55780000000198</v>
      </c>
      <c r="AP520" s="43">
        <f t="shared" si="66"/>
        <v>0</v>
      </c>
      <c r="AR520" s="42">
        <f t="shared" si="64"/>
        <v>0</v>
      </c>
      <c r="AT520" s="44">
        <f t="shared" si="67"/>
        <v>0</v>
      </c>
      <c r="AU520">
        <v>10</v>
      </c>
      <c r="AV520">
        <v>20</v>
      </c>
      <c r="AW520">
        <v>30</v>
      </c>
    </row>
    <row r="521" spans="38:49" thickTop="1" thickBot="1" x14ac:dyDescent="0.4">
      <c r="AL521">
        <f t="shared" si="68"/>
        <v>346.22490000000198</v>
      </c>
      <c r="AM521">
        <f t="shared" si="69"/>
        <v>346.22490000000198</v>
      </c>
      <c r="AN521">
        <f t="shared" si="70"/>
        <v>346.22490000000198</v>
      </c>
      <c r="AO521">
        <v>9.0704411639999307</v>
      </c>
      <c r="AP521" s="43">
        <f t="shared" si="66"/>
        <v>9.0704411639999307</v>
      </c>
      <c r="AQ521">
        <v>4.970458686000029</v>
      </c>
      <c r="AR521" s="42">
        <f t="shared" si="64"/>
        <v>4.970458686000029</v>
      </c>
      <c r="AS521">
        <v>7.6365497419999429</v>
      </c>
      <c r="AT521" s="44">
        <f t="shared" si="67"/>
        <v>7.6365497419999429</v>
      </c>
      <c r="AU521">
        <v>10</v>
      </c>
      <c r="AV521">
        <v>20</v>
      </c>
      <c r="AW521">
        <v>30</v>
      </c>
    </row>
    <row r="522" spans="38:49" thickTop="1" thickBot="1" x14ac:dyDescent="0.4">
      <c r="AL522">
        <f t="shared" si="68"/>
        <v>346.89200000000199</v>
      </c>
      <c r="AM522">
        <f t="shared" si="69"/>
        <v>346.89200000000199</v>
      </c>
      <c r="AN522">
        <f t="shared" si="70"/>
        <v>346.89200000000199</v>
      </c>
      <c r="AO522">
        <v>23.925027255000032</v>
      </c>
      <c r="AP522" s="43">
        <f t="shared" si="66"/>
        <v>23.925027255000032</v>
      </c>
      <c r="AQ522">
        <v>13.703797932000043</v>
      </c>
      <c r="AR522" s="42">
        <f t="shared" si="64"/>
        <v>13.703797932000043</v>
      </c>
      <c r="AS522">
        <v>23.890673362999905</v>
      </c>
      <c r="AT522" s="44">
        <f t="shared" si="67"/>
        <v>23.890673362999905</v>
      </c>
      <c r="AU522">
        <v>10</v>
      </c>
      <c r="AV522">
        <v>20</v>
      </c>
      <c r="AW522">
        <v>30</v>
      </c>
    </row>
    <row r="523" spans="38:49" thickTop="1" thickBot="1" x14ac:dyDescent="0.4">
      <c r="AL523">
        <f t="shared" si="68"/>
        <v>347.55910000000199</v>
      </c>
      <c r="AM523">
        <f t="shared" si="69"/>
        <v>347.55910000000199</v>
      </c>
      <c r="AN523">
        <f t="shared" si="70"/>
        <v>347.55910000000199</v>
      </c>
      <c r="AO523">
        <v>34.70678777299986</v>
      </c>
      <c r="AP523" s="43">
        <f t="shared" si="66"/>
        <v>34.70678777299986</v>
      </c>
      <c r="AQ523">
        <v>27.784837075000041</v>
      </c>
      <c r="AR523" s="42">
        <f t="shared" si="64"/>
        <v>27.784837075000041</v>
      </c>
      <c r="AS523">
        <v>35.36794258000009</v>
      </c>
      <c r="AT523" s="44">
        <f t="shared" si="67"/>
        <v>35.36794258000009</v>
      </c>
      <c r="AU523">
        <v>10</v>
      </c>
      <c r="AV523">
        <v>20</v>
      </c>
      <c r="AW523">
        <v>30</v>
      </c>
    </row>
    <row r="524" spans="38:49" thickTop="1" thickBot="1" x14ac:dyDescent="0.4">
      <c r="AL524">
        <f t="shared" si="68"/>
        <v>348.226200000002</v>
      </c>
      <c r="AM524">
        <f t="shared" si="69"/>
        <v>348.226200000002</v>
      </c>
      <c r="AN524">
        <f t="shared" si="70"/>
        <v>348.226200000002</v>
      </c>
      <c r="AO524">
        <v>42.936394999999948</v>
      </c>
      <c r="AP524" s="43">
        <f t="shared" si="66"/>
        <v>42.936394999999948</v>
      </c>
      <c r="AQ524">
        <v>41.945377690999976</v>
      </c>
      <c r="AR524" s="42">
        <f t="shared" si="64"/>
        <v>41.945377690999976</v>
      </c>
      <c r="AS524">
        <v>46.935479910999902</v>
      </c>
      <c r="AT524" s="44">
        <f t="shared" si="67"/>
        <v>46.935479910999902</v>
      </c>
      <c r="AU524">
        <v>10</v>
      </c>
      <c r="AV524">
        <v>20</v>
      </c>
      <c r="AW524">
        <v>30</v>
      </c>
    </row>
    <row r="525" spans="38:49" thickTop="1" thickBot="1" x14ac:dyDescent="0.4">
      <c r="AL525">
        <f t="shared" si="68"/>
        <v>348.893300000002</v>
      </c>
      <c r="AM525">
        <f t="shared" si="69"/>
        <v>348.893300000002</v>
      </c>
      <c r="AN525">
        <f t="shared" si="70"/>
        <v>348.893300000002</v>
      </c>
      <c r="AO525">
        <v>47.59974024600001</v>
      </c>
      <c r="AP525" s="43">
        <f t="shared" si="66"/>
        <v>47.59974024600001</v>
      </c>
      <c r="AQ525">
        <v>51.594584035000025</v>
      </c>
      <c r="AR525" s="42">
        <f t="shared" si="64"/>
        <v>51.594584035000025</v>
      </c>
      <c r="AS525">
        <v>59.693651423999881</v>
      </c>
      <c r="AT525" s="44">
        <f t="shared" si="67"/>
        <v>59.693651423999881</v>
      </c>
      <c r="AU525">
        <v>10</v>
      </c>
      <c r="AV525">
        <v>20</v>
      </c>
      <c r="AW525">
        <v>30</v>
      </c>
    </row>
    <row r="526" spans="38:49" thickTop="1" thickBot="1" x14ac:dyDescent="0.4">
      <c r="AL526">
        <f t="shared" si="68"/>
        <v>349.56040000000201</v>
      </c>
      <c r="AM526">
        <f t="shared" si="69"/>
        <v>349.56040000000201</v>
      </c>
      <c r="AN526">
        <f t="shared" si="70"/>
        <v>349.56040000000201</v>
      </c>
      <c r="AO526">
        <v>50.816582478999862</v>
      </c>
      <c r="AP526" s="43">
        <f t="shared" si="66"/>
        <v>50.816582478999862</v>
      </c>
      <c r="AQ526">
        <v>63.215106350000042</v>
      </c>
      <c r="AR526" s="42">
        <f t="shared" si="64"/>
        <v>63.215106350000042</v>
      </c>
      <c r="AS526">
        <v>68.375761442000112</v>
      </c>
      <c r="AT526" s="44">
        <f t="shared" si="67"/>
        <v>68.375761442000112</v>
      </c>
      <c r="AU526">
        <v>10</v>
      </c>
      <c r="AV526">
        <v>20</v>
      </c>
      <c r="AW526">
        <v>30</v>
      </c>
    </row>
    <row r="527" spans="38:49" thickTop="1" thickBot="1" x14ac:dyDescent="0.4">
      <c r="AL527">
        <f t="shared" si="68"/>
        <v>350.22750000000201</v>
      </c>
      <c r="AM527">
        <f t="shared" si="69"/>
        <v>350.22750000000201</v>
      </c>
      <c r="AN527">
        <f t="shared" si="70"/>
        <v>350.22750000000201</v>
      </c>
      <c r="AO527">
        <v>51.593752755999958</v>
      </c>
      <c r="AP527" s="43">
        <f t="shared" si="66"/>
        <v>51.593752755999958</v>
      </c>
      <c r="AQ527">
        <v>70.308828606000134</v>
      </c>
      <c r="AR527" s="42">
        <f t="shared" si="64"/>
        <v>70.308828606000134</v>
      </c>
      <c r="AS527">
        <v>78.254960543999914</v>
      </c>
      <c r="AT527" s="44">
        <f t="shared" si="67"/>
        <v>78.254960543999914</v>
      </c>
      <c r="AU527">
        <v>10</v>
      </c>
      <c r="AV527">
        <v>20</v>
      </c>
      <c r="AW527">
        <v>30</v>
      </c>
    </row>
    <row r="528" spans="38:49" thickTop="1" thickBot="1" x14ac:dyDescent="0.4">
      <c r="AL528">
        <f t="shared" si="68"/>
        <v>350.89460000000201</v>
      </c>
      <c r="AM528">
        <f t="shared" si="69"/>
        <v>350.89460000000201</v>
      </c>
      <c r="AN528">
        <f t="shared" si="70"/>
        <v>350.89460000000201</v>
      </c>
      <c r="AO528">
        <v>49.311319519000108</v>
      </c>
      <c r="AP528" s="43">
        <f t="shared" si="66"/>
        <v>49.311319519000108</v>
      </c>
      <c r="AQ528">
        <v>73.894756295999969</v>
      </c>
      <c r="AR528" s="42">
        <f t="shared" si="64"/>
        <v>73.894756295999969</v>
      </c>
      <c r="AS528">
        <v>83.605887891999828</v>
      </c>
      <c r="AT528" s="44">
        <f t="shared" si="67"/>
        <v>83.605887891999828</v>
      </c>
      <c r="AU528">
        <v>10</v>
      </c>
      <c r="AV528">
        <v>20</v>
      </c>
      <c r="AW528">
        <v>30</v>
      </c>
    </row>
    <row r="529" spans="38:49" thickTop="1" thickBot="1" x14ac:dyDescent="0.4">
      <c r="AL529">
        <f t="shared" si="68"/>
        <v>351.56170000000202</v>
      </c>
      <c r="AM529">
        <f t="shared" si="69"/>
        <v>351.56170000000202</v>
      </c>
      <c r="AN529">
        <f t="shared" si="70"/>
        <v>351.56170000000202</v>
      </c>
      <c r="AO529">
        <v>46.679569879999917</v>
      </c>
      <c r="AP529" s="43">
        <f t="shared" si="66"/>
        <v>46.679569879999917</v>
      </c>
      <c r="AQ529">
        <v>77.11375016299985</v>
      </c>
      <c r="AR529" s="42">
        <f t="shared" si="64"/>
        <v>77.11375016299985</v>
      </c>
      <c r="AS529">
        <v>90.937537973999952</v>
      </c>
      <c r="AT529" s="44">
        <f t="shared" si="67"/>
        <v>90.937537973999952</v>
      </c>
      <c r="AU529">
        <v>10</v>
      </c>
      <c r="AV529">
        <v>20</v>
      </c>
      <c r="AW529">
        <v>30</v>
      </c>
    </row>
    <row r="530" spans="38:49" thickTop="1" thickBot="1" x14ac:dyDescent="0.4">
      <c r="AL530">
        <f t="shared" si="68"/>
        <v>352.22880000000202</v>
      </c>
      <c r="AM530">
        <f t="shared" si="69"/>
        <v>352.22880000000202</v>
      </c>
      <c r="AN530">
        <f t="shared" si="70"/>
        <v>352.22880000000202</v>
      </c>
      <c r="AO530">
        <v>43.951777164000077</v>
      </c>
      <c r="AP530" s="43">
        <f t="shared" si="66"/>
        <v>43.951777164000077</v>
      </c>
      <c r="AQ530">
        <v>78.161423778999961</v>
      </c>
      <c r="AR530" s="42">
        <f t="shared" si="64"/>
        <v>78.161423778999961</v>
      </c>
      <c r="AS530">
        <v>90.85402576499996</v>
      </c>
      <c r="AT530" s="44">
        <f t="shared" si="67"/>
        <v>90.85402576499996</v>
      </c>
      <c r="AU530">
        <v>10</v>
      </c>
      <c r="AV530">
        <v>20</v>
      </c>
      <c r="AW530">
        <v>30</v>
      </c>
    </row>
    <row r="531" spans="38:49" thickTop="1" thickBot="1" x14ac:dyDescent="0.4">
      <c r="AL531">
        <f t="shared" si="68"/>
        <v>352.89590000000203</v>
      </c>
      <c r="AM531">
        <f t="shared" si="69"/>
        <v>352.89590000000203</v>
      </c>
      <c r="AN531">
        <f t="shared" si="70"/>
        <v>352.89590000000203</v>
      </c>
      <c r="AO531">
        <v>43.312188367999852</v>
      </c>
      <c r="AP531" s="43">
        <f t="shared" si="66"/>
        <v>43.312188367999852</v>
      </c>
      <c r="AQ531">
        <v>77.468849998999985</v>
      </c>
      <c r="AR531" s="42">
        <f t="shared" si="64"/>
        <v>77.468849998999985</v>
      </c>
      <c r="AS531">
        <v>94.767065107000008</v>
      </c>
      <c r="AT531" s="44">
        <f t="shared" si="67"/>
        <v>94.767065107000008</v>
      </c>
      <c r="AU531">
        <v>10</v>
      </c>
      <c r="AV531">
        <v>20</v>
      </c>
      <c r="AW531">
        <v>30</v>
      </c>
    </row>
    <row r="532" spans="38:49" thickTop="1" thickBot="1" x14ac:dyDescent="0.4">
      <c r="AL532">
        <f t="shared" si="68"/>
        <v>353.56300000000203</v>
      </c>
      <c r="AM532">
        <f t="shared" si="69"/>
        <v>353.56300000000203</v>
      </c>
      <c r="AN532">
        <f t="shared" si="70"/>
        <v>353.56300000000203</v>
      </c>
      <c r="AO532">
        <v>40.852747356999998</v>
      </c>
      <c r="AP532" s="43">
        <f t="shared" si="66"/>
        <v>40.852747356999998</v>
      </c>
      <c r="AQ532">
        <v>78.130604021999943</v>
      </c>
      <c r="AR532" s="42">
        <f t="shared" si="64"/>
        <v>78.130604021999943</v>
      </c>
      <c r="AS532">
        <v>94.769216741000037</v>
      </c>
      <c r="AT532" s="44">
        <f t="shared" si="67"/>
        <v>94.769216741000037</v>
      </c>
      <c r="AU532">
        <v>10</v>
      </c>
      <c r="AV532">
        <v>20</v>
      </c>
      <c r="AW532">
        <v>30</v>
      </c>
    </row>
    <row r="533" spans="38:49" thickTop="1" thickBot="1" x14ac:dyDescent="0.4">
      <c r="AL533">
        <f t="shared" si="68"/>
        <v>354.23010000000204</v>
      </c>
      <c r="AM533">
        <f t="shared" si="69"/>
        <v>354.23010000000204</v>
      </c>
      <c r="AN533">
        <f t="shared" si="70"/>
        <v>354.23010000000204</v>
      </c>
      <c r="AO533">
        <v>39.955177619000096</v>
      </c>
      <c r="AP533" s="43">
        <f t="shared" si="66"/>
        <v>39.955177619000096</v>
      </c>
      <c r="AQ533">
        <v>76.281007866999971</v>
      </c>
      <c r="AR533" s="42">
        <f t="shared" si="64"/>
        <v>76.281007866999971</v>
      </c>
      <c r="AS533">
        <v>95.352837639999962</v>
      </c>
      <c r="AT533" s="44">
        <f t="shared" si="67"/>
        <v>95.352837639999962</v>
      </c>
      <c r="AU533">
        <v>10</v>
      </c>
      <c r="AV533">
        <v>20</v>
      </c>
      <c r="AW533">
        <v>30</v>
      </c>
    </row>
    <row r="534" spans="38:49" thickTop="1" thickBot="1" x14ac:dyDescent="0.4">
      <c r="AL534">
        <f t="shared" si="68"/>
        <v>354.89720000000204</v>
      </c>
      <c r="AM534">
        <f t="shared" si="69"/>
        <v>354.89720000000204</v>
      </c>
      <c r="AN534">
        <f t="shared" si="70"/>
        <v>354.89720000000204</v>
      </c>
      <c r="AO534">
        <v>39.40115779100006</v>
      </c>
      <c r="AP534" s="43">
        <f t="shared" si="66"/>
        <v>39.40115779100006</v>
      </c>
      <c r="AQ534">
        <v>74.781812402000014</v>
      </c>
      <c r="AR534" s="42">
        <f t="shared" si="64"/>
        <v>74.781812402000014</v>
      </c>
      <c r="AS534">
        <v>90.122697160000143</v>
      </c>
      <c r="AT534" s="44">
        <f t="shared" si="67"/>
        <v>90.122697160000143</v>
      </c>
      <c r="AU534">
        <v>10</v>
      </c>
      <c r="AV534">
        <v>20</v>
      </c>
      <c r="AW534">
        <v>30</v>
      </c>
    </row>
    <row r="535" spans="38:49" thickTop="1" thickBot="1" x14ac:dyDescent="0.4">
      <c r="AL535">
        <f t="shared" si="68"/>
        <v>355.56430000000205</v>
      </c>
      <c r="AM535">
        <f t="shared" si="69"/>
        <v>355.56430000000205</v>
      </c>
      <c r="AN535">
        <f t="shared" si="70"/>
        <v>355.56430000000205</v>
      </c>
      <c r="AO535">
        <v>38.69243828499998</v>
      </c>
      <c r="AP535" s="43">
        <f t="shared" si="66"/>
        <v>38.69243828499998</v>
      </c>
      <c r="AQ535">
        <v>72.591506381000045</v>
      </c>
      <c r="AR535" s="42">
        <f t="shared" si="64"/>
        <v>72.591506381000045</v>
      </c>
      <c r="AS535">
        <v>92.785519564999959</v>
      </c>
      <c r="AT535" s="44">
        <f t="shared" si="67"/>
        <v>92.785519564999959</v>
      </c>
      <c r="AU535">
        <v>10</v>
      </c>
      <c r="AV535">
        <v>20</v>
      </c>
      <c r="AW535">
        <v>30</v>
      </c>
    </row>
    <row r="536" spans="38:49" thickTop="1" thickBot="1" x14ac:dyDescent="0.4">
      <c r="AL536">
        <f t="shared" si="68"/>
        <v>356.23140000000205</v>
      </c>
      <c r="AM536">
        <f t="shared" si="69"/>
        <v>356.23140000000205</v>
      </c>
      <c r="AN536">
        <f t="shared" si="70"/>
        <v>356.23140000000205</v>
      </c>
      <c r="AO536">
        <v>37.635073845000079</v>
      </c>
      <c r="AP536" s="43">
        <f t="shared" si="66"/>
        <v>37.635073845000079</v>
      </c>
      <c r="AQ536">
        <v>69.699624165999921</v>
      </c>
      <c r="AR536" s="42">
        <f t="shared" si="64"/>
        <v>69.699624165999921</v>
      </c>
      <c r="AS536">
        <v>92.932783398999845</v>
      </c>
      <c r="AT536" s="44">
        <f t="shared" si="67"/>
        <v>92.932783398999845</v>
      </c>
      <c r="AU536">
        <v>10</v>
      </c>
      <c r="AV536">
        <v>20</v>
      </c>
      <c r="AW536">
        <v>30</v>
      </c>
    </row>
    <row r="537" spans="38:49" thickTop="1" thickBot="1" x14ac:dyDescent="0.4">
      <c r="AL537">
        <f t="shared" si="68"/>
        <v>356.89850000000206</v>
      </c>
      <c r="AM537">
        <f t="shared" si="69"/>
        <v>356.89850000000206</v>
      </c>
      <c r="AN537">
        <f t="shared" si="70"/>
        <v>356.89850000000206</v>
      </c>
      <c r="AO537">
        <v>36.751498199000025</v>
      </c>
      <c r="AP537" s="43">
        <f t="shared" si="66"/>
        <v>36.751498199000025</v>
      </c>
      <c r="AQ537">
        <v>68.184670382000149</v>
      </c>
      <c r="AR537" s="42">
        <f t="shared" si="64"/>
        <v>68.184670382000149</v>
      </c>
      <c r="AS537">
        <v>92.473042420999946</v>
      </c>
      <c r="AT537" s="44">
        <f t="shared" si="67"/>
        <v>92.473042420999946</v>
      </c>
      <c r="AU537">
        <v>10</v>
      </c>
      <c r="AV537">
        <v>20</v>
      </c>
      <c r="AW537">
        <v>30</v>
      </c>
    </row>
    <row r="538" spans="38:49" thickTop="1" thickBot="1" x14ac:dyDescent="0.4">
      <c r="AL538">
        <f t="shared" si="68"/>
        <v>357.56560000000206</v>
      </c>
      <c r="AM538">
        <f t="shared" si="69"/>
        <v>357.56560000000206</v>
      </c>
      <c r="AN538">
        <f t="shared" si="70"/>
        <v>357.56560000000206</v>
      </c>
      <c r="AO538">
        <v>36.04238281500011</v>
      </c>
      <c r="AP538" s="43">
        <f t="shared" si="66"/>
        <v>36.04238281500011</v>
      </c>
      <c r="AQ538">
        <v>66.682247466000035</v>
      </c>
      <c r="AR538" s="42">
        <f t="shared" si="64"/>
        <v>66.682247466000035</v>
      </c>
      <c r="AS538">
        <v>88.537789857999996</v>
      </c>
      <c r="AT538" s="44">
        <f t="shared" si="67"/>
        <v>88.537789857999996</v>
      </c>
      <c r="AU538">
        <v>10</v>
      </c>
      <c r="AV538">
        <v>20</v>
      </c>
      <c r="AW538">
        <v>30</v>
      </c>
    </row>
    <row r="539" spans="38:49" thickTop="1" thickBot="1" x14ac:dyDescent="0.4">
      <c r="AL539">
        <f t="shared" si="68"/>
        <v>358.23270000000207</v>
      </c>
      <c r="AM539">
        <f t="shared" si="69"/>
        <v>358.23270000000207</v>
      </c>
      <c r="AN539">
        <f t="shared" si="70"/>
        <v>358.23270000000207</v>
      </c>
      <c r="AO539">
        <v>35.602015014000017</v>
      </c>
      <c r="AP539" s="43">
        <f t="shared" si="66"/>
        <v>35.602015014000017</v>
      </c>
      <c r="AQ539">
        <v>66.758228956000039</v>
      </c>
      <c r="AR539" s="42">
        <f t="shared" si="64"/>
        <v>66.758228956000039</v>
      </c>
      <c r="AS539">
        <v>87.99492407799994</v>
      </c>
      <c r="AT539" s="44">
        <f t="shared" si="67"/>
        <v>87.99492407799994</v>
      </c>
      <c r="AU539">
        <v>10</v>
      </c>
      <c r="AV539">
        <v>20</v>
      </c>
      <c r="AW539">
        <v>30</v>
      </c>
    </row>
    <row r="540" spans="38:49" thickTop="1" thickBot="1" x14ac:dyDescent="0.4">
      <c r="AL540">
        <f t="shared" si="68"/>
        <v>358.89980000000207</v>
      </c>
      <c r="AM540">
        <f t="shared" si="69"/>
        <v>358.89980000000207</v>
      </c>
      <c r="AN540">
        <f t="shared" si="70"/>
        <v>358.89980000000207</v>
      </c>
      <c r="AO540">
        <v>36.793725012999857</v>
      </c>
      <c r="AP540" s="43">
        <f t="shared" si="66"/>
        <v>36.793725012999857</v>
      </c>
      <c r="AQ540">
        <v>64.038655368999798</v>
      </c>
      <c r="AR540" s="42">
        <f t="shared" si="64"/>
        <v>64.038655368999798</v>
      </c>
      <c r="AS540">
        <v>88.825079339000013</v>
      </c>
      <c r="AT540" s="44">
        <f t="shared" si="67"/>
        <v>88.825079339000013</v>
      </c>
      <c r="AU540">
        <v>10</v>
      </c>
      <c r="AV540">
        <v>20</v>
      </c>
      <c r="AW540">
        <v>30</v>
      </c>
    </row>
    <row r="541" spans="38:49" thickTop="1" thickBot="1" x14ac:dyDescent="0.4">
      <c r="AL541">
        <f t="shared" si="68"/>
        <v>359.56690000000208</v>
      </c>
      <c r="AM541">
        <f t="shared" si="69"/>
        <v>359.56690000000208</v>
      </c>
      <c r="AN541">
        <f t="shared" si="70"/>
        <v>359.56690000000208</v>
      </c>
      <c r="AO541">
        <v>36.350121290000061</v>
      </c>
      <c r="AP541" s="43">
        <f t="shared" si="66"/>
        <v>36.350121290000061</v>
      </c>
      <c r="AQ541">
        <v>63.587916805000077</v>
      </c>
      <c r="AR541" s="42">
        <f t="shared" si="64"/>
        <v>63.587916805000077</v>
      </c>
      <c r="AS541">
        <v>83.785157439999921</v>
      </c>
      <c r="AT541" s="44">
        <f t="shared" si="67"/>
        <v>83.785157439999921</v>
      </c>
      <c r="AU541">
        <v>10</v>
      </c>
      <c r="AV541">
        <v>20</v>
      </c>
      <c r="AW541">
        <v>30</v>
      </c>
    </row>
    <row r="542" spans="38:49" thickTop="1" thickBot="1" x14ac:dyDescent="0.4">
      <c r="AL542">
        <f t="shared" si="68"/>
        <v>360.23400000000208</v>
      </c>
      <c r="AM542">
        <f t="shared" si="69"/>
        <v>360.23400000000208</v>
      </c>
      <c r="AN542">
        <f t="shared" si="70"/>
        <v>360.23400000000208</v>
      </c>
      <c r="AO542">
        <v>35.29775699899983</v>
      </c>
      <c r="AP542" s="43">
        <f t="shared" si="66"/>
        <v>35.29775699899983</v>
      </c>
      <c r="AQ542">
        <v>62.358932146999905</v>
      </c>
      <c r="AR542" s="42">
        <f t="shared" si="64"/>
        <v>62.358932146999905</v>
      </c>
      <c r="AS542">
        <v>83.407852854000112</v>
      </c>
      <c r="AT542" s="44">
        <f t="shared" si="67"/>
        <v>83.407852854000112</v>
      </c>
      <c r="AU542">
        <v>10</v>
      </c>
      <c r="AV542">
        <v>20</v>
      </c>
      <c r="AW542">
        <v>30</v>
      </c>
    </row>
    <row r="543" spans="38:49" thickTop="1" thickBot="1" x14ac:dyDescent="0.4">
      <c r="AL543">
        <f t="shared" si="68"/>
        <v>360.90110000000209</v>
      </c>
      <c r="AM543">
        <f t="shared" si="69"/>
        <v>360.90110000000209</v>
      </c>
      <c r="AN543">
        <f t="shared" si="70"/>
        <v>360.90110000000209</v>
      </c>
      <c r="AO543">
        <v>35.801876425000046</v>
      </c>
      <c r="AP543" s="43">
        <f t="shared" si="66"/>
        <v>35.801876425000046</v>
      </c>
      <c r="AQ543">
        <v>59.996601559000055</v>
      </c>
      <c r="AR543" s="42">
        <f t="shared" si="64"/>
        <v>59.996601559000055</v>
      </c>
      <c r="AS543">
        <v>82.079597668000133</v>
      </c>
      <c r="AT543" s="44">
        <f t="shared" si="67"/>
        <v>82.079597668000133</v>
      </c>
      <c r="AU543">
        <v>10</v>
      </c>
      <c r="AV543">
        <v>20</v>
      </c>
      <c r="AW543">
        <v>30</v>
      </c>
    </row>
    <row r="544" spans="38:49" thickTop="1" thickBot="1" x14ac:dyDescent="0.4">
      <c r="AL544">
        <f t="shared" si="68"/>
        <v>361.56820000000209</v>
      </c>
      <c r="AM544">
        <f t="shared" si="69"/>
        <v>361.56820000000209</v>
      </c>
      <c r="AN544">
        <f t="shared" si="70"/>
        <v>361.56820000000209</v>
      </c>
      <c r="AO544">
        <v>34.137903050999967</v>
      </c>
      <c r="AP544" s="43">
        <f t="shared" si="66"/>
        <v>34.137903050999967</v>
      </c>
      <c r="AQ544">
        <v>60.148857070999838</v>
      </c>
      <c r="AR544" s="42">
        <f t="shared" si="64"/>
        <v>60.148857070999838</v>
      </c>
      <c r="AS544">
        <v>80.151188450000063</v>
      </c>
      <c r="AT544" s="44">
        <f t="shared" si="67"/>
        <v>80.151188450000063</v>
      </c>
      <c r="AU544">
        <v>10</v>
      </c>
      <c r="AV544">
        <v>20</v>
      </c>
      <c r="AW544">
        <v>30</v>
      </c>
    </row>
    <row r="545" spans="38:49" thickTop="1" thickBot="1" x14ac:dyDescent="0.4">
      <c r="AL545">
        <f t="shared" si="68"/>
        <v>362.2353000000021</v>
      </c>
      <c r="AM545">
        <f t="shared" si="69"/>
        <v>362.2353000000021</v>
      </c>
      <c r="AN545">
        <f t="shared" si="70"/>
        <v>362.2353000000021</v>
      </c>
      <c r="AO545">
        <v>34.645249928000112</v>
      </c>
      <c r="AP545" s="43">
        <f t="shared" si="66"/>
        <v>34.645249928000112</v>
      </c>
      <c r="AQ545">
        <v>59.883345409999947</v>
      </c>
      <c r="AR545" s="42">
        <f t="shared" si="64"/>
        <v>59.883345409999947</v>
      </c>
      <c r="AS545">
        <v>79.873834330999898</v>
      </c>
      <c r="AT545" s="44">
        <f t="shared" si="67"/>
        <v>79.873834330999898</v>
      </c>
      <c r="AU545">
        <v>10</v>
      </c>
      <c r="AV545">
        <v>20</v>
      </c>
      <c r="AW545">
        <v>30</v>
      </c>
    </row>
    <row r="546" spans="38:49" thickTop="1" thickBot="1" x14ac:dyDescent="0.4">
      <c r="AL546">
        <f t="shared" si="68"/>
        <v>362.9024000000021</v>
      </c>
      <c r="AM546">
        <f t="shared" si="69"/>
        <v>362.9024000000021</v>
      </c>
      <c r="AN546">
        <f t="shared" si="70"/>
        <v>362.9024000000021</v>
      </c>
      <c r="AO546">
        <v>33.517291553999939</v>
      </c>
      <c r="AP546" s="43">
        <f t="shared" si="66"/>
        <v>33.517291553999939</v>
      </c>
      <c r="AQ546">
        <v>58.572311766999974</v>
      </c>
      <c r="AR546" s="42">
        <f t="shared" si="64"/>
        <v>58.572311766999974</v>
      </c>
      <c r="AS546">
        <v>76.560269082000104</v>
      </c>
      <c r="AT546" s="44">
        <f t="shared" si="67"/>
        <v>76.560269082000104</v>
      </c>
      <c r="AU546">
        <v>10</v>
      </c>
      <c r="AV546">
        <v>20</v>
      </c>
      <c r="AW546">
        <v>30</v>
      </c>
    </row>
    <row r="547" spans="38:49" thickTop="1" thickBot="1" x14ac:dyDescent="0.4">
      <c r="AL547">
        <f t="shared" si="68"/>
        <v>363.56950000000211</v>
      </c>
      <c r="AM547">
        <f t="shared" si="69"/>
        <v>363.56950000000211</v>
      </c>
      <c r="AN547">
        <f t="shared" si="70"/>
        <v>363.56950000000211</v>
      </c>
      <c r="AO547">
        <v>33.509072424999886</v>
      </c>
      <c r="AP547" s="43">
        <f t="shared" si="66"/>
        <v>33.509072424999886</v>
      </c>
      <c r="AQ547">
        <v>57.956399416000068</v>
      </c>
      <c r="AR547" s="42">
        <f t="shared" si="64"/>
        <v>57.956399416000068</v>
      </c>
      <c r="AS547">
        <v>76.715356166999982</v>
      </c>
      <c r="AT547" s="44">
        <f t="shared" si="67"/>
        <v>76.715356166999982</v>
      </c>
      <c r="AU547">
        <v>10</v>
      </c>
      <c r="AV547">
        <v>20</v>
      </c>
      <c r="AW547">
        <v>30</v>
      </c>
    </row>
    <row r="548" spans="38:49" thickTop="1" thickBot="1" x14ac:dyDescent="0.4">
      <c r="AL548">
        <f t="shared" si="68"/>
        <v>364.23660000000211</v>
      </c>
      <c r="AM548">
        <f t="shared" si="69"/>
        <v>364.23660000000211</v>
      </c>
      <c r="AN548">
        <f t="shared" si="70"/>
        <v>364.23660000000211</v>
      </c>
      <c r="AO548">
        <v>33.676001968000037</v>
      </c>
      <c r="AP548" s="43">
        <f t="shared" si="66"/>
        <v>33.676001968000037</v>
      </c>
      <c r="AQ548">
        <v>57.331484650999982</v>
      </c>
      <c r="AR548" s="42">
        <f t="shared" si="64"/>
        <v>57.331484650999982</v>
      </c>
      <c r="AS548">
        <v>76.780183609000005</v>
      </c>
      <c r="AT548" s="44">
        <f t="shared" si="67"/>
        <v>76.780183609000005</v>
      </c>
      <c r="AU548">
        <v>10</v>
      </c>
      <c r="AV548">
        <v>20</v>
      </c>
      <c r="AW548">
        <v>30</v>
      </c>
    </row>
    <row r="549" spans="38:49" thickTop="1" thickBot="1" x14ac:dyDescent="0.4">
      <c r="AL549">
        <f t="shared" si="68"/>
        <v>364.90370000000212</v>
      </c>
      <c r="AM549">
        <f t="shared" si="69"/>
        <v>364.90370000000212</v>
      </c>
      <c r="AN549">
        <f t="shared" si="70"/>
        <v>364.90370000000212</v>
      </c>
      <c r="AO549">
        <v>32.812875315999918</v>
      </c>
      <c r="AP549" s="43">
        <f t="shared" si="66"/>
        <v>32.812875315999918</v>
      </c>
      <c r="AQ549">
        <v>43.247116387999995</v>
      </c>
      <c r="AR549" s="42">
        <f t="shared" si="64"/>
        <v>43.247116387999995</v>
      </c>
      <c r="AS549">
        <v>76.593880889000047</v>
      </c>
      <c r="AT549" s="44">
        <f t="shared" si="67"/>
        <v>76.593880889000047</v>
      </c>
      <c r="AU549">
        <v>10</v>
      </c>
      <c r="AV549">
        <v>20</v>
      </c>
      <c r="AW549">
        <v>30</v>
      </c>
    </row>
    <row r="550" spans="38:49" thickTop="1" thickBot="1" x14ac:dyDescent="0.4">
      <c r="AL550">
        <f t="shared" si="68"/>
        <v>365.57080000000212</v>
      </c>
      <c r="AM550">
        <f t="shared" si="69"/>
        <v>365.57080000000212</v>
      </c>
      <c r="AN550">
        <f t="shared" si="70"/>
        <v>365.57080000000212</v>
      </c>
      <c r="AO550">
        <v>32.797805407000169</v>
      </c>
      <c r="AP550" s="43">
        <f t="shared" si="66"/>
        <v>32.797805407000169</v>
      </c>
      <c r="AQ550">
        <v>56.318942530999948</v>
      </c>
      <c r="AR550" s="42">
        <f t="shared" si="64"/>
        <v>56.318942530999948</v>
      </c>
      <c r="AS550">
        <v>73.904447120000214</v>
      </c>
      <c r="AT550" s="44">
        <f t="shared" si="67"/>
        <v>73.904447120000214</v>
      </c>
      <c r="AU550">
        <v>10</v>
      </c>
      <c r="AV550">
        <v>20</v>
      </c>
      <c r="AW550">
        <v>30</v>
      </c>
    </row>
    <row r="551" spans="38:49" thickTop="1" thickBot="1" x14ac:dyDescent="0.4">
      <c r="AL551">
        <f t="shared" si="68"/>
        <v>366.23790000000213</v>
      </c>
      <c r="AM551">
        <f t="shared" si="69"/>
        <v>366.23790000000213</v>
      </c>
      <c r="AN551">
        <f t="shared" si="70"/>
        <v>366.23790000000213</v>
      </c>
      <c r="AO551">
        <v>33.907079014000146</v>
      </c>
      <c r="AP551" s="43">
        <f t="shared" si="66"/>
        <v>33.907079014000146</v>
      </c>
      <c r="AQ551">
        <v>49.175209732999974</v>
      </c>
      <c r="AR551" s="42">
        <f t="shared" si="64"/>
        <v>49.175209732999974</v>
      </c>
      <c r="AS551">
        <v>73.195331736000071</v>
      </c>
      <c r="AT551" s="44">
        <f t="shared" si="67"/>
        <v>73.195331736000071</v>
      </c>
      <c r="AU551">
        <v>10</v>
      </c>
      <c r="AV551">
        <v>20</v>
      </c>
      <c r="AW551">
        <v>30</v>
      </c>
    </row>
    <row r="552" spans="38:49" thickTop="1" thickBot="1" x14ac:dyDescent="0.4">
      <c r="AL552">
        <f t="shared" si="68"/>
        <v>366.90500000000213</v>
      </c>
      <c r="AM552">
        <f t="shared" si="69"/>
        <v>366.90500000000213</v>
      </c>
      <c r="AN552">
        <f t="shared" si="70"/>
        <v>366.90500000000213</v>
      </c>
      <c r="AO552">
        <v>32.866936117000023</v>
      </c>
      <c r="AP552" s="43">
        <f t="shared" si="66"/>
        <v>32.866936117000023</v>
      </c>
      <c r="AQ552">
        <v>68.956563242999891</v>
      </c>
      <c r="AR552" s="42">
        <f t="shared" si="64"/>
        <v>68.956563242999891</v>
      </c>
      <c r="AS552">
        <v>73.174882741999909</v>
      </c>
      <c r="AT552" s="44">
        <f t="shared" si="67"/>
        <v>73.174882741999909</v>
      </c>
      <c r="AU552">
        <v>10</v>
      </c>
      <c r="AV552">
        <v>20</v>
      </c>
      <c r="AW552">
        <v>30</v>
      </c>
    </row>
    <row r="553" spans="38:49" thickTop="1" thickBot="1" x14ac:dyDescent="0.4">
      <c r="AL553">
        <f t="shared" si="68"/>
        <v>367.57210000000214</v>
      </c>
      <c r="AM553">
        <f t="shared" si="69"/>
        <v>367.57210000000214</v>
      </c>
      <c r="AN553">
        <f t="shared" si="70"/>
        <v>367.57210000000214</v>
      </c>
      <c r="AO553">
        <v>33.376443098999971</v>
      </c>
      <c r="AP553" s="43">
        <f t="shared" si="66"/>
        <v>33.376443098999971</v>
      </c>
      <c r="AQ553">
        <v>62.593085303999942</v>
      </c>
      <c r="AR553" s="42">
        <f t="shared" si="64"/>
        <v>62.593085303999942</v>
      </c>
      <c r="AS553">
        <v>71.679698013000007</v>
      </c>
      <c r="AT553" s="44">
        <f t="shared" si="67"/>
        <v>71.679698013000007</v>
      </c>
      <c r="AU553">
        <v>10</v>
      </c>
      <c r="AV553">
        <v>20</v>
      </c>
      <c r="AW553">
        <v>30</v>
      </c>
    </row>
    <row r="554" spans="38:49" thickTop="1" thickBot="1" x14ac:dyDescent="0.4">
      <c r="AL554">
        <f t="shared" si="68"/>
        <v>368.23920000000214</v>
      </c>
      <c r="AM554">
        <f t="shared" si="69"/>
        <v>368.23920000000214</v>
      </c>
      <c r="AN554">
        <f t="shared" si="70"/>
        <v>368.23920000000214</v>
      </c>
      <c r="AO554">
        <v>32.505389850000029</v>
      </c>
      <c r="AP554" s="43">
        <f t="shared" si="66"/>
        <v>32.505389850000029</v>
      </c>
      <c r="AQ554">
        <v>52.884581943000057</v>
      </c>
      <c r="AR554" s="42">
        <f t="shared" si="64"/>
        <v>52.884581943000057</v>
      </c>
      <c r="AS554">
        <v>72.218260525000005</v>
      </c>
      <c r="AT554" s="44">
        <f t="shared" si="67"/>
        <v>72.218260525000005</v>
      </c>
      <c r="AU554">
        <v>10</v>
      </c>
      <c r="AV554">
        <v>20</v>
      </c>
      <c r="AW554">
        <v>30</v>
      </c>
    </row>
    <row r="555" spans="38:49" thickTop="1" thickBot="1" x14ac:dyDescent="0.4">
      <c r="AL555">
        <f t="shared" si="68"/>
        <v>368.90630000000215</v>
      </c>
      <c r="AM555">
        <f t="shared" si="69"/>
        <v>368.90630000000215</v>
      </c>
      <c r="AN555">
        <f t="shared" si="70"/>
        <v>368.90630000000215</v>
      </c>
      <c r="AO555">
        <v>32.326221970999995</v>
      </c>
      <c r="AP555" s="43">
        <f t="shared" si="66"/>
        <v>32.326221970999995</v>
      </c>
      <c r="AQ555">
        <v>56.503734033000001</v>
      </c>
      <c r="AR555" s="42">
        <f t="shared" si="64"/>
        <v>56.503734033000001</v>
      </c>
      <c r="AS555">
        <v>73.152669521000007</v>
      </c>
      <c r="AT555" s="44">
        <f t="shared" si="67"/>
        <v>73.152669521000007</v>
      </c>
      <c r="AU555">
        <v>10</v>
      </c>
      <c r="AV555">
        <v>20</v>
      </c>
      <c r="AW555">
        <v>30</v>
      </c>
    </row>
    <row r="556" spans="38:49" thickTop="1" thickBot="1" x14ac:dyDescent="0.4">
      <c r="AL556">
        <f t="shared" si="68"/>
        <v>369.57340000000215</v>
      </c>
      <c r="AM556">
        <f t="shared" si="69"/>
        <v>369.57340000000215</v>
      </c>
      <c r="AN556">
        <f t="shared" si="70"/>
        <v>369.57340000000215</v>
      </c>
      <c r="AO556">
        <v>31.623569959999941</v>
      </c>
      <c r="AP556" s="43">
        <f t="shared" si="66"/>
        <v>31.623569959999941</v>
      </c>
      <c r="AQ556">
        <v>53.639831531000027</v>
      </c>
      <c r="AR556" s="42">
        <f t="shared" ref="AR556:AR619" si="71">IF(AQ556&lt;=0,0,AQ556)</f>
        <v>53.639831531000027</v>
      </c>
      <c r="AS556">
        <v>69.224956148000047</v>
      </c>
      <c r="AT556" s="44">
        <f t="shared" si="67"/>
        <v>69.224956148000047</v>
      </c>
      <c r="AU556">
        <v>10</v>
      </c>
      <c r="AV556">
        <v>20</v>
      </c>
      <c r="AW556">
        <v>30</v>
      </c>
    </row>
    <row r="557" spans="38:49" thickTop="1" thickBot="1" x14ac:dyDescent="0.4">
      <c r="AL557">
        <f t="shared" si="68"/>
        <v>370.24050000000216</v>
      </c>
      <c r="AM557">
        <f t="shared" si="69"/>
        <v>370.24050000000216</v>
      </c>
      <c r="AN557">
        <f t="shared" si="70"/>
        <v>370.24050000000216</v>
      </c>
      <c r="AO557">
        <v>33.18544123300012</v>
      </c>
      <c r="AP557" s="43">
        <f t="shared" si="66"/>
        <v>33.18544123300012</v>
      </c>
      <c r="AQ557">
        <v>55.447453881000001</v>
      </c>
      <c r="AR557" s="42">
        <f t="shared" si="71"/>
        <v>55.447453881000001</v>
      </c>
      <c r="AS557">
        <v>71.572896766000213</v>
      </c>
      <c r="AT557" s="44">
        <f t="shared" si="67"/>
        <v>71.572896766000213</v>
      </c>
      <c r="AU557">
        <v>10</v>
      </c>
      <c r="AV557">
        <v>20</v>
      </c>
      <c r="AW557">
        <v>30</v>
      </c>
    </row>
    <row r="558" spans="38:49" thickTop="1" thickBot="1" x14ac:dyDescent="0.4">
      <c r="AL558">
        <f t="shared" si="68"/>
        <v>370.90760000000216</v>
      </c>
      <c r="AM558">
        <f t="shared" si="69"/>
        <v>370.90760000000216</v>
      </c>
      <c r="AN558">
        <f t="shared" si="70"/>
        <v>370.90760000000216</v>
      </c>
      <c r="AO558">
        <v>32.749376700000084</v>
      </c>
      <c r="AP558" s="43">
        <f t="shared" si="66"/>
        <v>32.749376700000084</v>
      </c>
      <c r="AQ558">
        <v>53.972322268000198</v>
      </c>
      <c r="AR558" s="42">
        <f t="shared" si="71"/>
        <v>53.972322268000198</v>
      </c>
      <c r="AS558">
        <v>61.402247783999883</v>
      </c>
      <c r="AT558" s="44">
        <f t="shared" si="67"/>
        <v>61.402247783999883</v>
      </c>
      <c r="AU558">
        <v>10</v>
      </c>
      <c r="AV558">
        <v>20</v>
      </c>
      <c r="AW558">
        <v>30</v>
      </c>
    </row>
    <row r="559" spans="38:49" thickTop="1" thickBot="1" x14ac:dyDescent="0.4">
      <c r="AL559">
        <f t="shared" si="68"/>
        <v>371.57470000000217</v>
      </c>
      <c r="AM559">
        <f t="shared" si="69"/>
        <v>371.57470000000217</v>
      </c>
      <c r="AN559">
        <f t="shared" si="70"/>
        <v>371.57470000000217</v>
      </c>
      <c r="AO559">
        <v>33.510005373000013</v>
      </c>
      <c r="AP559" s="43">
        <f t="shared" si="66"/>
        <v>33.510005373000013</v>
      </c>
      <c r="AQ559">
        <v>53.438458902000093</v>
      </c>
      <c r="AR559" s="42">
        <f t="shared" si="71"/>
        <v>53.438458902000093</v>
      </c>
      <c r="AS559">
        <v>78.248416447999944</v>
      </c>
      <c r="AT559" s="44">
        <f t="shared" si="67"/>
        <v>78.248416447999944</v>
      </c>
      <c r="AU559">
        <v>10</v>
      </c>
      <c r="AV559">
        <v>20</v>
      </c>
      <c r="AW559">
        <v>30</v>
      </c>
    </row>
    <row r="560" spans="38:49" thickTop="1" thickBot="1" x14ac:dyDescent="0.4">
      <c r="AL560">
        <f t="shared" si="68"/>
        <v>372.24180000000217</v>
      </c>
      <c r="AM560">
        <f t="shared" si="69"/>
        <v>372.24180000000217</v>
      </c>
      <c r="AN560">
        <f t="shared" si="70"/>
        <v>372.24180000000217</v>
      </c>
      <c r="AO560">
        <v>32.649030354999923</v>
      </c>
      <c r="AP560" s="43">
        <f t="shared" si="66"/>
        <v>32.649030354999923</v>
      </c>
      <c r="AQ560">
        <v>53.260375310999962</v>
      </c>
      <c r="AR560" s="42">
        <f t="shared" si="71"/>
        <v>53.260375310999962</v>
      </c>
      <c r="AS560">
        <v>78.308544743999846</v>
      </c>
      <c r="AT560" s="44">
        <f t="shared" si="67"/>
        <v>78.308544743999846</v>
      </c>
      <c r="AU560">
        <v>10</v>
      </c>
      <c r="AV560">
        <v>20</v>
      </c>
      <c r="AW560">
        <v>30</v>
      </c>
    </row>
    <row r="561" spans="38:49" thickTop="1" thickBot="1" x14ac:dyDescent="0.4">
      <c r="AL561">
        <f t="shared" si="68"/>
        <v>372.90890000000218</v>
      </c>
      <c r="AM561">
        <f t="shared" si="69"/>
        <v>372.90890000000218</v>
      </c>
      <c r="AN561">
        <f t="shared" si="70"/>
        <v>372.90890000000218</v>
      </c>
      <c r="AO561">
        <v>30.570517259000098</v>
      </c>
      <c r="AP561" s="43">
        <f t="shared" si="66"/>
        <v>30.570517259000098</v>
      </c>
      <c r="AQ561">
        <v>51.960788248000199</v>
      </c>
      <c r="AR561" s="42">
        <f t="shared" si="71"/>
        <v>51.960788248000199</v>
      </c>
      <c r="AS561">
        <v>64.878003906999993</v>
      </c>
      <c r="AT561" s="44">
        <f t="shared" si="67"/>
        <v>64.878003906999993</v>
      </c>
      <c r="AU561">
        <v>10</v>
      </c>
      <c r="AV561">
        <v>20</v>
      </c>
      <c r="AW561">
        <v>30</v>
      </c>
    </row>
    <row r="562" spans="38:49" thickTop="1" thickBot="1" x14ac:dyDescent="0.4">
      <c r="AL562">
        <f t="shared" si="68"/>
        <v>373.57600000000218</v>
      </c>
      <c r="AM562">
        <f t="shared" si="69"/>
        <v>373.57600000000218</v>
      </c>
      <c r="AN562">
        <f t="shared" si="70"/>
        <v>373.57600000000218</v>
      </c>
      <c r="AO562">
        <v>31.867556809999996</v>
      </c>
      <c r="AP562" s="43">
        <f t="shared" si="66"/>
        <v>31.867556809999996</v>
      </c>
      <c r="AQ562">
        <v>59.049771835000001</v>
      </c>
      <c r="AR562" s="42">
        <f t="shared" si="71"/>
        <v>59.049771835000001</v>
      </c>
      <c r="AS562">
        <v>67.402952299000162</v>
      </c>
      <c r="AT562" s="44">
        <f t="shared" si="67"/>
        <v>67.402952299000162</v>
      </c>
      <c r="AU562">
        <v>10</v>
      </c>
      <c r="AV562">
        <v>20</v>
      </c>
      <c r="AW562">
        <v>30</v>
      </c>
    </row>
    <row r="563" spans="38:49" thickTop="1" thickBot="1" x14ac:dyDescent="0.4">
      <c r="AL563">
        <f t="shared" si="68"/>
        <v>374.24310000000219</v>
      </c>
      <c r="AM563">
        <f t="shared" si="69"/>
        <v>374.24310000000219</v>
      </c>
      <c r="AN563">
        <f t="shared" si="70"/>
        <v>374.24310000000219</v>
      </c>
      <c r="AO563">
        <v>31.856110230000013</v>
      </c>
      <c r="AP563" s="43">
        <f t="shared" si="66"/>
        <v>31.856110230000013</v>
      </c>
      <c r="AQ563">
        <v>51.005930258000035</v>
      </c>
      <c r="AR563" s="42">
        <f t="shared" si="71"/>
        <v>51.005930258000035</v>
      </c>
      <c r="AS563">
        <v>72.218117656000004</v>
      </c>
      <c r="AT563" s="44">
        <f t="shared" si="67"/>
        <v>72.218117656000004</v>
      </c>
      <c r="AU563">
        <v>10</v>
      </c>
      <c r="AV563">
        <v>20</v>
      </c>
      <c r="AW563">
        <v>30</v>
      </c>
    </row>
    <row r="564" spans="38:49" thickTop="1" thickBot="1" x14ac:dyDescent="0.4">
      <c r="AL564">
        <f t="shared" si="68"/>
        <v>374.91020000000219</v>
      </c>
      <c r="AM564">
        <f t="shared" si="69"/>
        <v>374.91020000000219</v>
      </c>
      <c r="AN564">
        <f t="shared" si="70"/>
        <v>374.91020000000219</v>
      </c>
      <c r="AO564">
        <v>32.889789753999821</v>
      </c>
      <c r="AP564" s="43">
        <f t="shared" si="66"/>
        <v>32.889789753999821</v>
      </c>
      <c r="AQ564">
        <v>51.942490888000066</v>
      </c>
      <c r="AR564" s="42">
        <f t="shared" si="71"/>
        <v>51.942490888000066</v>
      </c>
      <c r="AS564">
        <v>66.850791572999924</v>
      </c>
      <c r="AT564" s="44">
        <f t="shared" si="67"/>
        <v>66.850791572999924</v>
      </c>
      <c r="AU564">
        <v>10</v>
      </c>
      <c r="AV564">
        <v>20</v>
      </c>
      <c r="AW564">
        <v>30</v>
      </c>
    </row>
    <row r="565" spans="38:49" thickTop="1" thickBot="1" x14ac:dyDescent="0.4">
      <c r="AL565">
        <f t="shared" si="68"/>
        <v>375.5773000000022</v>
      </c>
      <c r="AM565">
        <f t="shared" si="69"/>
        <v>375.5773000000022</v>
      </c>
      <c r="AN565">
        <f t="shared" si="70"/>
        <v>375.5773000000022</v>
      </c>
      <c r="AO565">
        <v>32.364145516999997</v>
      </c>
      <c r="AP565" s="43">
        <f t="shared" si="66"/>
        <v>32.364145516999997</v>
      </c>
      <c r="AQ565">
        <v>50.913114631999861</v>
      </c>
      <c r="AR565" s="42">
        <f t="shared" si="71"/>
        <v>50.913114631999861</v>
      </c>
      <c r="AS565">
        <v>70.063330537999946</v>
      </c>
      <c r="AT565" s="44">
        <f t="shared" si="67"/>
        <v>70.063330537999946</v>
      </c>
      <c r="AU565">
        <v>10</v>
      </c>
      <c r="AV565">
        <v>20</v>
      </c>
      <c r="AW565">
        <v>30</v>
      </c>
    </row>
    <row r="566" spans="38:49" thickTop="1" thickBot="1" x14ac:dyDescent="0.4">
      <c r="AL566">
        <f t="shared" si="68"/>
        <v>376.2444000000022</v>
      </c>
      <c r="AM566">
        <f t="shared" si="69"/>
        <v>376.2444000000022</v>
      </c>
      <c r="AN566">
        <f t="shared" si="70"/>
        <v>376.2444000000022</v>
      </c>
      <c r="AO566">
        <v>31.070333417000029</v>
      </c>
      <c r="AP566" s="43">
        <f t="shared" si="66"/>
        <v>31.070333417000029</v>
      </c>
      <c r="AQ566">
        <v>52.374252153000043</v>
      </c>
      <c r="AR566" s="42">
        <f t="shared" si="71"/>
        <v>52.374252153000043</v>
      </c>
      <c r="AS566">
        <v>67.19257725600005</v>
      </c>
      <c r="AT566" s="44">
        <f t="shared" si="67"/>
        <v>67.19257725600005</v>
      </c>
      <c r="AU566">
        <v>10</v>
      </c>
      <c r="AV566">
        <v>20</v>
      </c>
      <c r="AW566">
        <v>30</v>
      </c>
    </row>
    <row r="567" spans="38:49" thickTop="1" thickBot="1" x14ac:dyDescent="0.4">
      <c r="AL567">
        <f t="shared" si="68"/>
        <v>376.91150000000221</v>
      </c>
      <c r="AM567">
        <f t="shared" si="69"/>
        <v>376.91150000000221</v>
      </c>
      <c r="AN567">
        <f t="shared" si="70"/>
        <v>376.91150000000221</v>
      </c>
      <c r="AO567">
        <v>31.230119648000027</v>
      </c>
      <c r="AP567" s="43">
        <f t="shared" si="66"/>
        <v>31.230119648000027</v>
      </c>
      <c r="AQ567">
        <v>51.429076515999895</v>
      </c>
      <c r="AR567" s="42">
        <f t="shared" si="71"/>
        <v>51.429076515999895</v>
      </c>
      <c r="AS567">
        <v>67.275702057999979</v>
      </c>
      <c r="AT567" s="44">
        <f t="shared" si="67"/>
        <v>67.275702057999979</v>
      </c>
      <c r="AU567">
        <v>10</v>
      </c>
      <c r="AV567">
        <v>20</v>
      </c>
      <c r="AW567">
        <v>30</v>
      </c>
    </row>
    <row r="568" spans="38:49" thickTop="1" thickBot="1" x14ac:dyDescent="0.4">
      <c r="AL568">
        <f t="shared" si="68"/>
        <v>377.57860000000221</v>
      </c>
      <c r="AM568">
        <f t="shared" si="69"/>
        <v>377.57860000000221</v>
      </c>
      <c r="AN568">
        <f t="shared" si="70"/>
        <v>377.57860000000221</v>
      </c>
      <c r="AO568">
        <v>30.031954746999872</v>
      </c>
      <c r="AP568" s="43">
        <f t="shared" si="66"/>
        <v>30.031954746999872</v>
      </c>
      <c r="AQ568">
        <v>52.36280557300006</v>
      </c>
      <c r="AR568" s="42">
        <f t="shared" si="71"/>
        <v>52.36280557300006</v>
      </c>
      <c r="AS568">
        <v>68.913158942999871</v>
      </c>
      <c r="AT568" s="44">
        <f t="shared" si="67"/>
        <v>68.913158942999871</v>
      </c>
      <c r="AU568">
        <v>10</v>
      </c>
      <c r="AV568">
        <v>20</v>
      </c>
      <c r="AW568">
        <v>30</v>
      </c>
    </row>
    <row r="569" spans="38:49" thickTop="1" thickBot="1" x14ac:dyDescent="0.4">
      <c r="AL569">
        <f t="shared" si="68"/>
        <v>378.24570000000222</v>
      </c>
      <c r="AM569">
        <f t="shared" si="69"/>
        <v>378.24570000000222</v>
      </c>
      <c r="AN569">
        <f t="shared" si="70"/>
        <v>378.24570000000222</v>
      </c>
      <c r="AO569">
        <v>31.49347967499989</v>
      </c>
      <c r="AP569" s="43">
        <f t="shared" si="66"/>
        <v>31.49347967499989</v>
      </c>
      <c r="AQ569">
        <v>52.269602540000051</v>
      </c>
      <c r="AR569" s="42">
        <f t="shared" si="71"/>
        <v>52.269602540000051</v>
      </c>
      <c r="AS569">
        <v>66.218346088999851</v>
      </c>
      <c r="AT569" s="44">
        <f t="shared" si="67"/>
        <v>66.218346088999851</v>
      </c>
      <c r="AU569">
        <v>10</v>
      </c>
      <c r="AV569">
        <v>20</v>
      </c>
      <c r="AW569">
        <v>30</v>
      </c>
    </row>
    <row r="570" spans="38:49" thickTop="1" thickBot="1" x14ac:dyDescent="0.4">
      <c r="AL570">
        <f t="shared" si="68"/>
        <v>378.91280000000222</v>
      </c>
      <c r="AM570">
        <f t="shared" si="69"/>
        <v>378.91280000000222</v>
      </c>
      <c r="AN570">
        <f t="shared" si="70"/>
        <v>378.91280000000222</v>
      </c>
      <c r="AO570">
        <v>31.835661236000078</v>
      </c>
      <c r="AP570" s="43">
        <f t="shared" si="66"/>
        <v>31.835661236000078</v>
      </c>
      <c r="AQ570">
        <v>50.707051328000034</v>
      </c>
      <c r="AR570" s="42">
        <f t="shared" si="71"/>
        <v>50.707051328000034</v>
      </c>
      <c r="AS570">
        <v>67.694545048000009</v>
      </c>
      <c r="AT570" s="44">
        <f t="shared" si="67"/>
        <v>67.694545048000009</v>
      </c>
      <c r="AU570">
        <v>10</v>
      </c>
      <c r="AV570">
        <v>20</v>
      </c>
      <c r="AW570">
        <v>30</v>
      </c>
    </row>
    <row r="571" spans="38:49" thickTop="1" thickBot="1" x14ac:dyDescent="0.4">
      <c r="AL571">
        <f t="shared" si="68"/>
        <v>379.57990000000223</v>
      </c>
      <c r="AM571">
        <f t="shared" si="69"/>
        <v>379.57990000000223</v>
      </c>
      <c r="AN571">
        <f t="shared" si="70"/>
        <v>379.57990000000223</v>
      </c>
      <c r="AO571">
        <v>33.129473336000046</v>
      </c>
      <c r="AP571" s="43">
        <f t="shared" si="66"/>
        <v>33.129473336000046</v>
      </c>
      <c r="AQ571">
        <v>50.61785903100008</v>
      </c>
      <c r="AR571" s="42">
        <f t="shared" si="71"/>
        <v>50.61785903100008</v>
      </c>
      <c r="AS571">
        <v>66.562670812999841</v>
      </c>
      <c r="AT571" s="44">
        <f t="shared" si="67"/>
        <v>66.562670812999841</v>
      </c>
      <c r="AU571">
        <v>10</v>
      </c>
      <c r="AV571">
        <v>20</v>
      </c>
      <c r="AW571">
        <v>30</v>
      </c>
    </row>
    <row r="572" spans="38:49" thickTop="1" thickBot="1" x14ac:dyDescent="0.4">
      <c r="AL572">
        <f t="shared" si="68"/>
        <v>380.24700000000223</v>
      </c>
      <c r="AM572">
        <f t="shared" si="69"/>
        <v>380.24700000000223</v>
      </c>
      <c r="AN572">
        <f t="shared" si="70"/>
        <v>380.24700000000223</v>
      </c>
      <c r="AO572">
        <v>31.045968562000098</v>
      </c>
      <c r="AP572" s="43">
        <f t="shared" si="66"/>
        <v>31.045968562000098</v>
      </c>
      <c r="AQ572">
        <v>49.407171733000041</v>
      </c>
      <c r="AR572" s="42">
        <f t="shared" si="71"/>
        <v>49.407171733000041</v>
      </c>
      <c r="AS572">
        <v>67.086851825999929</v>
      </c>
      <c r="AT572" s="44">
        <f t="shared" si="67"/>
        <v>67.086851825999929</v>
      </c>
      <c r="AU572">
        <v>10</v>
      </c>
      <c r="AV572">
        <v>20</v>
      </c>
      <c r="AW572">
        <v>30</v>
      </c>
    </row>
    <row r="573" spans="38:49" thickTop="1" thickBot="1" x14ac:dyDescent="0.4">
      <c r="AL573">
        <f t="shared" si="68"/>
        <v>380.91410000000224</v>
      </c>
      <c r="AM573">
        <f t="shared" si="69"/>
        <v>380.91410000000224</v>
      </c>
      <c r="AN573">
        <f t="shared" si="70"/>
        <v>380.91410000000224</v>
      </c>
      <c r="AO573">
        <v>32.338308966999875</v>
      </c>
      <c r="AP573" s="43">
        <f t="shared" si="66"/>
        <v>32.338308966999875</v>
      </c>
      <c r="AQ573">
        <v>51.228392297000028</v>
      </c>
      <c r="AR573" s="42">
        <f t="shared" si="71"/>
        <v>51.228392297000028</v>
      </c>
      <c r="AS573">
        <v>67.426193342999795</v>
      </c>
      <c r="AT573" s="44">
        <f t="shared" si="67"/>
        <v>67.426193342999795</v>
      </c>
      <c r="AU573">
        <v>10</v>
      </c>
      <c r="AV573">
        <v>20</v>
      </c>
      <c r="AW573">
        <v>30</v>
      </c>
    </row>
    <row r="574" spans="38:49" thickTop="1" thickBot="1" x14ac:dyDescent="0.4">
      <c r="AL574">
        <f t="shared" si="68"/>
        <v>381.58120000000224</v>
      </c>
      <c r="AM574">
        <f t="shared" si="69"/>
        <v>381.58120000000224</v>
      </c>
      <c r="AN574">
        <f t="shared" si="70"/>
        <v>381.58120000000224</v>
      </c>
      <c r="AO574">
        <v>31.043421050000006</v>
      </c>
      <c r="AP574" s="43">
        <f t="shared" si="66"/>
        <v>31.043421050000006</v>
      </c>
      <c r="AQ574">
        <v>49.755412318000026</v>
      </c>
      <c r="AR574" s="42">
        <f t="shared" si="71"/>
        <v>49.755412318000026</v>
      </c>
      <c r="AS574">
        <v>66.483857750000197</v>
      </c>
      <c r="AT574" s="44">
        <f t="shared" si="67"/>
        <v>66.483857750000197</v>
      </c>
      <c r="AU574">
        <v>10</v>
      </c>
      <c r="AV574">
        <v>20</v>
      </c>
      <c r="AW574">
        <v>30</v>
      </c>
    </row>
    <row r="575" spans="38:49" thickTop="1" thickBot="1" x14ac:dyDescent="0.4">
      <c r="AL575">
        <f t="shared" si="68"/>
        <v>382.24830000000225</v>
      </c>
      <c r="AM575">
        <f t="shared" si="69"/>
        <v>382.24830000000225</v>
      </c>
      <c r="AN575">
        <f t="shared" si="70"/>
        <v>382.24830000000225</v>
      </c>
      <c r="AO575">
        <v>32.080723902999807</v>
      </c>
      <c r="AP575" s="43">
        <f t="shared" si="66"/>
        <v>32.080723902999807</v>
      </c>
      <c r="AQ575">
        <v>48.713126258000102</v>
      </c>
      <c r="AR575" s="42">
        <f t="shared" si="71"/>
        <v>48.713126258000102</v>
      </c>
      <c r="AS575">
        <v>50.170142903000169</v>
      </c>
      <c r="AT575" s="44">
        <f t="shared" si="67"/>
        <v>50.170142903000169</v>
      </c>
      <c r="AU575">
        <v>10</v>
      </c>
      <c r="AV575">
        <v>20</v>
      </c>
      <c r="AW575">
        <v>30</v>
      </c>
    </row>
    <row r="576" spans="38:49" thickTop="1" thickBot="1" x14ac:dyDescent="0.4">
      <c r="AL576">
        <f t="shared" si="68"/>
        <v>382.91540000000225</v>
      </c>
      <c r="AM576">
        <f t="shared" si="69"/>
        <v>382.91540000000225</v>
      </c>
      <c r="AN576">
        <f t="shared" si="70"/>
        <v>382.91540000000225</v>
      </c>
      <c r="AO576" s="36">
        <v>30.872188238999797</v>
      </c>
      <c r="AP576" s="43">
        <f t="shared" si="66"/>
        <v>30.872188238999797</v>
      </c>
      <c r="AQ576">
        <v>37.841002751000133</v>
      </c>
      <c r="AR576" s="42">
        <f t="shared" si="71"/>
        <v>37.841002751000133</v>
      </c>
      <c r="AS576">
        <v>31.669745364000164</v>
      </c>
      <c r="AT576" s="44">
        <f t="shared" si="67"/>
        <v>31.669745364000164</v>
      </c>
      <c r="AU576">
        <v>10</v>
      </c>
      <c r="AV576">
        <v>20</v>
      </c>
      <c r="AW576">
        <v>30</v>
      </c>
    </row>
    <row r="577" spans="38:49" thickTop="1" thickBot="1" x14ac:dyDescent="0.4">
      <c r="AL577">
        <f t="shared" si="68"/>
        <v>383.58250000000226</v>
      </c>
      <c r="AM577">
        <f t="shared" si="69"/>
        <v>383.58250000000226</v>
      </c>
      <c r="AN577">
        <f t="shared" si="70"/>
        <v>383.58250000000226</v>
      </c>
      <c r="AO577">
        <v>27.133364621000055</v>
      </c>
      <c r="AP577" s="43">
        <f t="shared" si="66"/>
        <v>27.133364621000055</v>
      </c>
      <c r="AQ577">
        <v>21.363981689999946</v>
      </c>
      <c r="AR577" s="42">
        <f t="shared" si="71"/>
        <v>21.363981689999946</v>
      </c>
      <c r="AS577">
        <v>16.48697180399995</v>
      </c>
      <c r="AT577" s="44">
        <f t="shared" si="67"/>
        <v>16.48697180399995</v>
      </c>
      <c r="AU577">
        <v>10</v>
      </c>
      <c r="AV577">
        <v>20</v>
      </c>
      <c r="AW577">
        <v>30</v>
      </c>
    </row>
    <row r="578" spans="38:49" thickTop="1" thickBot="1" x14ac:dyDescent="0.4">
      <c r="AL578">
        <f t="shared" si="68"/>
        <v>384.24960000000226</v>
      </c>
      <c r="AM578">
        <f t="shared" si="69"/>
        <v>384.24960000000226</v>
      </c>
      <c r="AN578">
        <f t="shared" si="70"/>
        <v>384.24960000000226</v>
      </c>
      <c r="AO578">
        <v>34.037801243999866</v>
      </c>
      <c r="AP578" s="43">
        <f t="shared" si="66"/>
        <v>34.037801243999866</v>
      </c>
      <c r="AQ578" s="41">
        <v>9.059096253000007</v>
      </c>
      <c r="AR578" s="42">
        <f t="shared" si="71"/>
        <v>9.059096253000007</v>
      </c>
      <c r="AS578">
        <v>2.147707180999987</v>
      </c>
      <c r="AT578" s="44">
        <f t="shared" si="67"/>
        <v>2.147707180999987</v>
      </c>
      <c r="AU578">
        <v>10</v>
      </c>
      <c r="AV578">
        <v>20</v>
      </c>
      <c r="AW578">
        <v>30</v>
      </c>
    </row>
    <row r="579" spans="38:49" thickTop="1" thickBot="1" x14ac:dyDescent="0.4">
      <c r="AL579">
        <f t="shared" si="68"/>
        <v>384.91670000000227</v>
      </c>
      <c r="AM579">
        <f t="shared" si="69"/>
        <v>384.91670000000227</v>
      </c>
      <c r="AN579">
        <f t="shared" si="70"/>
        <v>384.91670000000227</v>
      </c>
      <c r="AO579">
        <v>35.596302196999886</v>
      </c>
      <c r="AP579" s="43">
        <f t="shared" ref="AP579:AP638" si="72">IF(AO579&lt;=0,0,AO579)</f>
        <v>35.596302196999886</v>
      </c>
      <c r="AQ579">
        <v>-9.3111218070000632</v>
      </c>
      <c r="AR579" s="42">
        <f t="shared" si="71"/>
        <v>0</v>
      </c>
      <c r="AS579">
        <v>2.608523976000015</v>
      </c>
      <c r="AT579" s="44">
        <f t="shared" ref="AT579:AT638" si="73">IF(AS579&lt;=0,0,AS579)</f>
        <v>2.608523976000015</v>
      </c>
      <c r="AU579">
        <v>10</v>
      </c>
      <c r="AV579">
        <v>20</v>
      </c>
      <c r="AW579">
        <v>30</v>
      </c>
    </row>
    <row r="580" spans="38:49" thickTop="1" thickBot="1" x14ac:dyDescent="0.4">
      <c r="AL580">
        <f t="shared" ref="AL580:AM638" si="74">AL579+0.6671</f>
        <v>385.58380000000227</v>
      </c>
      <c r="AM580">
        <f t="shared" si="74"/>
        <v>385.58380000000227</v>
      </c>
      <c r="AN580">
        <f t="shared" ref="AN580:AN638" si="75">AN579+0.6671</f>
        <v>385.58380000000227</v>
      </c>
      <c r="AO580">
        <v>31.753469382000048</v>
      </c>
      <c r="AP580" s="43">
        <f t="shared" si="72"/>
        <v>31.753469382000048</v>
      </c>
      <c r="AQ580">
        <v>-6.5292682900001182</v>
      </c>
      <c r="AR580" s="42">
        <f t="shared" si="71"/>
        <v>0</v>
      </c>
      <c r="AS580">
        <v>-1.2418395580000379</v>
      </c>
      <c r="AT580" s="44">
        <f t="shared" si="73"/>
        <v>0</v>
      </c>
      <c r="AU580">
        <v>10</v>
      </c>
      <c r="AV580">
        <v>20</v>
      </c>
      <c r="AW580">
        <v>30</v>
      </c>
    </row>
    <row r="581" spans="38:49" thickTop="1" thickBot="1" x14ac:dyDescent="0.4">
      <c r="AL581">
        <f t="shared" si="74"/>
        <v>386.25090000000228</v>
      </c>
      <c r="AM581">
        <f t="shared" si="74"/>
        <v>386.25090000000228</v>
      </c>
      <c r="AN581">
        <f t="shared" si="75"/>
        <v>386.25090000000228</v>
      </c>
      <c r="AO581">
        <v>27.198832478999975</v>
      </c>
      <c r="AP581" s="43">
        <f t="shared" si="72"/>
        <v>27.198832478999975</v>
      </c>
      <c r="AQ581">
        <v>-5.2393720510001458</v>
      </c>
      <c r="AR581" s="42">
        <f t="shared" si="71"/>
        <v>0</v>
      </c>
      <c r="AT581" s="44">
        <f t="shared" si="73"/>
        <v>0</v>
      </c>
      <c r="AU581">
        <v>10</v>
      </c>
      <c r="AV581">
        <v>20</v>
      </c>
      <c r="AW581">
        <v>30</v>
      </c>
    </row>
    <row r="582" spans="38:49" thickTop="1" thickBot="1" x14ac:dyDescent="0.4">
      <c r="AL582">
        <f t="shared" si="74"/>
        <v>386.91800000000228</v>
      </c>
      <c r="AM582">
        <f t="shared" si="74"/>
        <v>386.91800000000228</v>
      </c>
      <c r="AN582">
        <f t="shared" si="75"/>
        <v>386.91800000000228</v>
      </c>
      <c r="AO582">
        <v>28.883254846999989</v>
      </c>
      <c r="AP582" s="43">
        <f t="shared" si="72"/>
        <v>28.883254846999989</v>
      </c>
      <c r="AR582" s="42">
        <f t="shared" si="71"/>
        <v>0</v>
      </c>
      <c r="AT582" s="44">
        <f t="shared" si="73"/>
        <v>0</v>
      </c>
      <c r="AU582">
        <v>10</v>
      </c>
      <c r="AV582">
        <v>20</v>
      </c>
      <c r="AW582">
        <v>30</v>
      </c>
    </row>
    <row r="583" spans="38:49" thickTop="1" thickBot="1" x14ac:dyDescent="0.4">
      <c r="AL583">
        <f t="shared" si="74"/>
        <v>387.58510000000229</v>
      </c>
      <c r="AM583">
        <f t="shared" si="74"/>
        <v>387.58510000000229</v>
      </c>
      <c r="AN583">
        <f t="shared" si="75"/>
        <v>387.58510000000229</v>
      </c>
      <c r="AO583">
        <v>32.074948940000013</v>
      </c>
      <c r="AP583" s="43">
        <f t="shared" si="72"/>
        <v>32.074948940000013</v>
      </c>
      <c r="AR583" s="42">
        <f t="shared" si="71"/>
        <v>0</v>
      </c>
      <c r="AT583" s="44">
        <f t="shared" si="73"/>
        <v>0</v>
      </c>
      <c r="AU583">
        <v>10</v>
      </c>
      <c r="AV583">
        <v>20</v>
      </c>
      <c r="AW583">
        <v>30</v>
      </c>
    </row>
    <row r="584" spans="38:49" thickTop="1" thickBot="1" x14ac:dyDescent="0.4">
      <c r="AL584">
        <f t="shared" si="74"/>
        <v>388.25220000000229</v>
      </c>
      <c r="AM584">
        <f t="shared" si="74"/>
        <v>388.25220000000229</v>
      </c>
      <c r="AN584">
        <f t="shared" si="75"/>
        <v>388.25220000000229</v>
      </c>
      <c r="AO584">
        <v>30.061263285999985</v>
      </c>
      <c r="AP584" s="43">
        <f t="shared" si="72"/>
        <v>30.061263285999985</v>
      </c>
      <c r="AR584" s="42">
        <f t="shared" si="71"/>
        <v>0</v>
      </c>
      <c r="AS584" s="41"/>
      <c r="AT584" s="44">
        <f t="shared" si="73"/>
        <v>0</v>
      </c>
      <c r="AU584">
        <v>10</v>
      </c>
      <c r="AV584">
        <v>20</v>
      </c>
      <c r="AW584">
        <v>30</v>
      </c>
    </row>
    <row r="585" spans="38:49" thickTop="1" thickBot="1" x14ac:dyDescent="0.4">
      <c r="AL585">
        <f t="shared" si="74"/>
        <v>388.91930000000229</v>
      </c>
      <c r="AM585">
        <f t="shared" si="74"/>
        <v>388.91930000000229</v>
      </c>
      <c r="AN585">
        <f t="shared" si="75"/>
        <v>388.91930000000229</v>
      </c>
      <c r="AO585">
        <v>28.780756868000026</v>
      </c>
      <c r="AP585" s="43">
        <f t="shared" si="72"/>
        <v>28.780756868000026</v>
      </c>
      <c r="AR585" s="42">
        <f t="shared" si="71"/>
        <v>0</v>
      </c>
      <c r="AS585">
        <v>-5.497597530999883</v>
      </c>
      <c r="AT585" s="44">
        <f t="shared" si="73"/>
        <v>0</v>
      </c>
      <c r="AU585">
        <v>10</v>
      </c>
      <c r="AV585">
        <v>20</v>
      </c>
      <c r="AW585">
        <v>30</v>
      </c>
    </row>
    <row r="586" spans="38:49" thickTop="1" thickBot="1" x14ac:dyDescent="0.4">
      <c r="AL586">
        <f t="shared" si="74"/>
        <v>389.5864000000023</v>
      </c>
      <c r="AM586">
        <f t="shared" si="74"/>
        <v>389.5864000000023</v>
      </c>
      <c r="AN586">
        <f t="shared" si="75"/>
        <v>389.5864000000023</v>
      </c>
      <c r="AO586">
        <v>31.71594171400011</v>
      </c>
      <c r="AP586" s="43">
        <f t="shared" si="72"/>
        <v>31.71594171400011</v>
      </c>
      <c r="AR586" s="42">
        <f t="shared" si="71"/>
        <v>0</v>
      </c>
      <c r="AS586">
        <v>-3.4248593979998532</v>
      </c>
      <c r="AT586" s="44">
        <f t="shared" si="73"/>
        <v>0</v>
      </c>
      <c r="AU586">
        <v>10</v>
      </c>
      <c r="AV586">
        <v>20</v>
      </c>
      <c r="AW586">
        <v>30</v>
      </c>
    </row>
    <row r="587" spans="38:49" thickTop="1" thickBot="1" x14ac:dyDescent="0.4">
      <c r="AL587">
        <f t="shared" si="74"/>
        <v>390.2535000000023</v>
      </c>
      <c r="AM587">
        <f t="shared" si="74"/>
        <v>390.2535000000023</v>
      </c>
      <c r="AN587">
        <f t="shared" si="75"/>
        <v>390.2535000000023</v>
      </c>
      <c r="AO587">
        <v>29.806905672999847</v>
      </c>
      <c r="AP587" s="43">
        <f t="shared" si="72"/>
        <v>29.806905672999847</v>
      </c>
      <c r="AR587" s="42">
        <f t="shared" si="71"/>
        <v>0</v>
      </c>
      <c r="AT587" s="44">
        <f t="shared" si="73"/>
        <v>0</v>
      </c>
      <c r="AU587">
        <v>10</v>
      </c>
      <c r="AV587">
        <v>20</v>
      </c>
      <c r="AW587">
        <v>30</v>
      </c>
    </row>
    <row r="588" spans="38:49" thickTop="1" thickBot="1" x14ac:dyDescent="0.4">
      <c r="AL588">
        <f t="shared" si="74"/>
        <v>390.92060000000231</v>
      </c>
      <c r="AM588">
        <f t="shared" si="74"/>
        <v>390.92060000000231</v>
      </c>
      <c r="AN588">
        <f t="shared" si="75"/>
        <v>390.92060000000231</v>
      </c>
      <c r="AO588">
        <v>29.644959337000046</v>
      </c>
      <c r="AP588" s="43">
        <f t="shared" si="72"/>
        <v>29.644959337000046</v>
      </c>
      <c r="AR588" s="42">
        <f t="shared" si="71"/>
        <v>0</v>
      </c>
      <c r="AT588" s="44">
        <f t="shared" si="73"/>
        <v>0</v>
      </c>
      <c r="AU588">
        <v>10</v>
      </c>
      <c r="AV588">
        <v>20</v>
      </c>
      <c r="AW588">
        <v>30</v>
      </c>
    </row>
    <row r="589" spans="38:49" thickTop="1" thickBot="1" x14ac:dyDescent="0.4">
      <c r="AL589">
        <f t="shared" si="74"/>
        <v>391.58770000000231</v>
      </c>
      <c r="AM589">
        <f t="shared" si="74"/>
        <v>391.58770000000231</v>
      </c>
      <c r="AN589">
        <f t="shared" si="75"/>
        <v>391.58770000000231</v>
      </c>
      <c r="AO589" s="36">
        <v>30.582604254999978</v>
      </c>
      <c r="AP589" s="43">
        <f t="shared" si="72"/>
        <v>30.582604254999978</v>
      </c>
      <c r="AR589" s="42">
        <f t="shared" si="71"/>
        <v>0</v>
      </c>
      <c r="AT589" s="44">
        <f t="shared" si="73"/>
        <v>0</v>
      </c>
      <c r="AU589">
        <v>10</v>
      </c>
      <c r="AV589">
        <v>20</v>
      </c>
      <c r="AW589">
        <v>30</v>
      </c>
    </row>
    <row r="590" spans="38:49" thickTop="1" thickBot="1" x14ac:dyDescent="0.4">
      <c r="AL590">
        <f t="shared" si="74"/>
        <v>392.25480000000232</v>
      </c>
      <c r="AM590">
        <f t="shared" si="74"/>
        <v>392.25480000000232</v>
      </c>
      <c r="AN590">
        <f t="shared" si="75"/>
        <v>392.25480000000232</v>
      </c>
      <c r="AO590">
        <v>17.202065489000006</v>
      </c>
      <c r="AP590" s="43">
        <f t="shared" si="72"/>
        <v>17.202065489000006</v>
      </c>
      <c r="AR590" s="42">
        <f t="shared" si="71"/>
        <v>0</v>
      </c>
      <c r="AT590" s="44">
        <f t="shared" si="73"/>
        <v>0</v>
      </c>
      <c r="AU590">
        <v>10</v>
      </c>
      <c r="AV590">
        <v>20</v>
      </c>
      <c r="AW590">
        <v>30</v>
      </c>
    </row>
    <row r="591" spans="38:49" thickTop="1" thickBot="1" x14ac:dyDescent="0.4">
      <c r="AL591">
        <f t="shared" si="74"/>
        <v>392.92190000000232</v>
      </c>
      <c r="AM591">
        <f t="shared" si="74"/>
        <v>392.92190000000232</v>
      </c>
      <c r="AN591">
        <f t="shared" si="75"/>
        <v>392.92190000000232</v>
      </c>
      <c r="AO591">
        <v>7.1744787420000193</v>
      </c>
      <c r="AP591" s="43">
        <f t="shared" si="72"/>
        <v>7.1744787420000193</v>
      </c>
      <c r="AR591" s="42">
        <f t="shared" si="71"/>
        <v>0</v>
      </c>
      <c r="AT591" s="44">
        <f t="shared" si="73"/>
        <v>0</v>
      </c>
      <c r="AU591">
        <v>10</v>
      </c>
      <c r="AV591">
        <v>20</v>
      </c>
      <c r="AW591">
        <v>30</v>
      </c>
    </row>
    <row r="592" spans="38:49" thickTop="1" thickBot="1" x14ac:dyDescent="0.4">
      <c r="AL592">
        <f t="shared" si="74"/>
        <v>393.58900000000233</v>
      </c>
      <c r="AM592">
        <f t="shared" si="74"/>
        <v>393.58900000000233</v>
      </c>
      <c r="AN592">
        <f t="shared" si="75"/>
        <v>393.58900000000233</v>
      </c>
      <c r="AO592">
        <v>2.0216965719998825</v>
      </c>
      <c r="AP592" s="43">
        <f t="shared" si="72"/>
        <v>2.0216965719998825</v>
      </c>
      <c r="AR592" s="42">
        <f t="shared" si="71"/>
        <v>0</v>
      </c>
      <c r="AT592" s="44">
        <f t="shared" si="73"/>
        <v>0</v>
      </c>
      <c r="AU592">
        <v>10</v>
      </c>
      <c r="AV592">
        <v>20</v>
      </c>
      <c r="AW592">
        <v>30</v>
      </c>
    </row>
    <row r="593" spans="38:49" thickTop="1" thickBot="1" x14ac:dyDescent="0.4">
      <c r="AL593">
        <f t="shared" si="74"/>
        <v>394.25610000000233</v>
      </c>
      <c r="AM593">
        <f t="shared" si="74"/>
        <v>394.25610000000233</v>
      </c>
      <c r="AN593">
        <f t="shared" si="75"/>
        <v>394.25610000000233</v>
      </c>
      <c r="AP593" s="43">
        <f t="shared" si="72"/>
        <v>0</v>
      </c>
      <c r="AR593" s="42">
        <f t="shared" si="71"/>
        <v>0</v>
      </c>
      <c r="AT593" s="44">
        <f t="shared" si="73"/>
        <v>0</v>
      </c>
      <c r="AU593">
        <v>10</v>
      </c>
      <c r="AV593">
        <v>20</v>
      </c>
      <c r="AW593">
        <v>30</v>
      </c>
    </row>
    <row r="594" spans="38:49" thickTop="1" thickBot="1" x14ac:dyDescent="0.4">
      <c r="AL594">
        <f t="shared" si="74"/>
        <v>394.92320000000234</v>
      </c>
      <c r="AM594">
        <f t="shared" si="74"/>
        <v>394.92320000000234</v>
      </c>
      <c r="AN594">
        <f t="shared" si="75"/>
        <v>394.92320000000234</v>
      </c>
      <c r="AP594" s="43">
        <f t="shared" si="72"/>
        <v>0</v>
      </c>
      <c r="AR594" s="42">
        <f t="shared" si="71"/>
        <v>0</v>
      </c>
      <c r="AT594" s="44">
        <f t="shared" si="73"/>
        <v>0</v>
      </c>
      <c r="AU594">
        <v>10</v>
      </c>
      <c r="AV594">
        <v>20</v>
      </c>
      <c r="AW594">
        <v>30</v>
      </c>
    </row>
    <row r="595" spans="38:49" thickTop="1" thickBot="1" x14ac:dyDescent="0.4">
      <c r="AL595">
        <f t="shared" si="74"/>
        <v>395.59030000000234</v>
      </c>
      <c r="AM595">
        <f t="shared" si="74"/>
        <v>395.59030000000234</v>
      </c>
      <c r="AN595">
        <f t="shared" si="75"/>
        <v>395.59030000000234</v>
      </c>
      <c r="AO595" s="41"/>
      <c r="AP595" s="43">
        <f t="shared" si="72"/>
        <v>0</v>
      </c>
      <c r="AR595" s="42">
        <f t="shared" si="71"/>
        <v>0</v>
      </c>
      <c r="AT595" s="44">
        <f t="shared" si="73"/>
        <v>0</v>
      </c>
      <c r="AU595">
        <v>10</v>
      </c>
      <c r="AV595">
        <v>20</v>
      </c>
      <c r="AW595">
        <v>30</v>
      </c>
    </row>
    <row r="596" spans="38:49" thickTop="1" thickBot="1" x14ac:dyDescent="0.4">
      <c r="AL596">
        <f t="shared" si="74"/>
        <v>396.25740000000235</v>
      </c>
      <c r="AM596">
        <f t="shared" si="74"/>
        <v>396.25740000000235</v>
      </c>
      <c r="AN596">
        <f t="shared" si="75"/>
        <v>396.25740000000235</v>
      </c>
      <c r="AP596" s="43">
        <f t="shared" si="72"/>
        <v>0</v>
      </c>
      <c r="AR596" s="42">
        <f t="shared" si="71"/>
        <v>0</v>
      </c>
      <c r="AT596" s="44">
        <f t="shared" si="73"/>
        <v>0</v>
      </c>
      <c r="AU596">
        <v>10</v>
      </c>
      <c r="AV596">
        <v>20</v>
      </c>
      <c r="AW596">
        <v>30</v>
      </c>
    </row>
    <row r="597" spans="38:49" thickTop="1" thickBot="1" x14ac:dyDescent="0.4">
      <c r="AL597">
        <f t="shared" si="74"/>
        <v>396.92450000000235</v>
      </c>
      <c r="AM597">
        <f t="shared" si="74"/>
        <v>396.92450000000235</v>
      </c>
      <c r="AN597">
        <f t="shared" si="75"/>
        <v>396.92450000000235</v>
      </c>
      <c r="AP597" s="43">
        <f t="shared" si="72"/>
        <v>0</v>
      </c>
      <c r="AR597" s="42">
        <f t="shared" si="71"/>
        <v>0</v>
      </c>
      <c r="AT597" s="44">
        <f t="shared" si="73"/>
        <v>0</v>
      </c>
      <c r="AU597">
        <v>10</v>
      </c>
      <c r="AV597">
        <v>20</v>
      </c>
      <c r="AW597">
        <v>30</v>
      </c>
    </row>
    <row r="598" spans="38:49" thickTop="1" thickBot="1" x14ac:dyDescent="0.4">
      <c r="AL598">
        <f t="shared" si="74"/>
        <v>397.59160000000236</v>
      </c>
      <c r="AM598">
        <f t="shared" si="74"/>
        <v>397.59160000000236</v>
      </c>
      <c r="AN598">
        <f t="shared" si="75"/>
        <v>397.59160000000236</v>
      </c>
      <c r="AP598" s="43">
        <f t="shared" si="72"/>
        <v>0</v>
      </c>
      <c r="AR598" s="42">
        <f t="shared" si="71"/>
        <v>0</v>
      </c>
      <c r="AT598" s="44">
        <f t="shared" si="73"/>
        <v>0</v>
      </c>
      <c r="AU598">
        <v>10</v>
      </c>
      <c r="AV598">
        <v>20</v>
      </c>
      <c r="AW598">
        <v>30</v>
      </c>
    </row>
    <row r="599" spans="38:49" thickTop="1" thickBot="1" x14ac:dyDescent="0.4">
      <c r="AL599">
        <f t="shared" si="74"/>
        <v>398.25870000000236</v>
      </c>
      <c r="AM599">
        <f t="shared" si="74"/>
        <v>398.25870000000236</v>
      </c>
      <c r="AN599">
        <f t="shared" si="75"/>
        <v>398.25870000000236</v>
      </c>
      <c r="AP599" s="43">
        <f t="shared" si="72"/>
        <v>0</v>
      </c>
      <c r="AR599" s="42">
        <f t="shared" si="71"/>
        <v>0</v>
      </c>
      <c r="AT599" s="44">
        <f t="shared" si="73"/>
        <v>0</v>
      </c>
      <c r="AU599">
        <v>10</v>
      </c>
      <c r="AV599">
        <v>20</v>
      </c>
      <c r="AW599">
        <v>30</v>
      </c>
    </row>
    <row r="600" spans="38:49" thickTop="1" thickBot="1" x14ac:dyDescent="0.4">
      <c r="AL600">
        <f t="shared" si="74"/>
        <v>398.92580000000237</v>
      </c>
      <c r="AM600">
        <f t="shared" si="74"/>
        <v>398.92580000000237</v>
      </c>
      <c r="AN600">
        <f t="shared" si="75"/>
        <v>398.92580000000237</v>
      </c>
      <c r="AP600" s="43">
        <f t="shared" si="72"/>
        <v>0</v>
      </c>
      <c r="AR600" s="42">
        <f t="shared" si="71"/>
        <v>0</v>
      </c>
      <c r="AT600" s="44">
        <f t="shared" si="73"/>
        <v>0</v>
      </c>
      <c r="AU600">
        <v>10</v>
      </c>
      <c r="AV600">
        <v>20</v>
      </c>
      <c r="AW600">
        <v>30</v>
      </c>
    </row>
    <row r="601" spans="38:49" thickTop="1" thickBot="1" x14ac:dyDescent="0.4">
      <c r="AL601">
        <f t="shared" si="74"/>
        <v>399.59290000000237</v>
      </c>
      <c r="AM601">
        <f t="shared" si="74"/>
        <v>399.59290000000237</v>
      </c>
      <c r="AN601">
        <f t="shared" si="75"/>
        <v>399.59290000000237</v>
      </c>
      <c r="AP601" s="43">
        <f t="shared" si="72"/>
        <v>0</v>
      </c>
      <c r="AR601" s="42">
        <f t="shared" si="71"/>
        <v>0</v>
      </c>
      <c r="AT601" s="44">
        <f t="shared" si="73"/>
        <v>0</v>
      </c>
      <c r="AU601">
        <v>10</v>
      </c>
      <c r="AV601">
        <v>20</v>
      </c>
      <c r="AW601">
        <v>30</v>
      </c>
    </row>
    <row r="602" spans="38:49" thickTop="1" thickBot="1" x14ac:dyDescent="0.4">
      <c r="AL602">
        <f t="shared" si="74"/>
        <v>400.26000000000238</v>
      </c>
      <c r="AM602">
        <f t="shared" si="74"/>
        <v>400.26000000000238</v>
      </c>
      <c r="AN602">
        <f t="shared" si="75"/>
        <v>400.26000000000238</v>
      </c>
      <c r="AP602" s="43">
        <f t="shared" si="72"/>
        <v>0</v>
      </c>
      <c r="AR602" s="42">
        <f t="shared" si="71"/>
        <v>0</v>
      </c>
      <c r="AT602" s="44">
        <f t="shared" si="73"/>
        <v>0</v>
      </c>
      <c r="AU602">
        <v>10</v>
      </c>
      <c r="AV602">
        <v>20</v>
      </c>
      <c r="AW602">
        <v>30</v>
      </c>
    </row>
    <row r="603" spans="38:49" thickTop="1" thickBot="1" x14ac:dyDescent="0.4">
      <c r="AL603">
        <f t="shared" si="74"/>
        <v>400.92710000000238</v>
      </c>
      <c r="AM603">
        <f t="shared" si="74"/>
        <v>400.92710000000238</v>
      </c>
      <c r="AN603">
        <f t="shared" si="75"/>
        <v>400.92710000000238</v>
      </c>
      <c r="AP603" s="43">
        <f t="shared" si="72"/>
        <v>0</v>
      </c>
      <c r="AR603" s="42">
        <f t="shared" si="71"/>
        <v>0</v>
      </c>
      <c r="AT603" s="44">
        <f t="shared" si="73"/>
        <v>0</v>
      </c>
      <c r="AU603">
        <v>10</v>
      </c>
      <c r="AV603">
        <v>20</v>
      </c>
      <c r="AW603">
        <v>30</v>
      </c>
    </row>
    <row r="604" spans="38:49" thickTop="1" thickBot="1" x14ac:dyDescent="0.4">
      <c r="AL604">
        <f t="shared" si="74"/>
        <v>401.59420000000239</v>
      </c>
      <c r="AM604">
        <f t="shared" si="74"/>
        <v>401.59420000000239</v>
      </c>
      <c r="AN604">
        <f t="shared" si="75"/>
        <v>401.59420000000239</v>
      </c>
      <c r="AP604" s="43">
        <f t="shared" si="72"/>
        <v>0</v>
      </c>
      <c r="AR604" s="42">
        <f t="shared" si="71"/>
        <v>0</v>
      </c>
      <c r="AT604" s="44">
        <f t="shared" si="73"/>
        <v>0</v>
      </c>
      <c r="AU604">
        <v>10</v>
      </c>
      <c r="AV604">
        <v>20</v>
      </c>
      <c r="AW604">
        <v>30</v>
      </c>
    </row>
    <row r="605" spans="38:49" thickTop="1" thickBot="1" x14ac:dyDescent="0.4">
      <c r="AL605">
        <f t="shared" si="74"/>
        <v>402.26130000000239</v>
      </c>
      <c r="AM605">
        <f t="shared" si="74"/>
        <v>402.26130000000239</v>
      </c>
      <c r="AN605">
        <f t="shared" si="75"/>
        <v>402.26130000000239</v>
      </c>
      <c r="AP605" s="43">
        <f t="shared" si="72"/>
        <v>0</v>
      </c>
      <c r="AR605" s="42">
        <f t="shared" si="71"/>
        <v>0</v>
      </c>
      <c r="AT605" s="44">
        <f t="shared" si="73"/>
        <v>0</v>
      </c>
      <c r="AU605">
        <v>10</v>
      </c>
      <c r="AV605">
        <v>20</v>
      </c>
      <c r="AW605">
        <v>30</v>
      </c>
    </row>
    <row r="606" spans="38:49" thickTop="1" thickBot="1" x14ac:dyDescent="0.4">
      <c r="AL606">
        <f t="shared" si="74"/>
        <v>402.9284000000024</v>
      </c>
      <c r="AM606">
        <f t="shared" si="74"/>
        <v>402.9284000000024</v>
      </c>
      <c r="AN606">
        <f t="shared" si="75"/>
        <v>402.9284000000024</v>
      </c>
      <c r="AP606" s="43">
        <f t="shared" si="72"/>
        <v>0</v>
      </c>
      <c r="AR606" s="42">
        <f t="shared" si="71"/>
        <v>0</v>
      </c>
      <c r="AT606" s="44">
        <f t="shared" si="73"/>
        <v>0</v>
      </c>
      <c r="AU606">
        <v>10</v>
      </c>
      <c r="AV606">
        <v>20</v>
      </c>
      <c r="AW606">
        <v>30</v>
      </c>
    </row>
    <row r="607" spans="38:49" thickTop="1" thickBot="1" x14ac:dyDescent="0.4">
      <c r="AL607">
        <f t="shared" si="74"/>
        <v>403.5955000000024</v>
      </c>
      <c r="AM607">
        <f t="shared" si="74"/>
        <v>403.5955000000024</v>
      </c>
      <c r="AN607">
        <f t="shared" si="75"/>
        <v>403.5955000000024</v>
      </c>
      <c r="AO607">
        <v>16.368278541800009</v>
      </c>
      <c r="AP607" s="43">
        <f t="shared" si="72"/>
        <v>16.368278541800009</v>
      </c>
      <c r="AQ607">
        <v>10.896939144000044</v>
      </c>
      <c r="AR607" s="42">
        <f t="shared" si="71"/>
        <v>10.896939144000044</v>
      </c>
      <c r="AS607">
        <v>6.7958808490000138</v>
      </c>
      <c r="AT607" s="44">
        <f t="shared" si="73"/>
        <v>6.7958808490000138</v>
      </c>
      <c r="AU607">
        <v>10</v>
      </c>
      <c r="AV607">
        <v>20</v>
      </c>
      <c r="AW607">
        <v>30</v>
      </c>
    </row>
    <row r="608" spans="38:49" thickTop="1" thickBot="1" x14ac:dyDescent="0.4">
      <c r="AL608">
        <f t="shared" si="74"/>
        <v>404.26260000000241</v>
      </c>
      <c r="AM608">
        <f t="shared" si="74"/>
        <v>404.26260000000241</v>
      </c>
      <c r="AN608">
        <f t="shared" si="75"/>
        <v>404.26260000000241</v>
      </c>
      <c r="AO608">
        <v>23.203877804400008</v>
      </c>
      <c r="AP608" s="43">
        <f t="shared" si="72"/>
        <v>23.203877804400008</v>
      </c>
      <c r="AQ608">
        <v>39.678157231999876</v>
      </c>
      <c r="AR608" s="42">
        <f t="shared" si="71"/>
        <v>39.678157231999876</v>
      </c>
      <c r="AS608">
        <v>33.297213212000088</v>
      </c>
      <c r="AT608" s="44">
        <f t="shared" si="73"/>
        <v>33.297213212000088</v>
      </c>
      <c r="AU608">
        <v>10</v>
      </c>
      <c r="AV608">
        <v>20</v>
      </c>
      <c r="AW608">
        <v>30</v>
      </c>
    </row>
    <row r="609" spans="38:49" thickTop="1" thickBot="1" x14ac:dyDescent="0.4">
      <c r="AL609">
        <f t="shared" si="74"/>
        <v>404.92970000000241</v>
      </c>
      <c r="AM609">
        <f t="shared" si="74"/>
        <v>404.92970000000241</v>
      </c>
      <c r="AN609">
        <f t="shared" si="75"/>
        <v>404.92970000000241</v>
      </c>
      <c r="AO609">
        <v>29.102783164600169</v>
      </c>
      <c r="AP609" s="43">
        <f t="shared" si="72"/>
        <v>29.102783164600169</v>
      </c>
      <c r="AQ609">
        <v>61.917813789999855</v>
      </c>
      <c r="AR609" s="42">
        <f t="shared" si="71"/>
        <v>61.917813789999855</v>
      </c>
      <c r="AS609">
        <v>53.707042669999964</v>
      </c>
      <c r="AT609" s="44">
        <f t="shared" si="73"/>
        <v>53.707042669999964</v>
      </c>
      <c r="AU609">
        <v>10</v>
      </c>
      <c r="AV609">
        <v>20</v>
      </c>
      <c r="AW609">
        <v>30</v>
      </c>
    </row>
    <row r="610" spans="38:49" thickTop="1" thickBot="1" x14ac:dyDescent="0.4">
      <c r="AL610">
        <f t="shared" si="74"/>
        <v>405.59680000000242</v>
      </c>
      <c r="AM610">
        <f t="shared" si="74"/>
        <v>405.59680000000242</v>
      </c>
      <c r="AN610">
        <f t="shared" si="75"/>
        <v>405.59680000000242</v>
      </c>
      <c r="AO610">
        <v>23.970676500800209</v>
      </c>
      <c r="AP610" s="43">
        <f t="shared" si="72"/>
        <v>23.970676500800209</v>
      </c>
      <c r="AQ610">
        <v>78.208532130999856</v>
      </c>
      <c r="AR610" s="42">
        <f t="shared" si="71"/>
        <v>78.208532130999856</v>
      </c>
      <c r="AS610">
        <v>73.219982329000004</v>
      </c>
      <c r="AT610" s="44">
        <f t="shared" si="73"/>
        <v>73.219982329000004</v>
      </c>
      <c r="AU610">
        <v>10</v>
      </c>
      <c r="AV610">
        <v>20</v>
      </c>
      <c r="AW610">
        <v>30</v>
      </c>
    </row>
    <row r="611" spans="38:49" thickTop="1" thickBot="1" x14ac:dyDescent="0.4">
      <c r="AL611">
        <f t="shared" si="74"/>
        <v>406.26390000000242</v>
      </c>
      <c r="AM611">
        <f t="shared" si="74"/>
        <v>406.26390000000242</v>
      </c>
      <c r="AN611">
        <f t="shared" si="75"/>
        <v>406.26390000000242</v>
      </c>
      <c r="AO611">
        <v>28.58398970760004</v>
      </c>
      <c r="AP611" s="43">
        <f t="shared" si="72"/>
        <v>28.58398970760004</v>
      </c>
      <c r="AQ611">
        <v>91.01190489999999</v>
      </c>
      <c r="AR611" s="42">
        <f t="shared" si="71"/>
        <v>91.01190489999999</v>
      </c>
      <c r="AS611">
        <v>89.488100042000042</v>
      </c>
      <c r="AT611" s="44">
        <f t="shared" si="73"/>
        <v>89.488100042000042</v>
      </c>
      <c r="AU611">
        <v>10</v>
      </c>
      <c r="AV611">
        <v>20</v>
      </c>
      <c r="AW611">
        <v>30</v>
      </c>
    </row>
    <row r="612" spans="38:49" thickTop="1" thickBot="1" x14ac:dyDescent="0.4">
      <c r="AL612">
        <f t="shared" si="74"/>
        <v>406.93100000000243</v>
      </c>
      <c r="AM612">
        <f t="shared" si="74"/>
        <v>406.93100000000243</v>
      </c>
      <c r="AN612">
        <f t="shared" si="75"/>
        <v>406.93100000000243</v>
      </c>
      <c r="AO612">
        <v>26.472288305199982</v>
      </c>
      <c r="AP612" s="43">
        <f t="shared" si="72"/>
        <v>26.472288305199982</v>
      </c>
      <c r="AQ612">
        <v>101.74132084999997</v>
      </c>
      <c r="AR612" s="42">
        <f t="shared" si="71"/>
        <v>101.74132084999997</v>
      </c>
      <c r="AS612">
        <v>102.58844464499998</v>
      </c>
      <c r="AT612" s="44">
        <f t="shared" si="73"/>
        <v>102.58844464499998</v>
      </c>
      <c r="AU612">
        <v>10</v>
      </c>
      <c r="AV612">
        <v>20</v>
      </c>
      <c r="AW612">
        <v>30</v>
      </c>
    </row>
    <row r="613" spans="38:49" thickTop="1" thickBot="1" x14ac:dyDescent="0.4">
      <c r="AL613">
        <f t="shared" si="74"/>
        <v>407.59810000000243</v>
      </c>
      <c r="AM613">
        <f t="shared" si="74"/>
        <v>407.59810000000243</v>
      </c>
      <c r="AN613">
        <f t="shared" si="75"/>
        <v>407.59810000000243</v>
      </c>
      <c r="AO613">
        <v>22.055232065599967</v>
      </c>
      <c r="AP613" s="43">
        <f t="shared" si="72"/>
        <v>22.055232065599967</v>
      </c>
      <c r="AQ613">
        <v>107.84789366399991</v>
      </c>
      <c r="AR613" s="42">
        <f t="shared" si="71"/>
        <v>107.84789366399991</v>
      </c>
      <c r="AS613">
        <v>112.38951062299998</v>
      </c>
      <c r="AT613" s="44">
        <f t="shared" si="73"/>
        <v>112.38951062299998</v>
      </c>
      <c r="AU613">
        <v>10</v>
      </c>
      <c r="AV613">
        <v>20</v>
      </c>
      <c r="AW613">
        <v>30</v>
      </c>
    </row>
    <row r="614" spans="38:49" thickTop="1" thickBot="1" x14ac:dyDescent="0.4">
      <c r="AL614">
        <f t="shared" si="74"/>
        <v>408.26520000000244</v>
      </c>
      <c r="AM614">
        <f t="shared" si="74"/>
        <v>408.26520000000244</v>
      </c>
      <c r="AN614">
        <f t="shared" si="75"/>
        <v>408.26520000000244</v>
      </c>
      <c r="AO614">
        <v>20.610796225900003</v>
      </c>
      <c r="AP614" s="43">
        <f t="shared" si="72"/>
        <v>20.610796225900003</v>
      </c>
      <c r="AQ614">
        <v>110.59637991199997</v>
      </c>
      <c r="AR614" s="42">
        <f t="shared" si="71"/>
        <v>110.59637991199997</v>
      </c>
      <c r="AS614">
        <v>118.32445474800011</v>
      </c>
      <c r="AT614" s="44">
        <f t="shared" si="73"/>
        <v>118.32445474800011</v>
      </c>
      <c r="AU614">
        <v>10</v>
      </c>
      <c r="AV614">
        <v>20</v>
      </c>
      <c r="AW614">
        <v>30</v>
      </c>
    </row>
    <row r="615" spans="38:49" thickTop="1" thickBot="1" x14ac:dyDescent="0.4">
      <c r="AL615">
        <f t="shared" si="74"/>
        <v>408.93230000000244</v>
      </c>
      <c r="AM615">
        <f t="shared" si="74"/>
        <v>408.93230000000244</v>
      </c>
      <c r="AN615">
        <f t="shared" si="75"/>
        <v>408.93230000000244</v>
      </c>
      <c r="AO615">
        <v>25.506718653000007</v>
      </c>
      <c r="AP615" s="43">
        <f t="shared" si="72"/>
        <v>25.506718653000007</v>
      </c>
      <c r="AQ615">
        <v>110.04529500300009</v>
      </c>
      <c r="AR615" s="42">
        <f t="shared" si="71"/>
        <v>110.04529500300009</v>
      </c>
      <c r="AS615">
        <v>121.37290421399985</v>
      </c>
      <c r="AT615" s="44">
        <f t="shared" si="73"/>
        <v>121.37290421399985</v>
      </c>
      <c r="AU615">
        <v>10</v>
      </c>
      <c r="AV615">
        <v>20</v>
      </c>
      <c r="AW615">
        <v>30</v>
      </c>
    </row>
    <row r="616" spans="38:49" thickTop="1" thickBot="1" x14ac:dyDescent="0.4">
      <c r="AL616">
        <f t="shared" si="74"/>
        <v>409.59940000000245</v>
      </c>
      <c r="AM616">
        <f t="shared" si="74"/>
        <v>409.59940000000245</v>
      </c>
      <c r="AN616">
        <f t="shared" si="75"/>
        <v>409.59940000000245</v>
      </c>
      <c r="AO616">
        <v>24.018461362300059</v>
      </c>
      <c r="AP616" s="43">
        <f t="shared" si="72"/>
        <v>24.018461362300059</v>
      </c>
      <c r="AQ616">
        <v>106.17555829200001</v>
      </c>
      <c r="AR616" s="42">
        <f t="shared" si="71"/>
        <v>106.17555829200001</v>
      </c>
      <c r="AS616">
        <v>124.05118393499993</v>
      </c>
      <c r="AT616" s="44">
        <f t="shared" si="73"/>
        <v>124.05118393499993</v>
      </c>
      <c r="AU616">
        <v>10</v>
      </c>
      <c r="AV616">
        <v>20</v>
      </c>
      <c r="AW616">
        <v>30</v>
      </c>
    </row>
    <row r="617" spans="38:49" thickTop="1" thickBot="1" x14ac:dyDescent="0.4">
      <c r="AL617">
        <f t="shared" si="74"/>
        <v>410.26650000000245</v>
      </c>
      <c r="AM617">
        <f t="shared" si="74"/>
        <v>410.26650000000245</v>
      </c>
      <c r="AN617">
        <f t="shared" si="75"/>
        <v>410.26650000000245</v>
      </c>
      <c r="AO617">
        <v>18.176558333699859</v>
      </c>
      <c r="AP617" s="43">
        <f t="shared" si="72"/>
        <v>18.176558333699859</v>
      </c>
      <c r="AQ617">
        <v>103.16072063299998</v>
      </c>
      <c r="AR617" s="42">
        <f t="shared" si="71"/>
        <v>103.16072063299998</v>
      </c>
      <c r="AS617">
        <v>124.37937140400004</v>
      </c>
      <c r="AT617" s="44">
        <f t="shared" si="73"/>
        <v>124.37937140400004</v>
      </c>
      <c r="AU617">
        <v>10</v>
      </c>
      <c r="AV617">
        <v>20</v>
      </c>
      <c r="AW617">
        <v>30</v>
      </c>
    </row>
    <row r="618" spans="38:49" thickTop="1" thickBot="1" x14ac:dyDescent="0.4">
      <c r="AL618">
        <f t="shared" si="74"/>
        <v>410.93360000000246</v>
      </c>
      <c r="AM618">
        <f t="shared" si="74"/>
        <v>410.93360000000246</v>
      </c>
      <c r="AN618">
        <f t="shared" si="75"/>
        <v>410.93360000000246</v>
      </c>
      <c r="AO618">
        <v>22.314968763600064</v>
      </c>
      <c r="AP618" s="43">
        <f t="shared" si="72"/>
        <v>22.314968763600064</v>
      </c>
      <c r="AQ618">
        <v>99.389566039999863</v>
      </c>
      <c r="AR618" s="42">
        <f t="shared" si="71"/>
        <v>99.389566039999863</v>
      </c>
      <c r="AS618">
        <v>124.96015225899987</v>
      </c>
      <c r="AT618" s="44">
        <f t="shared" si="73"/>
        <v>124.96015225899987</v>
      </c>
      <c r="AU618">
        <v>10</v>
      </c>
      <c r="AV618">
        <v>20</v>
      </c>
      <c r="AW618">
        <v>30</v>
      </c>
    </row>
    <row r="619" spans="38:49" thickTop="1" thickBot="1" x14ac:dyDescent="0.4">
      <c r="AL619">
        <f t="shared" si="74"/>
        <v>411.60070000000246</v>
      </c>
      <c r="AM619">
        <f t="shared" si="74"/>
        <v>411.60070000000246</v>
      </c>
      <c r="AN619">
        <f t="shared" si="75"/>
        <v>411.60070000000246</v>
      </c>
      <c r="AO619">
        <v>16.654307772100083</v>
      </c>
      <c r="AP619" s="43">
        <f t="shared" si="72"/>
        <v>16.654307772100083</v>
      </c>
      <c r="AQ619">
        <v>96.648467642000014</v>
      </c>
      <c r="AR619" s="42">
        <f t="shared" si="71"/>
        <v>96.648467642000014</v>
      </c>
      <c r="AS619">
        <v>119.91240710900001</v>
      </c>
      <c r="AT619" s="44">
        <f t="shared" si="73"/>
        <v>119.91240710900001</v>
      </c>
      <c r="AU619">
        <v>10</v>
      </c>
      <c r="AV619">
        <v>20</v>
      </c>
      <c r="AW619">
        <v>30</v>
      </c>
    </row>
    <row r="620" spans="38:49" thickTop="1" thickBot="1" x14ac:dyDescent="0.4">
      <c r="AL620">
        <f t="shared" si="74"/>
        <v>412.26780000000247</v>
      </c>
      <c r="AM620">
        <f t="shared" si="74"/>
        <v>412.26780000000247</v>
      </c>
      <c r="AN620">
        <f t="shared" si="75"/>
        <v>412.26780000000247</v>
      </c>
      <c r="AO620">
        <v>14.570802180500095</v>
      </c>
      <c r="AP620" s="43">
        <f t="shared" si="72"/>
        <v>14.570802180500095</v>
      </c>
      <c r="AQ620">
        <v>94.529056558000093</v>
      </c>
      <c r="AR620" s="42">
        <f t="shared" ref="AR620:AR638" si="76">IF(AQ620&lt;=0,0,AQ620)</f>
        <v>94.529056558000093</v>
      </c>
      <c r="AS620">
        <v>118.83850953599995</v>
      </c>
      <c r="AT620" s="44">
        <f t="shared" si="73"/>
        <v>118.83850953599995</v>
      </c>
      <c r="AU620">
        <v>10</v>
      </c>
      <c r="AV620">
        <v>20</v>
      </c>
      <c r="AW620">
        <v>30</v>
      </c>
    </row>
    <row r="621" spans="38:49" thickTop="1" thickBot="1" x14ac:dyDescent="0.4">
      <c r="AL621">
        <f t="shared" si="74"/>
        <v>412.93490000000247</v>
      </c>
      <c r="AM621">
        <f t="shared" si="74"/>
        <v>412.93490000000247</v>
      </c>
      <c r="AN621">
        <f t="shared" si="75"/>
        <v>412.93490000000247</v>
      </c>
      <c r="AO621">
        <v>2.2816023243001382</v>
      </c>
      <c r="AP621" s="43">
        <f t="shared" si="72"/>
        <v>2.2816023243001382</v>
      </c>
      <c r="AQ621">
        <v>92.842869963000112</v>
      </c>
      <c r="AR621" s="42">
        <f t="shared" si="76"/>
        <v>92.842869963000112</v>
      </c>
      <c r="AS621">
        <v>118.55792796600008</v>
      </c>
      <c r="AT621" s="44">
        <f t="shared" si="73"/>
        <v>118.55792796600008</v>
      </c>
      <c r="AU621">
        <v>10</v>
      </c>
      <c r="AV621">
        <v>20</v>
      </c>
      <c r="AW621">
        <v>30</v>
      </c>
    </row>
    <row r="622" spans="38:49" thickTop="1" thickBot="1" x14ac:dyDescent="0.4">
      <c r="AL622">
        <f t="shared" si="74"/>
        <v>413.60200000000248</v>
      </c>
      <c r="AM622">
        <f t="shared" si="74"/>
        <v>413.60200000000248</v>
      </c>
      <c r="AN622">
        <f t="shared" si="75"/>
        <v>413.60200000000248</v>
      </c>
      <c r="AP622" s="43">
        <f t="shared" si="72"/>
        <v>0</v>
      </c>
      <c r="AQ622">
        <v>91.343674497999928</v>
      </c>
      <c r="AR622" s="42">
        <f t="shared" si="76"/>
        <v>91.343674497999928</v>
      </c>
      <c r="AS622">
        <v>115.139325697</v>
      </c>
      <c r="AT622" s="44">
        <f t="shared" si="73"/>
        <v>115.139325697</v>
      </c>
      <c r="AU622">
        <v>10</v>
      </c>
      <c r="AV622">
        <v>20</v>
      </c>
      <c r="AW622">
        <v>30</v>
      </c>
    </row>
    <row r="623" spans="38:49" thickTop="1" thickBot="1" x14ac:dyDescent="0.4">
      <c r="AL623">
        <f t="shared" si="74"/>
        <v>414.26910000000248</v>
      </c>
      <c r="AM623">
        <f t="shared" si="74"/>
        <v>414.26910000000248</v>
      </c>
      <c r="AN623">
        <f t="shared" si="75"/>
        <v>414.26910000000248</v>
      </c>
      <c r="AP623" s="43">
        <f t="shared" si="72"/>
        <v>0</v>
      </c>
      <c r="AQ623">
        <v>88.61157851400003</v>
      </c>
      <c r="AR623" s="42">
        <f t="shared" si="76"/>
        <v>88.61157851400003</v>
      </c>
      <c r="AS623">
        <v>112.93502558399996</v>
      </c>
      <c r="AT623" s="44">
        <f t="shared" si="73"/>
        <v>112.93502558399996</v>
      </c>
      <c r="AU623">
        <v>10</v>
      </c>
      <c r="AV623">
        <v>20</v>
      </c>
      <c r="AW623">
        <v>30</v>
      </c>
    </row>
    <row r="624" spans="38:49" thickTop="1" thickBot="1" x14ac:dyDescent="0.4">
      <c r="AL624">
        <f t="shared" si="74"/>
        <v>414.93620000000249</v>
      </c>
      <c r="AM624">
        <f t="shared" si="74"/>
        <v>414.93620000000249</v>
      </c>
      <c r="AN624">
        <f t="shared" si="75"/>
        <v>414.93620000000249</v>
      </c>
      <c r="AP624" s="43">
        <f t="shared" si="72"/>
        <v>0</v>
      </c>
      <c r="AQ624">
        <v>87.212040984000168</v>
      </c>
      <c r="AR624" s="42">
        <f t="shared" si="76"/>
        <v>87.212040984000168</v>
      </c>
      <c r="AS624">
        <v>111.69703851200006</v>
      </c>
      <c r="AT624" s="44">
        <f t="shared" si="73"/>
        <v>111.69703851200006</v>
      </c>
      <c r="AU624">
        <v>10</v>
      </c>
      <c r="AV624">
        <v>20</v>
      </c>
      <c r="AW624">
        <v>30</v>
      </c>
    </row>
    <row r="625" spans="38:49" thickTop="1" thickBot="1" x14ac:dyDescent="0.4">
      <c r="AL625">
        <f t="shared" si="74"/>
        <v>415.60330000000249</v>
      </c>
      <c r="AM625">
        <f t="shared" si="74"/>
        <v>415.60330000000249</v>
      </c>
      <c r="AN625">
        <f t="shared" si="75"/>
        <v>415.60330000000249</v>
      </c>
      <c r="AP625" s="43">
        <f t="shared" si="72"/>
        <v>0</v>
      </c>
      <c r="AQ625">
        <v>83.99950201899992</v>
      </c>
      <c r="AR625" s="42">
        <f t="shared" si="76"/>
        <v>83.99950201899992</v>
      </c>
      <c r="AS625">
        <v>108.74570793999987</v>
      </c>
      <c r="AT625" s="44">
        <f t="shared" si="73"/>
        <v>108.74570793999987</v>
      </c>
      <c r="AU625">
        <v>10</v>
      </c>
      <c r="AV625">
        <v>20</v>
      </c>
      <c r="AW625">
        <v>30</v>
      </c>
    </row>
    <row r="626" spans="38:49" thickTop="1" thickBot="1" x14ac:dyDescent="0.4">
      <c r="AL626">
        <f t="shared" si="74"/>
        <v>416.2704000000025</v>
      </c>
      <c r="AM626">
        <f t="shared" si="74"/>
        <v>416.2704000000025</v>
      </c>
      <c r="AN626">
        <f t="shared" si="75"/>
        <v>416.2704000000025</v>
      </c>
      <c r="AP626" s="43">
        <f t="shared" si="72"/>
        <v>0</v>
      </c>
      <c r="AQ626">
        <v>86.050035402000049</v>
      </c>
      <c r="AR626" s="42">
        <f t="shared" si="76"/>
        <v>86.050035402000049</v>
      </c>
      <c r="AS626">
        <v>106.56186529200022</v>
      </c>
      <c r="AT626" s="44">
        <f t="shared" si="73"/>
        <v>106.56186529200022</v>
      </c>
      <c r="AU626">
        <v>10</v>
      </c>
      <c r="AV626">
        <v>20</v>
      </c>
      <c r="AW626">
        <v>30</v>
      </c>
    </row>
    <row r="627" spans="38:49" thickTop="1" thickBot="1" x14ac:dyDescent="0.4">
      <c r="AL627">
        <f t="shared" si="74"/>
        <v>416.9375000000025</v>
      </c>
      <c r="AM627">
        <f t="shared" si="74"/>
        <v>416.9375000000025</v>
      </c>
      <c r="AN627">
        <f t="shared" si="75"/>
        <v>416.9375000000025</v>
      </c>
      <c r="AP627" s="43">
        <f t="shared" si="72"/>
        <v>0</v>
      </c>
      <c r="AQ627">
        <v>83.885557459999973</v>
      </c>
      <c r="AR627" s="42">
        <f t="shared" si="76"/>
        <v>83.885557459999973</v>
      </c>
      <c r="AS627">
        <v>106.08813022200002</v>
      </c>
      <c r="AT627" s="44">
        <f t="shared" si="73"/>
        <v>106.08813022200002</v>
      </c>
      <c r="AU627">
        <v>10</v>
      </c>
      <c r="AV627">
        <v>20</v>
      </c>
      <c r="AW627">
        <v>30</v>
      </c>
    </row>
    <row r="628" spans="38:49" thickTop="1" thickBot="1" x14ac:dyDescent="0.4">
      <c r="AL628">
        <f t="shared" si="74"/>
        <v>417.60460000000251</v>
      </c>
      <c r="AM628">
        <f t="shared" si="74"/>
        <v>417.60460000000251</v>
      </c>
      <c r="AN628">
        <f t="shared" si="75"/>
        <v>417.60460000000251</v>
      </c>
      <c r="AP628" s="43">
        <f t="shared" si="72"/>
        <v>0</v>
      </c>
      <c r="AQ628">
        <v>84.904167075000032</v>
      </c>
      <c r="AR628" s="42">
        <f t="shared" si="76"/>
        <v>84.904167075000032</v>
      </c>
      <c r="AS628">
        <v>103.90643073699994</v>
      </c>
      <c r="AT628" s="44">
        <f t="shared" si="73"/>
        <v>103.90643073699994</v>
      </c>
      <c r="AU628">
        <v>10</v>
      </c>
      <c r="AV628">
        <v>20</v>
      </c>
      <c r="AW628">
        <v>30</v>
      </c>
    </row>
    <row r="629" spans="38:49" thickTop="1" thickBot="1" x14ac:dyDescent="0.4">
      <c r="AL629">
        <f t="shared" si="74"/>
        <v>418.27170000000251</v>
      </c>
      <c r="AM629">
        <f t="shared" si="74"/>
        <v>418.27170000000251</v>
      </c>
      <c r="AN629">
        <f t="shared" si="75"/>
        <v>418.27170000000251</v>
      </c>
      <c r="AP629" s="43">
        <f t="shared" si="72"/>
        <v>0</v>
      </c>
      <c r="AQ629">
        <v>81.521083709000095</v>
      </c>
      <c r="AR629" s="42">
        <f t="shared" si="76"/>
        <v>81.521083709000095</v>
      </c>
      <c r="AS629">
        <v>104.50727317899987</v>
      </c>
      <c r="AT629" s="44">
        <f t="shared" si="73"/>
        <v>104.50727317899987</v>
      </c>
      <c r="AU629">
        <v>10</v>
      </c>
      <c r="AV629">
        <v>20</v>
      </c>
      <c r="AW629">
        <v>30</v>
      </c>
    </row>
    <row r="630" spans="38:49" thickTop="1" thickBot="1" x14ac:dyDescent="0.4">
      <c r="AL630">
        <f t="shared" si="74"/>
        <v>418.93880000000252</v>
      </c>
      <c r="AM630">
        <f t="shared" si="74"/>
        <v>418.93880000000252</v>
      </c>
      <c r="AN630">
        <f t="shared" si="75"/>
        <v>418.93880000000252</v>
      </c>
      <c r="AP630" s="43">
        <f t="shared" si="72"/>
        <v>0</v>
      </c>
      <c r="AQ630">
        <v>82.563369769000019</v>
      </c>
      <c r="AR630" s="42">
        <f t="shared" si="76"/>
        <v>82.563369769000019</v>
      </c>
      <c r="AS630">
        <v>103.55456682299996</v>
      </c>
      <c r="AT630" s="44">
        <f t="shared" si="73"/>
        <v>103.55456682299996</v>
      </c>
      <c r="AU630">
        <v>10</v>
      </c>
      <c r="AV630">
        <v>20</v>
      </c>
      <c r="AW630">
        <v>30</v>
      </c>
    </row>
    <row r="631" spans="38:49" thickTop="1" thickBot="1" x14ac:dyDescent="0.4">
      <c r="AL631">
        <f t="shared" si="74"/>
        <v>419.60590000000252</v>
      </c>
      <c r="AM631">
        <f t="shared" si="74"/>
        <v>419.60590000000252</v>
      </c>
      <c r="AN631">
        <f t="shared" si="75"/>
        <v>419.60590000000252</v>
      </c>
      <c r="AP631" s="43">
        <f t="shared" si="72"/>
        <v>0</v>
      </c>
      <c r="AQ631">
        <v>82.884026518999917</v>
      </c>
      <c r="AR631" s="42">
        <f t="shared" si="76"/>
        <v>82.884026518999917</v>
      </c>
      <c r="AS631">
        <v>103.63015243500013</v>
      </c>
      <c r="AT631" s="44">
        <f t="shared" si="73"/>
        <v>103.63015243500013</v>
      </c>
      <c r="AU631">
        <v>10</v>
      </c>
      <c r="AV631">
        <v>20</v>
      </c>
      <c r="AW631">
        <v>30</v>
      </c>
    </row>
    <row r="632" spans="38:49" thickTop="1" thickBot="1" x14ac:dyDescent="0.4">
      <c r="AL632">
        <f t="shared" si="74"/>
        <v>420.27300000000253</v>
      </c>
      <c r="AM632">
        <f t="shared" si="74"/>
        <v>420.27300000000253</v>
      </c>
      <c r="AN632">
        <f t="shared" si="75"/>
        <v>420.27300000000253</v>
      </c>
      <c r="AP632" s="43">
        <f t="shared" si="72"/>
        <v>0</v>
      </c>
      <c r="AQ632">
        <v>66.902557870999999</v>
      </c>
      <c r="AR632" s="42">
        <f t="shared" si="76"/>
        <v>66.902557870999999</v>
      </c>
      <c r="AS632">
        <v>103.19301208499996</v>
      </c>
      <c r="AT632" s="44">
        <f t="shared" si="73"/>
        <v>103.19301208499996</v>
      </c>
      <c r="AU632">
        <v>10</v>
      </c>
      <c r="AV632">
        <v>20</v>
      </c>
      <c r="AW632">
        <v>30</v>
      </c>
    </row>
    <row r="633" spans="38:49" thickTop="1" thickBot="1" x14ac:dyDescent="0.4">
      <c r="AL633">
        <f t="shared" si="74"/>
        <v>420.94010000000253</v>
      </c>
      <c r="AM633">
        <f t="shared" si="74"/>
        <v>420.94010000000253</v>
      </c>
      <c r="AN633">
        <f t="shared" si="75"/>
        <v>420.94010000000253</v>
      </c>
      <c r="AP633" s="43">
        <f t="shared" si="72"/>
        <v>0</v>
      </c>
      <c r="AQ633">
        <v>35.593653016000189</v>
      </c>
      <c r="AR633" s="42">
        <f t="shared" si="76"/>
        <v>35.593653016000189</v>
      </c>
      <c r="AS633">
        <v>101.43945900699987</v>
      </c>
      <c r="AT633" s="44">
        <f t="shared" si="73"/>
        <v>101.43945900699987</v>
      </c>
      <c r="AU633">
        <v>10</v>
      </c>
      <c r="AV633">
        <v>20</v>
      </c>
      <c r="AW633">
        <v>30</v>
      </c>
    </row>
    <row r="634" spans="38:49" thickTop="1" thickBot="1" x14ac:dyDescent="0.4">
      <c r="AL634">
        <f t="shared" si="74"/>
        <v>421.60720000000254</v>
      </c>
      <c r="AM634">
        <f t="shared" si="74"/>
        <v>421.60720000000254</v>
      </c>
      <c r="AN634">
        <f t="shared" si="75"/>
        <v>421.60720000000254</v>
      </c>
      <c r="AP634" s="43">
        <f t="shared" si="72"/>
        <v>0</v>
      </c>
      <c r="AQ634">
        <v>12.484161894999943</v>
      </c>
      <c r="AR634" s="42">
        <f t="shared" si="76"/>
        <v>12.484161894999943</v>
      </c>
      <c r="AS634">
        <v>101.18578133300002</v>
      </c>
      <c r="AT634" s="44">
        <f t="shared" si="73"/>
        <v>101.18578133300002</v>
      </c>
      <c r="AU634">
        <v>10</v>
      </c>
      <c r="AV634">
        <v>20</v>
      </c>
      <c r="AW634">
        <v>30</v>
      </c>
    </row>
    <row r="635" spans="38:49" thickTop="1" thickBot="1" x14ac:dyDescent="0.4">
      <c r="AL635">
        <f t="shared" si="74"/>
        <v>422.27430000000254</v>
      </c>
      <c r="AM635">
        <f t="shared" si="74"/>
        <v>422.27430000000254</v>
      </c>
      <c r="AN635">
        <f t="shared" si="75"/>
        <v>422.27430000000254</v>
      </c>
      <c r="AP635" s="43">
        <f t="shared" si="72"/>
        <v>0</v>
      </c>
      <c r="AQ635">
        <v>2.581721749000053</v>
      </c>
      <c r="AR635" s="42">
        <f t="shared" si="76"/>
        <v>2.581721749000053</v>
      </c>
      <c r="AS635">
        <v>83.854928565999899</v>
      </c>
      <c r="AT635" s="44">
        <f t="shared" si="73"/>
        <v>83.854928565999899</v>
      </c>
      <c r="AU635">
        <v>10</v>
      </c>
      <c r="AV635">
        <v>20</v>
      </c>
      <c r="AW635">
        <v>30</v>
      </c>
    </row>
    <row r="636" spans="38:49" thickTop="1" thickBot="1" x14ac:dyDescent="0.4">
      <c r="AL636">
        <f t="shared" si="74"/>
        <v>422.94140000000255</v>
      </c>
      <c r="AM636">
        <f t="shared" si="74"/>
        <v>422.94140000000255</v>
      </c>
      <c r="AN636">
        <f t="shared" si="75"/>
        <v>422.94140000000255</v>
      </c>
      <c r="AP636" s="43">
        <f t="shared" si="72"/>
        <v>0</v>
      </c>
      <c r="AQ636">
        <v>0.78349769099986588</v>
      </c>
      <c r="AR636" s="42">
        <f t="shared" si="76"/>
        <v>0.78349769099986588</v>
      </c>
      <c r="AS636">
        <v>42.967855172999862</v>
      </c>
      <c r="AT636" s="44">
        <f t="shared" si="73"/>
        <v>42.967855172999862</v>
      </c>
      <c r="AU636">
        <v>10</v>
      </c>
      <c r="AV636">
        <v>20</v>
      </c>
      <c r="AW636">
        <v>30</v>
      </c>
    </row>
    <row r="637" spans="38:49" thickTop="1" thickBot="1" x14ac:dyDescent="0.4">
      <c r="AL637">
        <f t="shared" si="74"/>
        <v>423.60850000000255</v>
      </c>
      <c r="AM637">
        <f t="shared" si="74"/>
        <v>423.60850000000255</v>
      </c>
      <c r="AN637">
        <f t="shared" si="75"/>
        <v>423.60850000000255</v>
      </c>
      <c r="AP637" s="43">
        <f t="shared" si="72"/>
        <v>0</v>
      </c>
      <c r="AR637" s="42">
        <f t="shared" si="76"/>
        <v>0</v>
      </c>
      <c r="AS637">
        <v>19.256991334000077</v>
      </c>
      <c r="AT637" s="44">
        <f t="shared" si="73"/>
        <v>19.256991334000077</v>
      </c>
      <c r="AU637">
        <v>10</v>
      </c>
      <c r="AV637">
        <v>20</v>
      </c>
      <c r="AW637">
        <v>30</v>
      </c>
    </row>
    <row r="638" spans="38:49" thickTop="1" thickBot="1" x14ac:dyDescent="0.4">
      <c r="AL638">
        <f t="shared" si="74"/>
        <v>424.27560000000256</v>
      </c>
      <c r="AM638">
        <f t="shared" si="74"/>
        <v>424.27560000000256</v>
      </c>
      <c r="AN638">
        <f t="shared" si="75"/>
        <v>424.27560000000256</v>
      </c>
      <c r="AP638" s="43">
        <f t="shared" si="72"/>
        <v>0</v>
      </c>
      <c r="AR638" s="42">
        <f t="shared" si="76"/>
        <v>0</v>
      </c>
      <c r="AS638">
        <v>2.3132683750000069</v>
      </c>
      <c r="AT638" s="44">
        <f t="shared" si="73"/>
        <v>2.3132683750000069</v>
      </c>
      <c r="AU638">
        <v>10</v>
      </c>
      <c r="AV638">
        <v>20</v>
      </c>
      <c r="AW638">
        <v>30</v>
      </c>
    </row>
    <row r="707" spans="45:45" thickTop="1" thickBot="1" x14ac:dyDescent="0.4">
      <c r="AS707" s="41"/>
    </row>
    <row r="734" spans="42:44" thickTop="1" thickBot="1" x14ac:dyDescent="0.4">
      <c r="AP734" s="43">
        <f t="shared" ref="AP734:AP747" si="77">IF(AO734&lt;=0,0,AO734)</f>
        <v>0</v>
      </c>
      <c r="AR734" s="42">
        <f t="shared" ref="AR734:AR747" si="78">IF(AQ734&lt;=0,0,AQ734)</f>
        <v>0</v>
      </c>
    </row>
    <row r="735" spans="42:44" thickTop="1" thickBot="1" x14ac:dyDescent="0.4">
      <c r="AP735" s="43">
        <f t="shared" si="77"/>
        <v>0</v>
      </c>
      <c r="AR735" s="42">
        <f t="shared" si="78"/>
        <v>0</v>
      </c>
    </row>
    <row r="736" spans="42:44" thickTop="1" thickBot="1" x14ac:dyDescent="0.4">
      <c r="AP736" s="43">
        <f t="shared" si="77"/>
        <v>0</v>
      </c>
      <c r="AR736" s="42">
        <f t="shared" si="78"/>
        <v>0</v>
      </c>
    </row>
    <row r="737" spans="42:44" thickTop="1" thickBot="1" x14ac:dyDescent="0.4">
      <c r="AP737" s="43">
        <f t="shared" si="77"/>
        <v>0</v>
      </c>
      <c r="AR737" s="42">
        <f t="shared" si="78"/>
        <v>0</v>
      </c>
    </row>
    <row r="738" spans="42:44" thickTop="1" thickBot="1" x14ac:dyDescent="0.4">
      <c r="AP738" s="43">
        <f t="shared" si="77"/>
        <v>0</v>
      </c>
      <c r="AR738" s="42">
        <f t="shared" si="78"/>
        <v>0</v>
      </c>
    </row>
    <row r="739" spans="42:44" thickTop="1" thickBot="1" x14ac:dyDescent="0.4">
      <c r="AP739" s="43">
        <f t="shared" si="77"/>
        <v>0</v>
      </c>
      <c r="AR739" s="42">
        <f t="shared" si="78"/>
        <v>0</v>
      </c>
    </row>
    <row r="740" spans="42:44" thickTop="1" thickBot="1" x14ac:dyDescent="0.4">
      <c r="AP740" s="43">
        <f t="shared" si="77"/>
        <v>0</v>
      </c>
      <c r="AR740" s="42">
        <f t="shared" si="78"/>
        <v>0</v>
      </c>
    </row>
    <row r="741" spans="42:44" thickTop="1" thickBot="1" x14ac:dyDescent="0.4">
      <c r="AP741" s="43">
        <f t="shared" si="77"/>
        <v>0</v>
      </c>
      <c r="AR741" s="42">
        <f t="shared" si="78"/>
        <v>0</v>
      </c>
    </row>
    <row r="742" spans="42:44" thickTop="1" thickBot="1" x14ac:dyDescent="0.4">
      <c r="AP742" s="43">
        <f t="shared" si="77"/>
        <v>0</v>
      </c>
      <c r="AR742" s="42">
        <f t="shared" si="78"/>
        <v>0</v>
      </c>
    </row>
    <row r="743" spans="42:44" thickTop="1" thickBot="1" x14ac:dyDescent="0.4">
      <c r="AP743" s="43">
        <f t="shared" si="77"/>
        <v>0</v>
      </c>
      <c r="AR743" s="42">
        <f t="shared" si="78"/>
        <v>0</v>
      </c>
    </row>
    <row r="744" spans="42:44" thickTop="1" thickBot="1" x14ac:dyDescent="0.4">
      <c r="AP744" s="43">
        <f t="shared" si="77"/>
        <v>0</v>
      </c>
      <c r="AR744" s="42">
        <f t="shared" si="78"/>
        <v>0</v>
      </c>
    </row>
    <row r="745" spans="42:44" thickTop="1" thickBot="1" x14ac:dyDescent="0.4">
      <c r="AP745" s="43">
        <f t="shared" si="77"/>
        <v>0</v>
      </c>
      <c r="AR745" s="42">
        <f t="shared" si="78"/>
        <v>0</v>
      </c>
    </row>
    <row r="746" spans="42:44" thickTop="1" thickBot="1" x14ac:dyDescent="0.4">
      <c r="AP746" s="43">
        <f t="shared" si="77"/>
        <v>0</v>
      </c>
      <c r="AR746" s="42">
        <f t="shared" si="78"/>
        <v>0</v>
      </c>
    </row>
    <row r="747" spans="42:44" thickTop="1" thickBot="1" x14ac:dyDescent="0.4">
      <c r="AP747" s="43">
        <f t="shared" si="77"/>
        <v>0</v>
      </c>
      <c r="AR747" s="42">
        <f t="shared" si="78"/>
        <v>0</v>
      </c>
    </row>
  </sheetData>
  <mergeCells count="4">
    <mergeCell ref="K1:M1"/>
    <mergeCell ref="P1:R1"/>
    <mergeCell ref="U1:W1"/>
    <mergeCell ref="Y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zoomScale="60" zoomScaleNormal="60" workbookViewId="0">
      <selection activeCell="AU2" sqref="AU2"/>
    </sheetView>
  </sheetViews>
  <sheetFormatPr defaultRowHeight="14.5" x14ac:dyDescent="0.35"/>
  <cols>
    <col min="7" max="7" width="8.7265625" style="36"/>
    <col min="8" max="8" width="11.81640625" style="36" bestFit="1" customWidth="1"/>
    <col min="9" max="9" width="8.7265625" style="36"/>
    <col min="10" max="10" width="10.81640625" style="36" bestFit="1" customWidth="1"/>
    <col min="11" max="11" width="8.7265625" style="36"/>
    <col min="12" max="12" width="10.81640625" style="36" bestFit="1" customWidth="1"/>
    <col min="13" max="13" width="8.7265625" style="36"/>
    <col min="14" max="20" width="8.7265625" style="11"/>
    <col min="21" max="21" width="10.81640625" style="11" bestFit="1" customWidth="1"/>
    <col min="22" max="24" width="10.81640625" style="12" customWidth="1"/>
    <col min="25" max="25" width="8.7265625" style="12"/>
    <col min="26" max="26" width="10.81640625" style="12" customWidth="1"/>
    <col min="27" max="27" width="12.1796875" style="12" customWidth="1"/>
    <col min="28" max="28" width="10.81640625" style="12" customWidth="1"/>
    <col min="29" max="29" width="8.7265625" style="12"/>
  </cols>
  <sheetData>
    <row r="1" spans="1:29" ht="38" customHeight="1" x14ac:dyDescent="0.6">
      <c r="A1" s="92" t="s">
        <v>5</v>
      </c>
      <c r="B1" s="92"/>
      <c r="C1" s="92"/>
      <c r="D1" s="2"/>
      <c r="E1" s="3"/>
      <c r="N1" s="101" t="s">
        <v>56</v>
      </c>
      <c r="O1" s="106"/>
      <c r="P1" s="106"/>
      <c r="Q1" s="106"/>
      <c r="R1" s="106"/>
      <c r="S1" s="106"/>
      <c r="T1" s="106"/>
      <c r="U1" s="106"/>
      <c r="V1" s="102" t="s">
        <v>57</v>
      </c>
      <c r="W1" s="108"/>
      <c r="X1" s="108"/>
      <c r="Y1" s="108"/>
      <c r="Z1" s="108"/>
      <c r="AA1" s="108"/>
      <c r="AB1" s="108"/>
      <c r="AC1" s="108"/>
    </row>
    <row r="2" spans="1:29" ht="19" thickBot="1" x14ac:dyDescent="0.5">
      <c r="A2" t="s">
        <v>6</v>
      </c>
      <c r="B2" t="s">
        <v>3</v>
      </c>
      <c r="C2" t="s">
        <v>4</v>
      </c>
      <c r="F2" t="s">
        <v>11</v>
      </c>
      <c r="G2" s="36" t="s">
        <v>12</v>
      </c>
      <c r="H2" s="36" t="s">
        <v>13</v>
      </c>
      <c r="I2" s="36" t="s">
        <v>14</v>
      </c>
      <c r="J2" s="36" t="s">
        <v>15</v>
      </c>
      <c r="K2" s="36" t="s">
        <v>0</v>
      </c>
      <c r="L2" s="36" t="s">
        <v>1</v>
      </c>
      <c r="M2" s="36" t="s">
        <v>16</v>
      </c>
      <c r="N2" s="11" t="s">
        <v>55</v>
      </c>
      <c r="O2" s="52" t="s">
        <v>17</v>
      </c>
      <c r="P2" s="52" t="s">
        <v>18</v>
      </c>
      <c r="Q2" s="52" t="s">
        <v>19</v>
      </c>
      <c r="R2" s="52" t="s">
        <v>20</v>
      </c>
      <c r="S2" s="11" t="s">
        <v>21</v>
      </c>
      <c r="T2" s="11" t="s">
        <v>0</v>
      </c>
      <c r="U2" s="11" t="s">
        <v>1</v>
      </c>
      <c r="V2" s="47" t="s">
        <v>17</v>
      </c>
      <c r="W2" s="47" t="s">
        <v>65</v>
      </c>
      <c r="X2" s="47"/>
      <c r="Y2" s="53" t="s">
        <v>59</v>
      </c>
      <c r="Z2" s="12" t="s">
        <v>54</v>
      </c>
      <c r="AA2" s="53" t="s">
        <v>58</v>
      </c>
      <c r="AB2" s="53" t="s">
        <v>60</v>
      </c>
      <c r="AC2" s="12" t="s">
        <v>22</v>
      </c>
    </row>
    <row r="3" spans="1:29" ht="15" thickTop="1" x14ac:dyDescent="0.35">
      <c r="A3">
        <v>0</v>
      </c>
      <c r="B3">
        <v>21.4</v>
      </c>
      <c r="C3">
        <v>500</v>
      </c>
      <c r="D3">
        <f>$B$3/100</f>
        <v>0.214</v>
      </c>
      <c r="E3">
        <f>$C$3</f>
        <v>500</v>
      </c>
      <c r="F3">
        <f t="shared" ref="F3" si="0">A3+10</f>
        <v>10</v>
      </c>
      <c r="G3" s="36">
        <v>-0.8</v>
      </c>
      <c r="H3" s="36">
        <f t="shared" ref="H3" si="1">J3*3*(1-2*G3)</f>
        <v>7800</v>
      </c>
      <c r="I3" s="36">
        <v>0.79</v>
      </c>
      <c r="J3" s="36">
        <v>1000</v>
      </c>
      <c r="K3" s="36">
        <f t="shared" ref="K3" si="2">3*(1-2*G3)/H3*F3+I3/J3*10</f>
        <v>1.7899999999999999E-2</v>
      </c>
      <c r="L3" s="36">
        <f>($D$4-K3)/(1-K3)*100</f>
        <v>19.967416760004074</v>
      </c>
      <c r="M3" s="36">
        <f t="shared" ref="M3" si="3">(L3/$L$4)^3*((1-$L$4/100)/(1-L3/100))^2*$C$4</f>
        <v>363.77717459226187</v>
      </c>
      <c r="N3" s="11">
        <f>(D3-B3/100)/(1-B3/100)</f>
        <v>0</v>
      </c>
      <c r="O3" s="11">
        <v>1.828E-4</v>
      </c>
      <c r="P3" s="11">
        <v>1.8589999999999999E-2</v>
      </c>
      <c r="Q3" s="11">
        <v>9.8420000000000005</v>
      </c>
      <c r="R3" s="11">
        <v>1.8589999999999999E-2</v>
      </c>
      <c r="S3" s="11">
        <v>0.99890000000000001</v>
      </c>
      <c r="T3" s="11">
        <f>O3*A3-P3*EXP(-A3/Q3)+R3</f>
        <v>0</v>
      </c>
      <c r="U3" s="11">
        <f>(D3-T3)/(1-T3)*100</f>
        <v>21.4</v>
      </c>
      <c r="V3" s="45">
        <v>0.9123</v>
      </c>
      <c r="W3" s="45">
        <v>13.23</v>
      </c>
      <c r="X3" s="45">
        <v>0.80169999999999997</v>
      </c>
      <c r="Y3" s="12">
        <f>((B3/D3/100)^3*((1-D3)/(1-B3/100))^2)/(C3/E3)</f>
        <v>1</v>
      </c>
      <c r="Z3" s="12">
        <f t="shared" ref="Z3:Z27" si="4">B3/D3/100</f>
        <v>1</v>
      </c>
      <c r="AA3" s="12">
        <f t="shared" ref="AA3:AA27" si="5">((B3/D3/100)^3*((1-D3)/(1-B3/100))^2)</f>
        <v>1</v>
      </c>
      <c r="AB3" s="46">
        <f t="shared" ref="AB3:AB27" si="6">V3*(Z3^(-W3)-1)+1</f>
        <v>1</v>
      </c>
      <c r="AC3" s="46">
        <f t="shared" ref="AC3:AC27" si="7">AA3/AB3*E3</f>
        <v>500</v>
      </c>
    </row>
    <row r="4" spans="1:29" x14ac:dyDescent="0.35">
      <c r="A4">
        <v>3</v>
      </c>
      <c r="B4">
        <v>21</v>
      </c>
      <c r="C4">
        <v>348.4</v>
      </c>
      <c r="D4">
        <f t="shared" ref="D4:D27" si="8">$B$3/100</f>
        <v>0.214</v>
      </c>
      <c r="E4">
        <f t="shared" ref="E4:E27" si="9">$C$3</f>
        <v>500</v>
      </c>
      <c r="F4">
        <f t="shared" ref="F4:F27" si="10">A4+10</f>
        <v>13</v>
      </c>
      <c r="G4" s="36">
        <v>0.2</v>
      </c>
      <c r="H4" s="36">
        <f t="shared" ref="H4:H27" si="11">J4*3*(1-2*G4)</f>
        <v>1800</v>
      </c>
      <c r="I4" s="36">
        <v>0.79</v>
      </c>
      <c r="J4" s="36">
        <v>1000</v>
      </c>
      <c r="K4" s="36">
        <f t="shared" ref="K4:K27" si="12">3*(1-2*G4)/H4*F4+I4/J4*10</f>
        <v>2.0899999999999998E-2</v>
      </c>
      <c r="L4" s="36">
        <f>($D$4-K4)/(1-K4)*100</f>
        <v>19.722193851496272</v>
      </c>
      <c r="M4" s="36">
        <f t="shared" ref="M4:M27" si="13">(L4/$L$4)^3*((1-$L$4/100)/(1-L4/100))^2*$C$4</f>
        <v>348.4</v>
      </c>
      <c r="N4" s="11">
        <f t="shared" ref="N4:N27" si="14">(D4-B4/100)/(1-B4/100)</f>
        <v>5.0632911392405108E-3</v>
      </c>
      <c r="O4" s="11">
        <f>O3</f>
        <v>1.828E-4</v>
      </c>
      <c r="P4" s="11">
        <f t="shared" ref="P4:R4" si="15">P3</f>
        <v>1.8589999999999999E-2</v>
      </c>
      <c r="Q4" s="11">
        <f t="shared" si="15"/>
        <v>9.8420000000000005</v>
      </c>
      <c r="R4" s="11">
        <f t="shared" si="15"/>
        <v>1.8589999999999999E-2</v>
      </c>
      <c r="S4" s="11">
        <f>(1-P4)/O4/1000</f>
        <v>5.3687636761487969</v>
      </c>
      <c r="T4" s="11">
        <f t="shared" ref="T4:T27" si="16">O4*A4-P4*EXP(-A4/Q4)+R4</f>
        <v>5.43275615565161E-3</v>
      </c>
      <c r="U4" s="11">
        <f t="shared" ref="U4:U27" si="17">(D4-T4)/(1-T4)*100</f>
        <v>20.97065282767241</v>
      </c>
      <c r="V4" s="12">
        <f>V3</f>
        <v>0.9123</v>
      </c>
      <c r="W4" s="12">
        <f t="shared" ref="W4" si="18">W3</f>
        <v>13.23</v>
      </c>
      <c r="Y4" s="12">
        <f t="shared" ref="Y4:Y27" si="19">((B4/D4/100)^3*((1-D4)/(1-B4/100))^2)/(C4/E4)</f>
        <v>1.3424537477329956</v>
      </c>
      <c r="Z4" s="12">
        <f t="shared" si="4"/>
        <v>0.98130841121495327</v>
      </c>
      <c r="AA4" s="12">
        <f t="shared" si="5"/>
        <v>0.93542177142035132</v>
      </c>
      <c r="AB4" s="46">
        <f t="shared" si="6"/>
        <v>1.2586830991968792</v>
      </c>
      <c r="AC4" s="46">
        <f t="shared" si="7"/>
        <v>371.58748378253853</v>
      </c>
    </row>
    <row r="5" spans="1:29" x14ac:dyDescent="0.35">
      <c r="A5">
        <v>5</v>
      </c>
      <c r="B5">
        <v>20.76</v>
      </c>
      <c r="C5">
        <v>223.1</v>
      </c>
      <c r="D5">
        <f t="shared" si="8"/>
        <v>0.214</v>
      </c>
      <c r="E5">
        <f t="shared" si="9"/>
        <v>500</v>
      </c>
      <c r="F5">
        <f t="shared" si="10"/>
        <v>15</v>
      </c>
      <c r="G5" s="36">
        <v>0.2</v>
      </c>
      <c r="H5" s="36">
        <f t="shared" si="11"/>
        <v>1800</v>
      </c>
      <c r="I5" s="36">
        <v>0.79</v>
      </c>
      <c r="J5" s="36">
        <v>1000</v>
      </c>
      <c r="K5" s="36">
        <f t="shared" si="12"/>
        <v>2.2899999999999997E-2</v>
      </c>
      <c r="L5" s="36">
        <f t="shared" ref="L5:L27" si="20">($D$4-K5)/(1-K5)*100</f>
        <v>19.557875345409887</v>
      </c>
      <c r="M5" s="36">
        <f t="shared" si="13"/>
        <v>338.37745792732903</v>
      </c>
      <c r="N5" s="11">
        <f t="shared" si="14"/>
        <v>8.0767289247854479E-3</v>
      </c>
      <c r="O5" s="11">
        <f t="shared" ref="O5:O27" si="21">O4</f>
        <v>1.828E-4</v>
      </c>
      <c r="P5" s="11">
        <f t="shared" ref="P5:P27" si="22">P4</f>
        <v>1.8589999999999999E-2</v>
      </c>
      <c r="Q5" s="11">
        <f t="shared" ref="Q5:Q27" si="23">Q4</f>
        <v>9.8420000000000005</v>
      </c>
      <c r="R5" s="11">
        <f t="shared" ref="R5:R27" si="24">R4</f>
        <v>1.8589999999999999E-2</v>
      </c>
      <c r="T5" s="11">
        <f t="shared" si="16"/>
        <v>8.3187384583672478E-3</v>
      </c>
      <c r="U5" s="11">
        <f t="shared" si="17"/>
        <v>20.740662299284342</v>
      </c>
      <c r="V5" s="12">
        <f>V3</f>
        <v>0.9123</v>
      </c>
      <c r="W5" s="12">
        <f>W3</f>
        <v>13.23</v>
      </c>
      <c r="Y5" s="12">
        <f t="shared" si="19"/>
        <v>2.0131091364354794</v>
      </c>
      <c r="Z5" s="12">
        <f t="shared" si="4"/>
        <v>0.97009345794392532</v>
      </c>
      <c r="AA5" s="12">
        <f t="shared" si="5"/>
        <v>0.89824929667751097</v>
      </c>
      <c r="AB5" s="46">
        <f t="shared" si="6"/>
        <v>1.4510082620440272</v>
      </c>
      <c r="AC5" s="46">
        <f t="shared" si="7"/>
        <v>309.52590697593689</v>
      </c>
    </row>
    <row r="6" spans="1:29" x14ac:dyDescent="0.35">
      <c r="A6">
        <v>10</v>
      </c>
      <c r="B6">
        <v>20.260000000000002</v>
      </c>
      <c r="C6">
        <v>160.4</v>
      </c>
      <c r="D6">
        <f t="shared" si="8"/>
        <v>0.214</v>
      </c>
      <c r="E6">
        <f t="shared" si="9"/>
        <v>500</v>
      </c>
      <c r="F6">
        <f t="shared" si="10"/>
        <v>20</v>
      </c>
      <c r="G6" s="36">
        <v>0.2</v>
      </c>
      <c r="H6" s="36">
        <f t="shared" si="11"/>
        <v>1800</v>
      </c>
      <c r="I6" s="36">
        <v>0.79</v>
      </c>
      <c r="J6" s="36">
        <v>1000</v>
      </c>
      <c r="K6" s="36">
        <f t="shared" si="12"/>
        <v>2.7899999999999998E-2</v>
      </c>
      <c r="L6" s="36">
        <f t="shared" si="20"/>
        <v>19.144120975208313</v>
      </c>
      <c r="M6" s="36">
        <f t="shared" si="13"/>
        <v>314.11346374781004</v>
      </c>
      <c r="N6" s="11">
        <f t="shared" si="14"/>
        <v>1.4296463506395778E-2</v>
      </c>
      <c r="O6" s="11">
        <f t="shared" si="21"/>
        <v>1.828E-4</v>
      </c>
      <c r="P6" s="11">
        <f t="shared" si="22"/>
        <v>1.8589999999999999E-2</v>
      </c>
      <c r="Q6" s="11">
        <f t="shared" si="23"/>
        <v>9.8420000000000005</v>
      </c>
      <c r="R6" s="11">
        <f t="shared" si="24"/>
        <v>1.8589999999999999E-2</v>
      </c>
      <c r="T6" s="11">
        <f t="shared" si="16"/>
        <v>1.3688033579627289E-2</v>
      </c>
      <c r="U6" s="11">
        <f t="shared" si="17"/>
        <v>20.309189510025515</v>
      </c>
      <c r="V6" s="12">
        <f t="shared" ref="V6:V27" si="25">V5</f>
        <v>0.9123</v>
      </c>
      <c r="W6" s="12">
        <f t="shared" ref="W6:W27" si="26">W5</f>
        <v>13.23</v>
      </c>
      <c r="Y6" s="12">
        <f t="shared" si="19"/>
        <v>2.57001272005308</v>
      </c>
      <c r="Z6" s="12">
        <f t="shared" si="4"/>
        <v>0.94672897196261685</v>
      </c>
      <c r="AA6" s="12">
        <f t="shared" si="5"/>
        <v>0.82446008059302811</v>
      </c>
      <c r="AB6" s="46">
        <f t="shared" si="6"/>
        <v>1.969927401189699</v>
      </c>
      <c r="AC6" s="46">
        <f t="shared" si="7"/>
        <v>209.26153930726372</v>
      </c>
    </row>
    <row r="7" spans="1:29" x14ac:dyDescent="0.35">
      <c r="A7">
        <v>20</v>
      </c>
      <c r="B7">
        <v>19.829999999999998</v>
      </c>
      <c r="C7">
        <v>131.6</v>
      </c>
      <c r="D7">
        <f t="shared" si="8"/>
        <v>0.214</v>
      </c>
      <c r="E7">
        <f t="shared" si="9"/>
        <v>500</v>
      </c>
      <c r="F7">
        <f t="shared" si="10"/>
        <v>30</v>
      </c>
      <c r="G7" s="36">
        <v>0.2</v>
      </c>
      <c r="H7" s="36">
        <f t="shared" si="11"/>
        <v>1800</v>
      </c>
      <c r="I7" s="36">
        <v>0.79</v>
      </c>
      <c r="J7" s="36">
        <v>1000</v>
      </c>
      <c r="K7" s="36">
        <f t="shared" si="12"/>
        <v>3.7899999999999996E-2</v>
      </c>
      <c r="L7" s="36">
        <f t="shared" si="20"/>
        <v>18.303710632990335</v>
      </c>
      <c r="M7" s="36">
        <f t="shared" si="13"/>
        <v>268.91574372212017</v>
      </c>
      <c r="N7" s="11">
        <f t="shared" si="14"/>
        <v>1.9583385306224294E-2</v>
      </c>
      <c r="O7" s="11">
        <f t="shared" si="21"/>
        <v>1.828E-4</v>
      </c>
      <c r="P7" s="11">
        <f t="shared" si="22"/>
        <v>1.8589999999999999E-2</v>
      </c>
      <c r="Q7" s="11">
        <f t="shared" si="23"/>
        <v>9.8420000000000005</v>
      </c>
      <c r="R7" s="11">
        <f t="shared" si="24"/>
        <v>1.8589999999999999E-2</v>
      </c>
      <c r="T7" s="11">
        <f t="shared" si="16"/>
        <v>1.9809612263617844E-2</v>
      </c>
      <c r="U7" s="11">
        <f t="shared" si="17"/>
        <v>19.81149684448944</v>
      </c>
      <c r="V7" s="12">
        <f t="shared" si="25"/>
        <v>0.9123</v>
      </c>
      <c r="W7" s="12">
        <f t="shared" si="26"/>
        <v>13.23</v>
      </c>
      <c r="Y7" s="12">
        <f t="shared" si="19"/>
        <v>2.9057768703546101</v>
      </c>
      <c r="Z7" s="12">
        <f t="shared" si="4"/>
        <v>0.9266355140186916</v>
      </c>
      <c r="AA7" s="12">
        <f t="shared" si="5"/>
        <v>0.76480047227733339</v>
      </c>
      <c r="AB7" s="46">
        <f t="shared" si="6"/>
        <v>2.5876561284563353</v>
      </c>
      <c r="AC7" s="46">
        <f t="shared" si="7"/>
        <v>147.77861398716348</v>
      </c>
    </row>
    <row r="8" spans="1:29" x14ac:dyDescent="0.35">
      <c r="A8">
        <v>30</v>
      </c>
      <c r="B8">
        <v>19.54</v>
      </c>
      <c r="C8">
        <v>120.3</v>
      </c>
      <c r="D8">
        <f t="shared" si="8"/>
        <v>0.214</v>
      </c>
      <c r="E8">
        <f t="shared" si="9"/>
        <v>500</v>
      </c>
      <c r="F8">
        <f t="shared" si="10"/>
        <v>40</v>
      </c>
      <c r="G8" s="36">
        <v>0.2</v>
      </c>
      <c r="H8" s="36">
        <f t="shared" si="11"/>
        <v>1800</v>
      </c>
      <c r="I8" s="36">
        <v>0.79</v>
      </c>
      <c r="J8" s="36">
        <v>1000</v>
      </c>
      <c r="K8" s="36">
        <f t="shared" si="12"/>
        <v>4.7899999999999998E-2</v>
      </c>
      <c r="L8" s="36">
        <f t="shared" si="20"/>
        <v>17.445646465707384</v>
      </c>
      <c r="M8" s="36">
        <f t="shared" si="13"/>
        <v>228.02617787412572</v>
      </c>
      <c r="N8" s="11">
        <f t="shared" si="14"/>
        <v>2.3117076808351983E-2</v>
      </c>
      <c r="O8" s="11">
        <f t="shared" si="21"/>
        <v>1.828E-4</v>
      </c>
      <c r="P8" s="11">
        <f t="shared" si="22"/>
        <v>1.8589999999999999E-2</v>
      </c>
      <c r="Q8" s="11">
        <f t="shared" si="23"/>
        <v>9.8420000000000005</v>
      </c>
      <c r="R8" s="11">
        <f t="shared" si="24"/>
        <v>1.8589999999999999E-2</v>
      </c>
      <c r="T8" s="11">
        <f t="shared" si="16"/>
        <v>2.3191976995542776E-2</v>
      </c>
      <c r="U8" s="11">
        <f t="shared" si="17"/>
        <v>19.533830446802806</v>
      </c>
      <c r="V8" s="12">
        <f t="shared" si="25"/>
        <v>0.9123</v>
      </c>
      <c r="W8" s="12">
        <f t="shared" si="26"/>
        <v>13.23</v>
      </c>
      <c r="Y8" s="12">
        <f t="shared" si="19"/>
        <v>3.0194077866730358</v>
      </c>
      <c r="Z8" s="12">
        <f t="shared" si="4"/>
        <v>0.91308411214953267</v>
      </c>
      <c r="AA8" s="12">
        <f t="shared" si="5"/>
        <v>0.72646951347353239</v>
      </c>
      <c r="AB8" s="46">
        <f t="shared" si="6"/>
        <v>3.1256454802736791</v>
      </c>
      <c r="AC8" s="46">
        <f t="shared" si="7"/>
        <v>116.21111832073855</v>
      </c>
    </row>
    <row r="9" spans="1:29" x14ac:dyDescent="0.35">
      <c r="A9">
        <v>40</v>
      </c>
      <c r="B9">
        <v>19.329999999999998</v>
      </c>
      <c r="C9">
        <v>107.3</v>
      </c>
      <c r="D9">
        <f t="shared" si="8"/>
        <v>0.214</v>
      </c>
      <c r="E9">
        <f t="shared" si="9"/>
        <v>500</v>
      </c>
      <c r="F9">
        <f t="shared" si="10"/>
        <v>50</v>
      </c>
      <c r="G9" s="36">
        <v>0.2</v>
      </c>
      <c r="H9" s="36">
        <f t="shared" si="11"/>
        <v>1800</v>
      </c>
      <c r="I9" s="36">
        <v>0.79</v>
      </c>
      <c r="J9" s="36">
        <v>1000</v>
      </c>
      <c r="K9" s="36">
        <f t="shared" si="12"/>
        <v>5.7899999999999993E-2</v>
      </c>
      <c r="L9" s="36">
        <f t="shared" si="20"/>
        <v>16.569366309308993</v>
      </c>
      <c r="M9" s="36">
        <f t="shared" si="13"/>
        <v>191.28022808134361</v>
      </c>
      <c r="N9" s="11">
        <f>(D9-B9/100)/(1-B9/100)</f>
        <v>2.5660096690219444E-2</v>
      </c>
      <c r="O9" s="11">
        <f t="shared" si="21"/>
        <v>1.828E-4</v>
      </c>
      <c r="P9" s="11">
        <f t="shared" si="22"/>
        <v>1.8589999999999999E-2</v>
      </c>
      <c r="Q9" s="11">
        <f t="shared" si="23"/>
        <v>9.8420000000000005</v>
      </c>
      <c r="R9" s="11">
        <f t="shared" si="24"/>
        <v>1.8589999999999999E-2</v>
      </c>
      <c r="T9" s="11">
        <f t="shared" si="16"/>
        <v>2.5582689338246725E-2</v>
      </c>
      <c r="U9" s="11">
        <f t="shared" si="17"/>
        <v>19.336408395063707</v>
      </c>
      <c r="V9" s="12">
        <f t="shared" si="25"/>
        <v>0.9123</v>
      </c>
      <c r="W9" s="12">
        <f t="shared" si="26"/>
        <v>13.23</v>
      </c>
      <c r="Y9" s="12">
        <f t="shared" si="19"/>
        <v>3.2602094550675598</v>
      </c>
      <c r="Z9" s="12">
        <f t="shared" si="4"/>
        <v>0.90327102803738313</v>
      </c>
      <c r="AA9" s="12">
        <f t="shared" si="5"/>
        <v>0.6996409490574983</v>
      </c>
      <c r="AB9" s="46">
        <f t="shared" si="6"/>
        <v>3.5925099044941278</v>
      </c>
      <c r="AC9" s="46">
        <f t="shared" si="7"/>
        <v>97.37495061353448</v>
      </c>
    </row>
    <row r="10" spans="1:29" x14ac:dyDescent="0.35">
      <c r="A10">
        <v>60</v>
      </c>
      <c r="B10">
        <v>18.96</v>
      </c>
      <c r="C10">
        <v>99.3</v>
      </c>
      <c r="D10">
        <f t="shared" si="8"/>
        <v>0.214</v>
      </c>
      <c r="E10">
        <f t="shared" si="9"/>
        <v>500</v>
      </c>
      <c r="F10">
        <f t="shared" si="10"/>
        <v>70</v>
      </c>
      <c r="G10" s="36">
        <v>0.2</v>
      </c>
      <c r="H10" s="36">
        <f t="shared" si="11"/>
        <v>1800</v>
      </c>
      <c r="I10" s="36">
        <v>0.79</v>
      </c>
      <c r="J10" s="36">
        <v>1000</v>
      </c>
      <c r="K10" s="36">
        <f t="shared" si="12"/>
        <v>7.7899999999999997E-2</v>
      </c>
      <c r="L10" s="36">
        <f t="shared" si="20"/>
        <v>14.759787441709141</v>
      </c>
      <c r="M10" s="36">
        <f t="shared" si="13"/>
        <v>129.52533647546687</v>
      </c>
      <c r="N10" s="11">
        <f t="shared" si="14"/>
        <v>3.0108588351431362E-2</v>
      </c>
      <c r="O10" s="11">
        <f t="shared" si="21"/>
        <v>1.828E-4</v>
      </c>
      <c r="P10" s="11">
        <f t="shared" si="22"/>
        <v>1.8589999999999999E-2</v>
      </c>
      <c r="Q10" s="11">
        <f t="shared" si="23"/>
        <v>9.8420000000000005</v>
      </c>
      <c r="R10" s="11">
        <f t="shared" si="24"/>
        <v>1.8589999999999999E-2</v>
      </c>
      <c r="T10" s="11">
        <f t="shared" si="16"/>
        <v>2.9516151448069298E-2</v>
      </c>
      <c r="U10" s="11">
        <f t="shared" si="17"/>
        <v>19.009471288698006</v>
      </c>
      <c r="V10" s="12">
        <f t="shared" si="25"/>
        <v>0.9123</v>
      </c>
      <c r="W10" s="12">
        <f t="shared" si="26"/>
        <v>13.23</v>
      </c>
      <c r="Y10" s="12">
        <f t="shared" si="19"/>
        <v>3.2941294534572294</v>
      </c>
      <c r="Z10" s="12">
        <f t="shared" si="4"/>
        <v>0.88598130841121503</v>
      </c>
      <c r="AA10" s="12">
        <f t="shared" si="5"/>
        <v>0.65421410945660574</v>
      </c>
      <c r="AB10" s="46">
        <f t="shared" si="6"/>
        <v>4.6136604092880038</v>
      </c>
      <c r="AC10" s="46">
        <f t="shared" si="7"/>
        <v>70.899681751562454</v>
      </c>
    </row>
    <row r="11" spans="1:29" x14ac:dyDescent="0.35">
      <c r="A11">
        <v>80</v>
      </c>
      <c r="B11">
        <v>18.7</v>
      </c>
      <c r="C11">
        <v>88.8</v>
      </c>
      <c r="D11">
        <f t="shared" si="8"/>
        <v>0.214</v>
      </c>
      <c r="E11">
        <f t="shared" si="9"/>
        <v>500</v>
      </c>
      <c r="F11">
        <f t="shared" si="10"/>
        <v>90</v>
      </c>
      <c r="G11" s="36">
        <v>0.2</v>
      </c>
      <c r="H11" s="36">
        <f t="shared" si="11"/>
        <v>1800</v>
      </c>
      <c r="I11" s="36">
        <v>0.79</v>
      </c>
      <c r="J11" s="36">
        <v>1000</v>
      </c>
      <c r="K11" s="36">
        <f t="shared" si="12"/>
        <v>9.7899999999999987E-2</v>
      </c>
      <c r="L11" s="36">
        <f t="shared" si="20"/>
        <v>12.869970069837047</v>
      </c>
      <c r="M11" s="36">
        <f t="shared" si="13"/>
        <v>82.186474644336968</v>
      </c>
      <c r="N11" s="11">
        <f t="shared" si="14"/>
        <v>3.3210332103321027E-2</v>
      </c>
      <c r="O11" s="11">
        <f t="shared" si="21"/>
        <v>1.828E-4</v>
      </c>
      <c r="P11" s="11">
        <f t="shared" si="22"/>
        <v>1.8589999999999999E-2</v>
      </c>
      <c r="Q11" s="11">
        <f t="shared" si="23"/>
        <v>9.8420000000000005</v>
      </c>
      <c r="R11" s="11">
        <f t="shared" si="24"/>
        <v>1.8589999999999999E-2</v>
      </c>
      <c r="T11" s="11">
        <f t="shared" si="16"/>
        <v>3.3208515368547104E-2</v>
      </c>
      <c r="U11" s="11">
        <f t="shared" si="17"/>
        <v>18.700152773932608</v>
      </c>
      <c r="V11" s="12">
        <f t="shared" si="25"/>
        <v>0.9123</v>
      </c>
      <c r="W11" s="12">
        <f t="shared" si="26"/>
        <v>13.23</v>
      </c>
      <c r="Y11" s="12">
        <f t="shared" si="19"/>
        <v>3.5115959462644941</v>
      </c>
      <c r="Z11" s="12">
        <f t="shared" si="4"/>
        <v>0.87383177570093451</v>
      </c>
      <c r="AA11" s="12">
        <f t="shared" si="5"/>
        <v>0.62365944005657414</v>
      </c>
      <c r="AB11" s="46">
        <f t="shared" si="6"/>
        <v>5.5207967873275843</v>
      </c>
      <c r="AC11" s="46">
        <f t="shared" si="7"/>
        <v>56.482738278659312</v>
      </c>
    </row>
    <row r="12" spans="1:29" x14ac:dyDescent="0.35">
      <c r="A12">
        <v>105</v>
      </c>
      <c r="B12">
        <v>18.420000000000002</v>
      </c>
      <c r="C12">
        <v>66.2</v>
      </c>
      <c r="D12">
        <f t="shared" si="8"/>
        <v>0.214</v>
      </c>
      <c r="E12">
        <f t="shared" si="9"/>
        <v>500</v>
      </c>
      <c r="F12">
        <f t="shared" si="10"/>
        <v>115</v>
      </c>
      <c r="G12" s="36">
        <v>0.2</v>
      </c>
      <c r="H12" s="36">
        <f t="shared" si="11"/>
        <v>1800</v>
      </c>
      <c r="I12" s="36">
        <v>0.79</v>
      </c>
      <c r="J12" s="36">
        <v>1000</v>
      </c>
      <c r="K12" s="36">
        <f t="shared" si="12"/>
        <v>0.12289999999999998</v>
      </c>
      <c r="L12" s="36">
        <f t="shared" si="20"/>
        <v>10.386500969102727</v>
      </c>
      <c r="M12" s="36">
        <f t="shared" si="13"/>
        <v>40.837993481215449</v>
      </c>
      <c r="N12" s="11">
        <f t="shared" si="14"/>
        <v>3.6528560921794517E-2</v>
      </c>
      <c r="O12" s="11">
        <f t="shared" si="21"/>
        <v>1.828E-4</v>
      </c>
      <c r="P12" s="11">
        <f t="shared" si="22"/>
        <v>1.8589999999999999E-2</v>
      </c>
      <c r="Q12" s="11">
        <f t="shared" si="23"/>
        <v>9.8420000000000005</v>
      </c>
      <c r="R12" s="11">
        <f t="shared" si="24"/>
        <v>1.8589999999999999E-2</v>
      </c>
      <c r="T12" s="11">
        <f t="shared" si="16"/>
        <v>3.778356750487287E-2</v>
      </c>
      <c r="U12" s="11">
        <f t="shared" si="17"/>
        <v>18.313596249669072</v>
      </c>
      <c r="V12" s="12">
        <f t="shared" si="25"/>
        <v>0.9123</v>
      </c>
      <c r="W12" s="12">
        <f t="shared" si="26"/>
        <v>13.23</v>
      </c>
      <c r="Y12" s="12">
        <f t="shared" si="19"/>
        <v>4.4711296417299931</v>
      </c>
      <c r="Z12" s="12">
        <f t="shared" si="4"/>
        <v>0.86074766355140198</v>
      </c>
      <c r="AA12" s="12">
        <f t="shared" si="5"/>
        <v>0.59197756456505113</v>
      </c>
      <c r="AB12" s="46">
        <f t="shared" si="6"/>
        <v>6.7210077412628966</v>
      </c>
      <c r="AC12" s="46">
        <f t="shared" si="7"/>
        <v>44.0393455382196</v>
      </c>
    </row>
    <row r="13" spans="1:29" x14ac:dyDescent="0.35">
      <c r="A13">
        <v>140</v>
      </c>
      <c r="B13">
        <v>18.11</v>
      </c>
      <c r="C13">
        <v>52.4</v>
      </c>
      <c r="D13">
        <f t="shared" si="8"/>
        <v>0.214</v>
      </c>
      <c r="E13">
        <f t="shared" si="9"/>
        <v>500</v>
      </c>
      <c r="F13">
        <f t="shared" si="10"/>
        <v>150</v>
      </c>
      <c r="G13" s="36">
        <v>0.2</v>
      </c>
      <c r="H13" s="36">
        <f t="shared" si="11"/>
        <v>1800</v>
      </c>
      <c r="I13" s="36">
        <v>0.79</v>
      </c>
      <c r="J13" s="36">
        <v>1000</v>
      </c>
      <c r="K13" s="36">
        <f t="shared" si="12"/>
        <v>0.15789999999999996</v>
      </c>
      <c r="L13" s="36">
        <f t="shared" si="20"/>
        <v>6.6619166369789848</v>
      </c>
      <c r="M13" s="36">
        <f t="shared" si="13"/>
        <v>9.9330653330498464</v>
      </c>
      <c r="N13" s="11">
        <f t="shared" si="14"/>
        <v>4.0175845646599116E-2</v>
      </c>
      <c r="O13" s="11">
        <f t="shared" si="21"/>
        <v>1.828E-4</v>
      </c>
      <c r="P13" s="11">
        <f t="shared" si="22"/>
        <v>1.8589999999999999E-2</v>
      </c>
      <c r="Q13" s="11">
        <f t="shared" si="23"/>
        <v>9.8420000000000005</v>
      </c>
      <c r="R13" s="11">
        <f t="shared" si="24"/>
        <v>1.8589999999999999E-2</v>
      </c>
      <c r="T13" s="11">
        <f t="shared" si="16"/>
        <v>4.4181987653368254E-2</v>
      </c>
      <c r="U13" s="11">
        <f t="shared" si="17"/>
        <v>17.766772560574687</v>
      </c>
      <c r="V13" s="12">
        <f t="shared" si="25"/>
        <v>0.9123</v>
      </c>
      <c r="W13" s="12">
        <f t="shared" si="26"/>
        <v>13.23</v>
      </c>
      <c r="Y13" s="12">
        <f t="shared" si="19"/>
        <v>5.327655053886855</v>
      </c>
      <c r="Z13" s="12">
        <f t="shared" si="4"/>
        <v>0.8462616822429907</v>
      </c>
      <c r="AA13" s="12">
        <f t="shared" si="5"/>
        <v>0.55833824964734236</v>
      </c>
      <c r="AB13" s="46">
        <f t="shared" si="6"/>
        <v>8.3910013241784842</v>
      </c>
      <c r="AC13" s="46">
        <f t="shared" si="7"/>
        <v>33.270060870953685</v>
      </c>
    </row>
    <row r="14" spans="1:29" x14ac:dyDescent="0.35">
      <c r="A14">
        <v>170</v>
      </c>
      <c r="B14">
        <v>17.809999999999999</v>
      </c>
      <c r="C14">
        <v>39.1</v>
      </c>
      <c r="D14">
        <f t="shared" si="8"/>
        <v>0.214</v>
      </c>
      <c r="E14">
        <f t="shared" si="9"/>
        <v>500</v>
      </c>
      <c r="F14">
        <f t="shared" si="10"/>
        <v>180</v>
      </c>
      <c r="G14" s="36">
        <v>0.2</v>
      </c>
      <c r="H14" s="36">
        <f t="shared" si="11"/>
        <v>1800</v>
      </c>
      <c r="I14" s="36">
        <v>0.79</v>
      </c>
      <c r="J14" s="36">
        <v>1000</v>
      </c>
      <c r="K14" s="36">
        <f t="shared" si="12"/>
        <v>0.18789999999999996</v>
      </c>
      <c r="L14" s="36">
        <f t="shared" si="20"/>
        <v>3.2138899150350988</v>
      </c>
      <c r="M14" s="36">
        <f t="shared" si="13"/>
        <v>1.0372188171051335</v>
      </c>
      <c r="N14" s="11">
        <f t="shared" si="14"/>
        <v>4.3679279717727233E-2</v>
      </c>
      <c r="O14" s="11">
        <f t="shared" si="21"/>
        <v>1.828E-4</v>
      </c>
      <c r="P14" s="11">
        <f t="shared" si="22"/>
        <v>1.8589999999999999E-2</v>
      </c>
      <c r="Q14" s="11">
        <f t="shared" si="23"/>
        <v>9.8420000000000005</v>
      </c>
      <c r="R14" s="11">
        <f t="shared" si="24"/>
        <v>1.8589999999999999E-2</v>
      </c>
      <c r="T14" s="11">
        <f t="shared" si="16"/>
        <v>4.9665999414200468E-2</v>
      </c>
      <c r="U14" s="11">
        <f t="shared" si="17"/>
        <v>17.292236254253947</v>
      </c>
      <c r="V14" s="12">
        <f t="shared" si="25"/>
        <v>0.9123</v>
      </c>
      <c r="W14" s="12">
        <f t="shared" si="26"/>
        <v>13.23</v>
      </c>
      <c r="Y14" s="12">
        <f t="shared" si="19"/>
        <v>6.7414111726239963</v>
      </c>
      <c r="Z14" s="12">
        <f t="shared" si="4"/>
        <v>0.83224299065420548</v>
      </c>
      <c r="AA14" s="12">
        <f t="shared" si="5"/>
        <v>0.52717835369919652</v>
      </c>
      <c r="AB14" s="46">
        <f t="shared" si="6"/>
        <v>10.444563245942298</v>
      </c>
      <c r="AC14" s="46">
        <f t="shared" si="7"/>
        <v>25.236974552478525</v>
      </c>
    </row>
    <row r="15" spans="1:29" x14ac:dyDescent="0.35">
      <c r="A15">
        <v>200</v>
      </c>
      <c r="B15">
        <v>17.5</v>
      </c>
      <c r="C15">
        <v>35.1</v>
      </c>
      <c r="D15">
        <f t="shared" si="8"/>
        <v>0.214</v>
      </c>
      <c r="E15">
        <f t="shared" si="9"/>
        <v>500</v>
      </c>
      <c r="F15">
        <f t="shared" si="10"/>
        <v>210</v>
      </c>
      <c r="G15" s="36">
        <v>0.2</v>
      </c>
      <c r="H15" s="36">
        <f t="shared" si="11"/>
        <v>1800</v>
      </c>
      <c r="I15" s="36">
        <v>0.79</v>
      </c>
      <c r="J15" s="36">
        <v>1000</v>
      </c>
      <c r="K15" s="36">
        <f t="shared" si="12"/>
        <v>0.21789999999999995</v>
      </c>
      <c r="L15" s="36">
        <f t="shared" si="20"/>
        <v>-0.49865746068277189</v>
      </c>
      <c r="M15" s="36">
        <f t="shared" si="13"/>
        <v>-3.5932704900890214E-3</v>
      </c>
      <c r="N15" s="11">
        <f t="shared" si="14"/>
        <v>4.7272727272727286E-2</v>
      </c>
      <c r="O15" s="11">
        <f t="shared" si="21"/>
        <v>1.828E-4</v>
      </c>
      <c r="P15" s="11">
        <f t="shared" si="22"/>
        <v>1.8589999999999999E-2</v>
      </c>
      <c r="Q15" s="11">
        <f t="shared" si="23"/>
        <v>9.8420000000000005</v>
      </c>
      <c r="R15" s="11">
        <f t="shared" si="24"/>
        <v>1.8589999999999999E-2</v>
      </c>
      <c r="T15" s="11">
        <f t="shared" si="16"/>
        <v>5.5149999972206099E-2</v>
      </c>
      <c r="U15" s="11">
        <f t="shared" si="17"/>
        <v>16.812192413940956</v>
      </c>
      <c r="V15" s="12">
        <f t="shared" si="25"/>
        <v>0.9123</v>
      </c>
      <c r="W15" s="12">
        <f t="shared" si="26"/>
        <v>13.23</v>
      </c>
      <c r="Y15" s="12">
        <f t="shared" si="19"/>
        <v>7.0708709145742157</v>
      </c>
      <c r="Z15" s="12">
        <f t="shared" si="4"/>
        <v>0.81775700934579443</v>
      </c>
      <c r="AA15" s="12">
        <f t="shared" si="5"/>
        <v>0.49637513820310991</v>
      </c>
      <c r="AB15" s="46">
        <f t="shared" si="6"/>
        <v>13.152973703220564</v>
      </c>
      <c r="AC15" s="46">
        <f t="shared" si="7"/>
        <v>18.869312347274374</v>
      </c>
    </row>
    <row r="16" spans="1:29" x14ac:dyDescent="0.35">
      <c r="A16">
        <v>230</v>
      </c>
      <c r="B16">
        <v>17.190000000000001</v>
      </c>
      <c r="C16">
        <v>20.3</v>
      </c>
      <c r="D16">
        <f t="shared" si="8"/>
        <v>0.214</v>
      </c>
      <c r="E16">
        <f t="shared" si="9"/>
        <v>500</v>
      </c>
      <c r="F16">
        <f t="shared" si="10"/>
        <v>240</v>
      </c>
      <c r="G16" s="36">
        <v>0.2</v>
      </c>
      <c r="H16" s="36">
        <f t="shared" si="11"/>
        <v>1800</v>
      </c>
      <c r="I16" s="36">
        <v>0.79</v>
      </c>
      <c r="J16" s="36">
        <v>1000</v>
      </c>
      <c r="K16" s="36">
        <f t="shared" si="12"/>
        <v>0.24789999999999995</v>
      </c>
      <c r="L16" s="36">
        <f t="shared" si="20"/>
        <v>-4.5073793378540037</v>
      </c>
      <c r="M16" s="36">
        <f t="shared" si="13"/>
        <v>-2.454041379876263</v>
      </c>
      <c r="N16" s="11">
        <f t="shared" si="14"/>
        <v>5.0839270619490368E-2</v>
      </c>
      <c r="O16" s="11">
        <f t="shared" si="21"/>
        <v>1.828E-4</v>
      </c>
      <c r="P16" s="11">
        <f t="shared" si="22"/>
        <v>1.8589999999999999E-2</v>
      </c>
      <c r="Q16" s="11">
        <f t="shared" si="23"/>
        <v>9.8420000000000005</v>
      </c>
      <c r="R16" s="11">
        <f t="shared" si="24"/>
        <v>1.8589999999999999E-2</v>
      </c>
      <c r="T16" s="11">
        <f t="shared" si="16"/>
        <v>6.0633999998681284E-2</v>
      </c>
      <c r="U16" s="11">
        <f t="shared" si="17"/>
        <v>16.326543647641429</v>
      </c>
      <c r="V16" s="12">
        <f t="shared" si="25"/>
        <v>0.9123</v>
      </c>
      <c r="W16" s="12">
        <f t="shared" si="26"/>
        <v>13.23</v>
      </c>
      <c r="Y16" s="12">
        <f t="shared" si="19"/>
        <v>11.501111113353501</v>
      </c>
      <c r="Z16" s="12">
        <f t="shared" si="4"/>
        <v>0.80327102803738326</v>
      </c>
      <c r="AA16" s="12">
        <f t="shared" si="5"/>
        <v>0.46694511120215215</v>
      </c>
      <c r="AB16" s="46">
        <f t="shared" si="6"/>
        <v>16.638235407473147</v>
      </c>
      <c r="AC16" s="46">
        <f t="shared" si="7"/>
        <v>14.032290677664694</v>
      </c>
    </row>
    <row r="17" spans="1:29" x14ac:dyDescent="0.35">
      <c r="A17">
        <v>260</v>
      </c>
      <c r="B17">
        <v>16.88</v>
      </c>
      <c r="C17">
        <v>15.8</v>
      </c>
      <c r="D17">
        <f t="shared" si="8"/>
        <v>0.214</v>
      </c>
      <c r="E17">
        <f t="shared" si="9"/>
        <v>500</v>
      </c>
      <c r="F17">
        <f t="shared" si="10"/>
        <v>270</v>
      </c>
      <c r="G17" s="36">
        <v>0.2</v>
      </c>
      <c r="H17" s="36">
        <f t="shared" si="11"/>
        <v>1800</v>
      </c>
      <c r="I17" s="36">
        <v>0.79</v>
      </c>
      <c r="J17" s="36">
        <v>1000</v>
      </c>
      <c r="K17" s="36">
        <f t="shared" si="12"/>
        <v>0.27789999999999998</v>
      </c>
      <c r="L17" s="36">
        <f t="shared" si="20"/>
        <v>-8.8491898628998733</v>
      </c>
      <c r="M17" s="36">
        <f t="shared" si="13"/>
        <v>-17.11841714110917</v>
      </c>
      <c r="N17" s="11">
        <f t="shared" si="14"/>
        <v>5.4379210779595781E-2</v>
      </c>
      <c r="O17" s="11">
        <f t="shared" si="21"/>
        <v>1.828E-4</v>
      </c>
      <c r="P17" s="11">
        <f t="shared" si="22"/>
        <v>1.8589999999999999E-2</v>
      </c>
      <c r="Q17" s="11">
        <f t="shared" si="23"/>
        <v>9.8420000000000005</v>
      </c>
      <c r="R17" s="11">
        <f t="shared" si="24"/>
        <v>1.8589999999999999E-2</v>
      </c>
      <c r="T17" s="11">
        <f t="shared" si="16"/>
        <v>6.6117999999937435E-2</v>
      </c>
      <c r="U17" s="11">
        <f t="shared" si="17"/>
        <v>15.835191169767986</v>
      </c>
      <c r="V17" s="12">
        <f t="shared" si="25"/>
        <v>0.9123</v>
      </c>
      <c r="W17" s="12">
        <f t="shared" si="26"/>
        <v>13.23</v>
      </c>
      <c r="Y17" s="12">
        <f t="shared" si="19"/>
        <v>13.887464033253558</v>
      </c>
      <c r="Z17" s="12">
        <f t="shared" si="4"/>
        <v>0.78878504672897198</v>
      </c>
      <c r="AA17" s="12">
        <f t="shared" si="5"/>
        <v>0.43884386345081244</v>
      </c>
      <c r="AB17" s="46">
        <f t="shared" si="6"/>
        <v>21.14363274648781</v>
      </c>
      <c r="AC17" s="46">
        <f t="shared" si="7"/>
        <v>10.377683643878775</v>
      </c>
    </row>
    <row r="18" spans="1:29" x14ac:dyDescent="0.35">
      <c r="A18">
        <v>290</v>
      </c>
      <c r="B18">
        <v>16.46</v>
      </c>
      <c r="C18">
        <v>9.1</v>
      </c>
      <c r="D18">
        <f t="shared" si="8"/>
        <v>0.214</v>
      </c>
      <c r="E18">
        <f t="shared" si="9"/>
        <v>500</v>
      </c>
      <c r="F18">
        <f t="shared" si="10"/>
        <v>300</v>
      </c>
      <c r="G18" s="36">
        <v>0.2</v>
      </c>
      <c r="H18" s="36">
        <f t="shared" si="11"/>
        <v>1800</v>
      </c>
      <c r="I18" s="36">
        <v>0.79</v>
      </c>
      <c r="J18" s="36">
        <v>1000</v>
      </c>
      <c r="K18" s="36">
        <f t="shared" si="12"/>
        <v>0.30789999999999995</v>
      </c>
      <c r="L18" s="36">
        <f t="shared" si="20"/>
        <v>-13.567403554399645</v>
      </c>
      <c r="M18" s="36">
        <f t="shared" si="13"/>
        <v>-56.674318058549773</v>
      </c>
      <c r="N18" s="11">
        <f t="shared" si="14"/>
        <v>5.913334929375149E-2</v>
      </c>
      <c r="O18" s="11">
        <f t="shared" si="21"/>
        <v>1.828E-4</v>
      </c>
      <c r="P18" s="11">
        <f t="shared" si="22"/>
        <v>1.8589999999999999E-2</v>
      </c>
      <c r="Q18" s="11">
        <f t="shared" si="23"/>
        <v>9.8420000000000005</v>
      </c>
      <c r="R18" s="11">
        <f t="shared" si="24"/>
        <v>1.8589999999999999E-2</v>
      </c>
      <c r="T18" s="11">
        <f t="shared" si="16"/>
        <v>7.1601999999997029E-2</v>
      </c>
      <c r="U18" s="11">
        <f t="shared" si="17"/>
        <v>15.338033903563183</v>
      </c>
      <c r="V18" s="12">
        <f t="shared" si="25"/>
        <v>0.9123</v>
      </c>
      <c r="W18" s="12">
        <f t="shared" si="26"/>
        <v>13.23</v>
      </c>
      <c r="Y18" s="12">
        <f t="shared" si="19"/>
        <v>22.132625464893181</v>
      </c>
      <c r="Z18" s="12">
        <f t="shared" si="4"/>
        <v>0.76915887850467302</v>
      </c>
      <c r="AA18" s="12">
        <f t="shared" si="5"/>
        <v>0.4028137834610559</v>
      </c>
      <c r="AB18" s="46">
        <f t="shared" si="6"/>
        <v>29.474022048820142</v>
      </c>
      <c r="AC18" s="46">
        <f t="shared" si="7"/>
        <v>6.8333697856682694</v>
      </c>
    </row>
    <row r="19" spans="1:29" x14ac:dyDescent="0.35">
      <c r="A19">
        <v>320</v>
      </c>
      <c r="B19">
        <v>16.11</v>
      </c>
      <c r="C19">
        <v>3.44</v>
      </c>
      <c r="D19">
        <f t="shared" si="8"/>
        <v>0.214</v>
      </c>
      <c r="E19">
        <f t="shared" si="9"/>
        <v>500</v>
      </c>
      <c r="F19">
        <f t="shared" si="10"/>
        <v>330</v>
      </c>
      <c r="G19" s="36">
        <v>0.2</v>
      </c>
      <c r="H19" s="36">
        <f t="shared" si="11"/>
        <v>1800</v>
      </c>
      <c r="I19" s="36">
        <v>0.79</v>
      </c>
      <c r="J19" s="36">
        <v>1000</v>
      </c>
      <c r="K19" s="36">
        <f t="shared" si="12"/>
        <v>0.33789999999999998</v>
      </c>
      <c r="L19" s="36">
        <f t="shared" si="20"/>
        <v>-18.713185319438146</v>
      </c>
      <c r="M19" s="36">
        <f t="shared" si="13"/>
        <v>-136.09704847921645</v>
      </c>
      <c r="N19" s="11">
        <f t="shared" si="14"/>
        <v>6.3058767433543925E-2</v>
      </c>
      <c r="O19" s="11">
        <f t="shared" si="21"/>
        <v>1.828E-4</v>
      </c>
      <c r="P19" s="11">
        <f t="shared" si="22"/>
        <v>1.8589999999999999E-2</v>
      </c>
      <c r="Q19" s="11">
        <f t="shared" si="23"/>
        <v>9.8420000000000005</v>
      </c>
      <c r="R19" s="11">
        <f t="shared" si="24"/>
        <v>1.8589999999999999E-2</v>
      </c>
      <c r="T19" s="11">
        <f t="shared" si="16"/>
        <v>7.7085999999999863E-2</v>
      </c>
      <c r="U19" s="11">
        <f t="shared" si="17"/>
        <v>14.834968371917656</v>
      </c>
      <c r="V19" s="12">
        <f t="shared" si="25"/>
        <v>0.9123</v>
      </c>
      <c r="W19" s="12">
        <f t="shared" si="26"/>
        <v>13.23</v>
      </c>
      <c r="Y19" s="12">
        <f t="shared" si="19"/>
        <v>54.435418516445118</v>
      </c>
      <c r="Z19" s="12">
        <f t="shared" si="4"/>
        <v>0.75280373831775704</v>
      </c>
      <c r="AA19" s="12">
        <f t="shared" si="5"/>
        <v>0.3745156793931424</v>
      </c>
      <c r="AB19" s="46">
        <f t="shared" si="6"/>
        <v>39.139215860705292</v>
      </c>
      <c r="AC19" s="46">
        <f t="shared" si="7"/>
        <v>4.7844044797170548</v>
      </c>
    </row>
    <row r="20" spans="1:29" x14ac:dyDescent="0.35">
      <c r="A20">
        <v>350</v>
      </c>
      <c r="B20">
        <v>15.73</v>
      </c>
      <c r="C20">
        <v>2.33</v>
      </c>
      <c r="D20">
        <f t="shared" si="8"/>
        <v>0.214</v>
      </c>
      <c r="E20">
        <f t="shared" si="9"/>
        <v>500</v>
      </c>
      <c r="F20">
        <f t="shared" si="10"/>
        <v>360</v>
      </c>
      <c r="G20" s="36">
        <v>0.2</v>
      </c>
      <c r="H20" s="36">
        <f t="shared" si="11"/>
        <v>1800</v>
      </c>
      <c r="I20" s="36">
        <v>0.79</v>
      </c>
      <c r="J20" s="36">
        <v>1000</v>
      </c>
      <c r="K20" s="36">
        <f t="shared" si="12"/>
        <v>0.36789999999999995</v>
      </c>
      <c r="L20" s="36">
        <f t="shared" si="20"/>
        <v>-24.347413383958223</v>
      </c>
      <c r="M20" s="36">
        <f t="shared" si="13"/>
        <v>-273.20487513209548</v>
      </c>
      <c r="N20" s="11">
        <f t="shared" si="14"/>
        <v>6.7283730865076538E-2</v>
      </c>
      <c r="O20" s="11">
        <f t="shared" si="21"/>
        <v>1.828E-4</v>
      </c>
      <c r="P20" s="11">
        <f t="shared" si="22"/>
        <v>1.8589999999999999E-2</v>
      </c>
      <c r="Q20" s="11">
        <f t="shared" si="23"/>
        <v>9.8420000000000005</v>
      </c>
      <c r="R20" s="11">
        <f t="shared" si="24"/>
        <v>1.8589999999999999E-2</v>
      </c>
      <c r="T20" s="11">
        <f t="shared" si="16"/>
        <v>8.2569999999999991E-2</v>
      </c>
      <c r="U20" s="11">
        <f t="shared" si="17"/>
        <v>14.325888623655212</v>
      </c>
      <c r="V20" s="12">
        <f t="shared" si="25"/>
        <v>0.9123</v>
      </c>
      <c r="W20" s="12">
        <f t="shared" si="26"/>
        <v>13.23</v>
      </c>
      <c r="Y20" s="12">
        <f t="shared" si="19"/>
        <v>74.140931022672106</v>
      </c>
      <c r="Z20" s="12">
        <f t="shared" si="4"/>
        <v>0.73504672897196277</v>
      </c>
      <c r="AA20" s="12">
        <f t="shared" si="5"/>
        <v>0.34549673856565205</v>
      </c>
      <c r="AB20" s="46">
        <f t="shared" si="6"/>
        <v>53.641574432576007</v>
      </c>
      <c r="AC20" s="46">
        <f t="shared" si="7"/>
        <v>3.220419443503836</v>
      </c>
    </row>
    <row r="21" spans="1:29" x14ac:dyDescent="0.35">
      <c r="A21">
        <v>371</v>
      </c>
      <c r="B21">
        <v>14.37</v>
      </c>
      <c r="C21">
        <v>1</v>
      </c>
      <c r="D21">
        <f t="shared" si="8"/>
        <v>0.214</v>
      </c>
      <c r="E21">
        <f t="shared" si="9"/>
        <v>500</v>
      </c>
      <c r="F21">
        <f t="shared" si="10"/>
        <v>381</v>
      </c>
      <c r="G21" s="36">
        <v>0.2</v>
      </c>
      <c r="H21" s="36">
        <f t="shared" si="11"/>
        <v>1800</v>
      </c>
      <c r="I21" s="36">
        <v>0.79</v>
      </c>
      <c r="J21" s="36">
        <v>1000</v>
      </c>
      <c r="K21" s="36">
        <f t="shared" si="12"/>
        <v>0.38889999999999997</v>
      </c>
      <c r="L21" s="36">
        <f t="shared" si="20"/>
        <v>-28.62052037309769</v>
      </c>
      <c r="M21" s="36">
        <f t="shared" si="13"/>
        <v>-414.7778157836193</v>
      </c>
      <c r="N21" s="11">
        <f t="shared" si="14"/>
        <v>8.2097395772509629E-2</v>
      </c>
      <c r="O21" s="11">
        <f t="shared" si="21"/>
        <v>1.828E-4</v>
      </c>
      <c r="P21" s="11">
        <f t="shared" si="22"/>
        <v>1.8589999999999999E-2</v>
      </c>
      <c r="Q21" s="11">
        <f t="shared" si="23"/>
        <v>9.8420000000000005</v>
      </c>
      <c r="R21" s="11">
        <f t="shared" si="24"/>
        <v>1.8589999999999999E-2</v>
      </c>
      <c r="T21" s="11">
        <f t="shared" si="16"/>
        <v>8.6408799999999994E-2</v>
      </c>
      <c r="U21" s="11">
        <f t="shared" si="17"/>
        <v>13.96589634401032</v>
      </c>
      <c r="V21" s="12">
        <f t="shared" si="25"/>
        <v>0.9123</v>
      </c>
      <c r="W21" s="12">
        <f t="shared" si="26"/>
        <v>13.23</v>
      </c>
      <c r="Y21" s="12">
        <f t="shared" si="19"/>
        <v>127.55344502124268</v>
      </c>
      <c r="Z21" s="12">
        <f t="shared" si="4"/>
        <v>0.67149532710280369</v>
      </c>
      <c r="AA21" s="12">
        <f t="shared" si="5"/>
        <v>0.25510689004248538</v>
      </c>
      <c r="AB21" s="46">
        <f t="shared" si="6"/>
        <v>177.24491888249938</v>
      </c>
      <c r="AC21" s="46">
        <f t="shared" si="7"/>
        <v>0.7196451431468196</v>
      </c>
    </row>
    <row r="22" spans="1:29" x14ac:dyDescent="0.35">
      <c r="A22">
        <v>380</v>
      </c>
      <c r="B22">
        <v>13.72</v>
      </c>
      <c r="C22">
        <v>0.75</v>
      </c>
      <c r="D22">
        <f t="shared" si="8"/>
        <v>0.214</v>
      </c>
      <c r="E22">
        <f t="shared" si="9"/>
        <v>500</v>
      </c>
      <c r="F22">
        <f t="shared" si="10"/>
        <v>390</v>
      </c>
      <c r="G22" s="36">
        <v>0.2</v>
      </c>
      <c r="H22" s="36">
        <f t="shared" si="11"/>
        <v>1800</v>
      </c>
      <c r="I22" s="36">
        <v>0.79</v>
      </c>
      <c r="J22" s="36">
        <v>1000</v>
      </c>
      <c r="K22" s="36">
        <f t="shared" si="12"/>
        <v>0.39789999999999992</v>
      </c>
      <c r="L22" s="36">
        <f t="shared" si="20"/>
        <v>-30.543099152964608</v>
      </c>
      <c r="M22" s="36">
        <f t="shared" si="13"/>
        <v>-489.36728880775564</v>
      </c>
      <c r="N22" s="11">
        <f t="shared" si="14"/>
        <v>8.901251738525727E-2</v>
      </c>
      <c r="O22" s="11">
        <f t="shared" si="21"/>
        <v>1.828E-4</v>
      </c>
      <c r="P22" s="11">
        <f t="shared" si="22"/>
        <v>1.8589999999999999E-2</v>
      </c>
      <c r="Q22" s="11">
        <f t="shared" si="23"/>
        <v>9.8420000000000005</v>
      </c>
      <c r="R22" s="11">
        <f t="shared" si="24"/>
        <v>1.8589999999999999E-2</v>
      </c>
      <c r="T22" s="11">
        <f t="shared" si="16"/>
        <v>8.8053999999999993E-2</v>
      </c>
      <c r="U22" s="11">
        <f t="shared" si="17"/>
        <v>13.81068615904889</v>
      </c>
      <c r="V22" s="12">
        <f t="shared" si="25"/>
        <v>0.9123</v>
      </c>
      <c r="W22" s="12">
        <f t="shared" si="26"/>
        <v>13.23</v>
      </c>
      <c r="Y22" s="12">
        <f t="shared" si="19"/>
        <v>145.79900972066892</v>
      </c>
      <c r="Z22" s="12">
        <f t="shared" si="4"/>
        <v>0.64112149532710294</v>
      </c>
      <c r="AA22" s="12">
        <f t="shared" si="5"/>
        <v>0.21869851458100337</v>
      </c>
      <c r="AB22" s="46">
        <f t="shared" si="6"/>
        <v>326.91400414878865</v>
      </c>
      <c r="AC22" s="46">
        <f t="shared" si="7"/>
        <v>0.33448936387788841</v>
      </c>
    </row>
    <row r="23" spans="1:29" x14ac:dyDescent="0.35">
      <c r="A23">
        <v>390</v>
      </c>
      <c r="B23">
        <v>13.56</v>
      </c>
      <c r="C23">
        <v>0.69</v>
      </c>
      <c r="D23">
        <f t="shared" si="8"/>
        <v>0.214</v>
      </c>
      <c r="E23">
        <f t="shared" si="9"/>
        <v>500</v>
      </c>
      <c r="F23">
        <f t="shared" si="10"/>
        <v>400</v>
      </c>
      <c r="G23" s="36">
        <v>0.2</v>
      </c>
      <c r="H23" s="36">
        <f t="shared" si="11"/>
        <v>1800</v>
      </c>
      <c r="I23" s="36">
        <v>0.79</v>
      </c>
      <c r="J23" s="36">
        <v>1000</v>
      </c>
      <c r="K23" s="36">
        <f t="shared" si="12"/>
        <v>0.40789999999999993</v>
      </c>
      <c r="L23" s="36">
        <f t="shared" si="20"/>
        <v>-32.747846647525741</v>
      </c>
      <c r="M23" s="36">
        <f t="shared" si="13"/>
        <v>-583.3064002847168</v>
      </c>
      <c r="N23" s="11">
        <f t="shared" si="14"/>
        <v>9.0698750578435905E-2</v>
      </c>
      <c r="O23" s="11">
        <f t="shared" si="21"/>
        <v>1.828E-4</v>
      </c>
      <c r="P23" s="11">
        <f t="shared" si="22"/>
        <v>1.8589999999999999E-2</v>
      </c>
      <c r="Q23" s="11">
        <f t="shared" si="23"/>
        <v>9.8420000000000005</v>
      </c>
      <c r="R23" s="11">
        <f t="shared" si="24"/>
        <v>1.8589999999999999E-2</v>
      </c>
      <c r="T23" s="11">
        <f t="shared" si="16"/>
        <v>8.988199999999999E-2</v>
      </c>
      <c r="U23" s="11">
        <f t="shared" si="17"/>
        <v>13.637572270848397</v>
      </c>
      <c r="V23" s="12">
        <f t="shared" si="25"/>
        <v>0.9123</v>
      </c>
      <c r="W23" s="12">
        <f t="shared" si="26"/>
        <v>13.23</v>
      </c>
      <c r="Y23" s="12">
        <f t="shared" si="19"/>
        <v>152.43132958951506</v>
      </c>
      <c r="Z23" s="12">
        <f t="shared" si="4"/>
        <v>0.63364485981308416</v>
      </c>
      <c r="AA23" s="12">
        <f t="shared" si="5"/>
        <v>0.21035523483353077</v>
      </c>
      <c r="AB23" s="46">
        <f t="shared" si="6"/>
        <v>381.7824651764804</v>
      </c>
      <c r="AC23" s="46">
        <f t="shared" si="7"/>
        <v>0.27549095888452246</v>
      </c>
    </row>
    <row r="24" spans="1:29" x14ac:dyDescent="0.35">
      <c r="A24">
        <v>420</v>
      </c>
      <c r="B24">
        <v>13.14</v>
      </c>
      <c r="C24">
        <v>0.52</v>
      </c>
      <c r="D24">
        <f t="shared" si="8"/>
        <v>0.214</v>
      </c>
      <c r="E24">
        <f t="shared" si="9"/>
        <v>500</v>
      </c>
      <c r="F24">
        <f t="shared" si="10"/>
        <v>430</v>
      </c>
      <c r="G24" s="36">
        <v>0.2</v>
      </c>
      <c r="H24" s="36">
        <f t="shared" si="11"/>
        <v>1800</v>
      </c>
      <c r="I24" s="36">
        <v>0.79</v>
      </c>
      <c r="J24" s="36">
        <v>1000</v>
      </c>
      <c r="K24" s="36">
        <f t="shared" si="12"/>
        <v>0.43789999999999996</v>
      </c>
      <c r="L24" s="36">
        <f t="shared" si="20"/>
        <v>-39.832769969756257</v>
      </c>
      <c r="M24" s="36">
        <f t="shared" si="13"/>
        <v>-946.03471012333694</v>
      </c>
      <c r="N24" s="11">
        <f t="shared" si="14"/>
        <v>9.5095556067234605E-2</v>
      </c>
      <c r="O24" s="11">
        <f t="shared" si="21"/>
        <v>1.828E-4</v>
      </c>
      <c r="P24" s="11">
        <f t="shared" si="22"/>
        <v>1.8589999999999999E-2</v>
      </c>
      <c r="Q24" s="11">
        <f t="shared" si="23"/>
        <v>9.8420000000000005</v>
      </c>
      <c r="R24" s="11">
        <f t="shared" si="24"/>
        <v>1.8589999999999999E-2</v>
      </c>
      <c r="T24" s="11">
        <f t="shared" si="16"/>
        <v>9.5365999999999992E-2</v>
      </c>
      <c r="U24" s="11">
        <f t="shared" si="17"/>
        <v>13.114032857487116</v>
      </c>
      <c r="V24" s="12">
        <f t="shared" si="25"/>
        <v>0.9123</v>
      </c>
      <c r="W24" s="12">
        <f t="shared" si="26"/>
        <v>13.23</v>
      </c>
      <c r="Y24" s="12">
        <f t="shared" si="19"/>
        <v>182.27070708775463</v>
      </c>
      <c r="Z24" s="12">
        <f t="shared" si="4"/>
        <v>0.61401869158878508</v>
      </c>
      <c r="AA24" s="12">
        <f t="shared" si="5"/>
        <v>0.18956153537126483</v>
      </c>
      <c r="AB24" s="46">
        <f t="shared" si="6"/>
        <v>578.84331081149469</v>
      </c>
      <c r="AC24" s="46">
        <f t="shared" si="7"/>
        <v>0.16374166534421367</v>
      </c>
    </row>
    <row r="25" spans="1:29" x14ac:dyDescent="0.35">
      <c r="A25">
        <v>460</v>
      </c>
      <c r="B25">
        <v>12.45</v>
      </c>
      <c r="C25">
        <v>0.38</v>
      </c>
      <c r="D25">
        <f t="shared" si="8"/>
        <v>0.214</v>
      </c>
      <c r="E25">
        <f t="shared" si="9"/>
        <v>500</v>
      </c>
      <c r="F25">
        <f t="shared" si="10"/>
        <v>470</v>
      </c>
      <c r="G25" s="36">
        <v>0.2</v>
      </c>
      <c r="H25" s="36">
        <f t="shared" si="11"/>
        <v>1800</v>
      </c>
      <c r="I25" s="36">
        <v>0.79</v>
      </c>
      <c r="J25" s="36">
        <v>1000</v>
      </c>
      <c r="K25" s="36">
        <f t="shared" si="12"/>
        <v>0.47789999999999994</v>
      </c>
      <c r="L25" s="36">
        <f t="shared" si="20"/>
        <v>-50.545872438230212</v>
      </c>
      <c r="M25" s="36">
        <f t="shared" si="13"/>
        <v>-1667.7189093549407</v>
      </c>
      <c r="N25" s="11">
        <f t="shared" si="14"/>
        <v>0.10222729868646488</v>
      </c>
      <c r="O25" s="11">
        <f t="shared" si="21"/>
        <v>1.828E-4</v>
      </c>
      <c r="P25" s="11">
        <f t="shared" si="22"/>
        <v>1.8589999999999999E-2</v>
      </c>
      <c r="Q25" s="11">
        <f t="shared" si="23"/>
        <v>9.8420000000000005</v>
      </c>
      <c r="R25" s="11">
        <f t="shared" si="24"/>
        <v>1.8589999999999999E-2</v>
      </c>
      <c r="T25" s="11">
        <f t="shared" si="16"/>
        <v>0.10267799999999999</v>
      </c>
      <c r="U25" s="11">
        <f t="shared" si="17"/>
        <v>12.406025930490951</v>
      </c>
      <c r="V25" s="12">
        <f t="shared" si="25"/>
        <v>0.9123</v>
      </c>
      <c r="W25" s="12">
        <f t="shared" si="26"/>
        <v>13.23</v>
      </c>
      <c r="Y25" s="12">
        <f t="shared" si="19"/>
        <v>208.82665559147313</v>
      </c>
      <c r="Z25" s="12">
        <f t="shared" si="4"/>
        <v>0.58177570093457942</v>
      </c>
      <c r="AA25" s="12">
        <f t="shared" si="5"/>
        <v>0.15870825824951959</v>
      </c>
      <c r="AB25" s="46">
        <f t="shared" si="6"/>
        <v>1181.5541045977106</v>
      </c>
      <c r="AC25" s="46">
        <f t="shared" si="7"/>
        <v>6.7160808646826956E-2</v>
      </c>
    </row>
    <row r="26" spans="1:29" x14ac:dyDescent="0.35">
      <c r="A26">
        <v>500</v>
      </c>
      <c r="B26">
        <v>11.91</v>
      </c>
      <c r="C26">
        <v>0.28999999999999998</v>
      </c>
      <c r="D26">
        <f t="shared" si="8"/>
        <v>0.214</v>
      </c>
      <c r="E26">
        <f t="shared" si="9"/>
        <v>500</v>
      </c>
      <c r="F26">
        <f t="shared" si="10"/>
        <v>510</v>
      </c>
      <c r="G26" s="36">
        <v>0.2</v>
      </c>
      <c r="H26" s="36">
        <f t="shared" si="11"/>
        <v>1800</v>
      </c>
      <c r="I26" s="36">
        <v>0.79</v>
      </c>
      <c r="J26" s="36">
        <v>1000</v>
      </c>
      <c r="K26" s="36">
        <f t="shared" si="12"/>
        <v>0.51789999999999992</v>
      </c>
      <c r="L26" s="36">
        <f t="shared" si="20"/>
        <v>-63.036714374611059</v>
      </c>
      <c r="M26" s="36">
        <f t="shared" si="13"/>
        <v>-2758.1211865302562</v>
      </c>
      <c r="N26" s="11">
        <f t="shared" si="14"/>
        <v>0.10773072993529345</v>
      </c>
      <c r="O26" s="11">
        <f t="shared" si="21"/>
        <v>1.828E-4</v>
      </c>
      <c r="P26" s="11">
        <f t="shared" si="22"/>
        <v>1.8589999999999999E-2</v>
      </c>
      <c r="Q26" s="11">
        <f t="shared" si="23"/>
        <v>9.8420000000000005</v>
      </c>
      <c r="R26" s="11">
        <f t="shared" si="24"/>
        <v>1.8589999999999999E-2</v>
      </c>
      <c r="T26" s="11">
        <f t="shared" si="16"/>
        <v>0.10998999999999999</v>
      </c>
      <c r="U26" s="11">
        <f>(D26-T26)/(1-T26)*100</f>
        <v>11.686385546229818</v>
      </c>
      <c r="V26" s="12">
        <f t="shared" si="25"/>
        <v>0.9123</v>
      </c>
      <c r="W26" s="12">
        <f t="shared" si="26"/>
        <v>13.23</v>
      </c>
      <c r="Y26" s="12">
        <f t="shared" si="19"/>
        <v>236.62348312963292</v>
      </c>
      <c r="Z26" s="12">
        <f t="shared" si="4"/>
        <v>0.55654205607476637</v>
      </c>
      <c r="AA26" s="12">
        <f t="shared" si="5"/>
        <v>0.1372416202151871</v>
      </c>
      <c r="AB26" s="46">
        <f t="shared" si="6"/>
        <v>2124.3067137176208</v>
      </c>
      <c r="AC26" s="46">
        <f t="shared" si="7"/>
        <v>3.23026847603868E-2</v>
      </c>
    </row>
    <row r="27" spans="1:29" x14ac:dyDescent="0.35">
      <c r="A27">
        <v>540</v>
      </c>
      <c r="B27">
        <v>11.32</v>
      </c>
      <c r="C27">
        <v>0.21</v>
      </c>
      <c r="D27">
        <f t="shared" si="8"/>
        <v>0.214</v>
      </c>
      <c r="E27">
        <f t="shared" si="9"/>
        <v>500</v>
      </c>
      <c r="F27">
        <f t="shared" si="10"/>
        <v>550</v>
      </c>
      <c r="G27" s="36">
        <v>0.2</v>
      </c>
      <c r="H27" s="36">
        <f t="shared" si="11"/>
        <v>1800</v>
      </c>
      <c r="I27" s="36">
        <v>0.79</v>
      </c>
      <c r="J27" s="36">
        <v>1000</v>
      </c>
      <c r="K27" s="36">
        <f t="shared" si="12"/>
        <v>0.55789999999999995</v>
      </c>
      <c r="L27" s="36">
        <f t="shared" si="20"/>
        <v>-77.787830807509607</v>
      </c>
      <c r="M27" s="36">
        <f t="shared" si="13"/>
        <v>-4358.4732827636781</v>
      </c>
      <c r="N27" s="11">
        <f t="shared" si="14"/>
        <v>0.11366711772665762</v>
      </c>
      <c r="O27" s="11">
        <f t="shared" si="21"/>
        <v>1.828E-4</v>
      </c>
      <c r="P27" s="11">
        <f t="shared" si="22"/>
        <v>1.8589999999999999E-2</v>
      </c>
      <c r="Q27" s="11">
        <f t="shared" si="23"/>
        <v>9.8420000000000005</v>
      </c>
      <c r="R27" s="11">
        <f t="shared" si="24"/>
        <v>1.8589999999999999E-2</v>
      </c>
      <c r="T27" s="11">
        <f t="shared" si="16"/>
        <v>0.11730199999999999</v>
      </c>
      <c r="U27" s="11">
        <f t="shared" si="17"/>
        <v>10.954822600708283</v>
      </c>
      <c r="V27" s="12">
        <f t="shared" si="25"/>
        <v>0.9123</v>
      </c>
      <c r="W27" s="12">
        <f t="shared" si="26"/>
        <v>13.23</v>
      </c>
      <c r="Y27" s="12">
        <f t="shared" si="19"/>
        <v>276.84863929491758</v>
      </c>
      <c r="Z27" s="12">
        <f t="shared" si="4"/>
        <v>0.52897196261682244</v>
      </c>
      <c r="AA27" s="12">
        <f t="shared" si="5"/>
        <v>0.11627642850386537</v>
      </c>
      <c r="AB27" s="46">
        <f t="shared" si="6"/>
        <v>4160.3783141395215</v>
      </c>
      <c r="AC27" s="46">
        <f t="shared" si="7"/>
        <v>1.397426144020204E-2</v>
      </c>
    </row>
  </sheetData>
  <mergeCells count="3">
    <mergeCell ref="A1:C1"/>
    <mergeCell ref="N1:U1"/>
    <mergeCell ref="V1:AC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opLeftCell="L1" zoomScale="60" zoomScaleNormal="60" workbookViewId="0">
      <selection activeCell="V3" sqref="V3:X3"/>
    </sheetView>
  </sheetViews>
  <sheetFormatPr defaultRowHeight="14.5" x14ac:dyDescent="0.35"/>
  <cols>
    <col min="7" max="13" width="8.7265625" style="36"/>
    <col min="14" max="19" width="8.7265625" style="11"/>
    <col min="20" max="20" width="11.81640625" style="11" bestFit="1" customWidth="1"/>
    <col min="21" max="21" width="10.81640625" style="11" bestFit="1" customWidth="1"/>
    <col min="22" max="24" width="10.81640625" style="12" customWidth="1"/>
    <col min="25" max="25" width="8.81640625" style="12" bestFit="1" customWidth="1"/>
    <col min="26" max="26" width="10.81640625" style="12" customWidth="1"/>
    <col min="27" max="27" width="8.81640625" style="12" bestFit="1" customWidth="1"/>
    <col min="28" max="28" width="10.81640625" style="12" customWidth="1"/>
    <col min="29" max="29" width="11.81640625" style="12" bestFit="1" customWidth="1"/>
  </cols>
  <sheetData>
    <row r="1" spans="1:31" ht="43" customHeight="1" x14ac:dyDescent="0.6">
      <c r="A1" s="92" t="s">
        <v>7</v>
      </c>
      <c r="B1" s="92"/>
      <c r="C1" s="92"/>
      <c r="E1" s="35"/>
      <c r="N1" s="101" t="s">
        <v>56</v>
      </c>
      <c r="O1" s="106"/>
      <c r="P1" s="106"/>
      <c r="Q1" s="106"/>
      <c r="R1" s="106"/>
      <c r="S1" s="106"/>
      <c r="T1" s="106"/>
      <c r="U1" s="106"/>
      <c r="V1" s="102" t="s">
        <v>57</v>
      </c>
      <c r="W1" s="108"/>
      <c r="X1" s="108"/>
      <c r="Y1" s="108"/>
      <c r="Z1" s="108"/>
      <c r="AA1" s="108"/>
      <c r="AB1" s="108"/>
      <c r="AC1" s="108"/>
    </row>
    <row r="2" spans="1:31" ht="19" thickBot="1" x14ac:dyDescent="0.5">
      <c r="A2" t="s">
        <v>6</v>
      </c>
      <c r="B2" t="s">
        <v>3</v>
      </c>
      <c r="C2" t="s">
        <v>4</v>
      </c>
      <c r="F2" t="s">
        <v>11</v>
      </c>
      <c r="G2" s="36" t="s">
        <v>12</v>
      </c>
      <c r="H2" s="36" t="s">
        <v>13</v>
      </c>
      <c r="I2" s="36" t="s">
        <v>14</v>
      </c>
      <c r="J2" s="36" t="s">
        <v>15</v>
      </c>
      <c r="K2" s="36" t="s">
        <v>0</v>
      </c>
      <c r="L2" s="36" t="s">
        <v>1</v>
      </c>
      <c r="M2" s="36" t="s">
        <v>16</v>
      </c>
      <c r="N2" s="11" t="s">
        <v>55</v>
      </c>
      <c r="O2" s="52" t="s">
        <v>17</v>
      </c>
      <c r="P2" s="52" t="s">
        <v>18</v>
      </c>
      <c r="Q2" s="52" t="s">
        <v>19</v>
      </c>
      <c r="R2" s="52" t="s">
        <v>20</v>
      </c>
      <c r="S2" s="11" t="s">
        <v>21</v>
      </c>
      <c r="T2" s="11" t="s">
        <v>0</v>
      </c>
      <c r="U2" s="11" t="s">
        <v>1</v>
      </c>
      <c r="V2" s="47" t="s">
        <v>17</v>
      </c>
      <c r="W2" s="47" t="s">
        <v>65</v>
      </c>
      <c r="X2" s="51"/>
      <c r="Y2" s="53" t="s">
        <v>59</v>
      </c>
      <c r="Z2" s="12" t="s">
        <v>54</v>
      </c>
      <c r="AA2" s="12" t="s">
        <v>58</v>
      </c>
      <c r="AB2" s="53" t="s">
        <v>60</v>
      </c>
      <c r="AC2" s="12" t="s">
        <v>22</v>
      </c>
    </row>
    <row r="3" spans="1:31" x14ac:dyDescent="0.35">
      <c r="A3">
        <v>0</v>
      </c>
      <c r="B3">
        <v>24</v>
      </c>
      <c r="C3">
        <v>250</v>
      </c>
      <c r="D3">
        <v>0.24</v>
      </c>
      <c r="E3">
        <f>$C$3</f>
        <v>250</v>
      </c>
      <c r="F3">
        <f>A3+10</f>
        <v>10</v>
      </c>
      <c r="G3" s="36">
        <v>0.2</v>
      </c>
      <c r="H3" s="36">
        <f t="shared" ref="H3" si="0">J3*3*(1-2*G3)</f>
        <v>1800</v>
      </c>
      <c r="I3" s="36">
        <v>0.79</v>
      </c>
      <c r="J3" s="36">
        <v>1000</v>
      </c>
      <c r="K3" s="36">
        <f t="shared" ref="K3:K15" si="1">3*(1-2*G3)/H3*F3+I3/J3*10</f>
        <v>1.7899999999999999E-2</v>
      </c>
      <c r="L3" s="36">
        <f>($D$4-K3)/(1-K3)*100</f>
        <v>22.614805009673152</v>
      </c>
      <c r="M3" s="36">
        <f t="shared" ref="M3:M15" si="2">(L3/$L$4)^3*((1-$L$4/100)/(1-L3/100))^2*C3</f>
        <v>259.61506557691729</v>
      </c>
      <c r="N3" s="11">
        <f>(D3-B3/100)/(1-B3/100)</f>
        <v>0</v>
      </c>
      <c r="O3" s="11">
        <v>7.9460000000000002E-4</v>
      </c>
      <c r="P3" s="11">
        <v>1.8110000000000001E-2</v>
      </c>
      <c r="Q3" s="11">
        <v>3.3380000000000001</v>
      </c>
      <c r="R3" s="11">
        <v>1.8110000000000001E-2</v>
      </c>
      <c r="S3" s="11">
        <v>0.99980000000000002</v>
      </c>
      <c r="T3" s="11">
        <f>O3*A3-P3*EXP(-A3/Q3)+R3</f>
        <v>0</v>
      </c>
      <c r="U3" s="11">
        <f>(D3-T3)/(1-T3)*100</f>
        <v>24</v>
      </c>
      <c r="V3" s="48">
        <v>0.97</v>
      </c>
      <c r="W3" s="48">
        <v>14.24</v>
      </c>
      <c r="X3" s="48">
        <v>0.96989999999999998</v>
      </c>
      <c r="Y3" s="12">
        <f t="shared" ref="Y3:Y15" si="3">((B3/D3/100)^3*((1-D3)/(1-B3/100))^2)/(C3/E3)</f>
        <v>1</v>
      </c>
      <c r="Z3" s="12">
        <f t="shared" ref="Z3:Z15" si="4">B3/D3/100</f>
        <v>1</v>
      </c>
      <c r="AA3" s="12">
        <f t="shared" ref="AA3:AA15" si="5">((B3/D3/100)^3*((1-D3)/(1-B3/100))^2)</f>
        <v>1</v>
      </c>
      <c r="AB3" s="46">
        <f t="shared" ref="AB3:AB15" si="6">V3*(Z3^(-W3)-1)+1</f>
        <v>1</v>
      </c>
      <c r="AC3" s="46">
        <f t="shared" ref="AC3:AC15" si="7">AA3/AB3*E3</f>
        <v>250</v>
      </c>
      <c r="AE3">
        <f>AVERAGE(AA3:AA7)</f>
        <v>0.75411619443140088</v>
      </c>
    </row>
    <row r="4" spans="1:31" x14ac:dyDescent="0.35">
      <c r="A4">
        <v>3</v>
      </c>
      <c r="B4">
        <v>23</v>
      </c>
      <c r="C4">
        <v>144.19999999999999</v>
      </c>
      <c r="D4">
        <v>0.24</v>
      </c>
      <c r="E4">
        <f t="shared" ref="E4:E15" si="8">$C$3</f>
        <v>250</v>
      </c>
      <c r="F4">
        <f>A4+10</f>
        <v>13</v>
      </c>
      <c r="G4" s="36">
        <v>0.2</v>
      </c>
      <c r="H4" s="36">
        <f t="shared" ref="H4:H15" si="9">J4*3*(1-2*G4)</f>
        <v>1800</v>
      </c>
      <c r="I4" s="36">
        <v>0.79</v>
      </c>
      <c r="J4" s="36">
        <v>1000</v>
      </c>
      <c r="K4" s="36">
        <f t="shared" si="1"/>
        <v>2.0899999999999998E-2</v>
      </c>
      <c r="L4" s="36">
        <f>($D$4-K4)/(1-K4)*100</f>
        <v>22.377693800428965</v>
      </c>
      <c r="M4" s="36">
        <f t="shared" si="2"/>
        <v>144.19999999999999</v>
      </c>
      <c r="N4" s="11">
        <f t="shared" ref="N4:N15" si="10">(D4-B4/100)/(1-B4/100)</f>
        <v>1.2987012987012962E-2</v>
      </c>
      <c r="O4" s="11">
        <f>O3</f>
        <v>7.9460000000000002E-4</v>
      </c>
      <c r="P4" s="11">
        <f t="shared" ref="P4:R5" si="11">P3</f>
        <v>1.8110000000000001E-2</v>
      </c>
      <c r="Q4" s="11">
        <f t="shared" si="11"/>
        <v>3.3380000000000001</v>
      </c>
      <c r="R4" s="11">
        <f t="shared" si="11"/>
        <v>1.8110000000000001E-2</v>
      </c>
      <c r="S4" s="11">
        <f>(1-P4)/O4/1000</f>
        <v>1.2357034986156556</v>
      </c>
      <c r="T4" s="11">
        <f t="shared" ref="T4:T15" si="12">O4*A4-P4*EXP(-A4/Q4)+R4</f>
        <v>1.3121553250947313E-2</v>
      </c>
      <c r="U4" s="11">
        <f t="shared" ref="U4:U15" si="13">(D4-T4)/(1-T4)*100</f>
        <v>22.989502658248266</v>
      </c>
      <c r="V4" s="12">
        <f>V3</f>
        <v>0.97</v>
      </c>
      <c r="W4" s="12">
        <f t="shared" ref="W4:W15" si="14">W3</f>
        <v>14.24</v>
      </c>
      <c r="Y4" s="12">
        <f t="shared" si="3"/>
        <v>1.4865183184965869</v>
      </c>
      <c r="Z4" s="12">
        <f t="shared" si="4"/>
        <v>0.95833333333333348</v>
      </c>
      <c r="AA4" s="12">
        <f t="shared" si="5"/>
        <v>0.85742376610883131</v>
      </c>
      <c r="AB4" s="46">
        <f t="shared" si="6"/>
        <v>1.8081788131115726</v>
      </c>
      <c r="AC4" s="46">
        <f t="shared" si="7"/>
        <v>118.54797765179937</v>
      </c>
    </row>
    <row r="5" spans="1:31" x14ac:dyDescent="0.35">
      <c r="A5">
        <v>10</v>
      </c>
      <c r="B5">
        <v>22.01</v>
      </c>
      <c r="C5">
        <v>52.2</v>
      </c>
      <c r="D5">
        <v>0.24</v>
      </c>
      <c r="E5">
        <f t="shared" si="8"/>
        <v>250</v>
      </c>
      <c r="F5">
        <f t="shared" ref="F5:F15" si="15">A5+10</f>
        <v>20</v>
      </c>
      <c r="G5" s="36">
        <v>0.2</v>
      </c>
      <c r="H5" s="36">
        <f t="shared" si="9"/>
        <v>1800</v>
      </c>
      <c r="I5" s="36">
        <v>0.79</v>
      </c>
      <c r="J5" s="36">
        <v>1000</v>
      </c>
      <c r="K5" s="36">
        <f t="shared" si="1"/>
        <v>2.7899999999999998E-2</v>
      </c>
      <c r="L5" s="36">
        <f t="shared" ref="L5:L15" si="16">($D$4-K5)/(1-K5)*100</f>
        <v>21.818742927682337</v>
      </c>
      <c r="M5" s="36">
        <f t="shared" si="2"/>
        <v>47.695947791678257</v>
      </c>
      <c r="N5" s="11">
        <f t="shared" si="10"/>
        <v>2.5516091806641841E-2</v>
      </c>
      <c r="O5" s="11">
        <f>O4</f>
        <v>7.9460000000000002E-4</v>
      </c>
      <c r="P5" s="11">
        <f t="shared" si="11"/>
        <v>1.8110000000000001E-2</v>
      </c>
      <c r="Q5" s="11">
        <f t="shared" si="11"/>
        <v>3.3380000000000001</v>
      </c>
      <c r="R5" s="11">
        <f t="shared" si="11"/>
        <v>1.8110000000000001E-2</v>
      </c>
      <c r="T5" s="11">
        <f t="shared" si="12"/>
        <v>2.5150566640740855E-2</v>
      </c>
      <c r="U5" s="11">
        <f t="shared" si="13"/>
        <v>22.039242780180306</v>
      </c>
      <c r="V5" s="12">
        <f>V4</f>
        <v>0.97</v>
      </c>
      <c r="W5" s="12">
        <f t="shared" si="14"/>
        <v>14.24</v>
      </c>
      <c r="Y5" s="12">
        <f t="shared" si="3"/>
        <v>3.507884230623648</v>
      </c>
      <c r="Z5" s="12">
        <f t="shared" si="4"/>
        <v>0.91708333333333347</v>
      </c>
      <c r="AA5" s="12">
        <f t="shared" si="5"/>
        <v>0.73244622735421772</v>
      </c>
      <c r="AB5" s="46">
        <f t="shared" si="6"/>
        <v>3.3571349031605666</v>
      </c>
      <c r="AC5" s="46">
        <f t="shared" si="7"/>
        <v>54.543997223991354</v>
      </c>
    </row>
    <row r="6" spans="1:31" x14ac:dyDescent="0.35">
      <c r="A6">
        <v>20</v>
      </c>
      <c r="B6">
        <v>21.36</v>
      </c>
      <c r="C6">
        <v>21.05</v>
      </c>
      <c r="D6">
        <v>0.24</v>
      </c>
      <c r="E6">
        <f t="shared" si="8"/>
        <v>250</v>
      </c>
      <c r="F6">
        <f t="shared" si="15"/>
        <v>30</v>
      </c>
      <c r="G6" s="36">
        <v>0.2</v>
      </c>
      <c r="H6" s="36">
        <f t="shared" si="9"/>
        <v>1800</v>
      </c>
      <c r="I6" s="36">
        <v>0.79</v>
      </c>
      <c r="J6" s="36">
        <v>1000</v>
      </c>
      <c r="K6" s="36">
        <f t="shared" si="1"/>
        <v>3.7899999999999996E-2</v>
      </c>
      <c r="L6" s="36">
        <f t="shared" si="16"/>
        <v>21.006132418667502</v>
      </c>
      <c r="M6" s="36">
        <f t="shared" si="2"/>
        <v>16.812439864881878</v>
      </c>
      <c r="N6" s="11">
        <f t="shared" si="10"/>
        <v>3.3570701932858604E-2</v>
      </c>
      <c r="O6" s="11">
        <f t="shared" ref="O6:O15" si="17">O5</f>
        <v>7.9460000000000002E-4</v>
      </c>
      <c r="P6" s="11">
        <f t="shared" ref="P6:P15" si="18">P5</f>
        <v>1.8110000000000001E-2</v>
      </c>
      <c r="Q6" s="11">
        <f t="shared" ref="Q6:Q15" si="19">Q5</f>
        <v>3.3380000000000001</v>
      </c>
      <c r="R6" s="11">
        <f t="shared" ref="R6:R15" si="20">R5</f>
        <v>1.8110000000000001E-2</v>
      </c>
      <c r="T6" s="11">
        <f t="shared" si="12"/>
        <v>3.3956731663828864E-2</v>
      </c>
      <c r="U6" s="11">
        <f t="shared" si="13"/>
        <v>21.32857555035212</v>
      </c>
      <c r="V6" s="12">
        <f t="shared" ref="V6:V15" si="21">V5</f>
        <v>0.97</v>
      </c>
      <c r="W6" s="12">
        <f t="shared" si="14"/>
        <v>14.24</v>
      </c>
      <c r="Y6" s="12">
        <f t="shared" si="3"/>
        <v>7.8198442529853107</v>
      </c>
      <c r="Z6" s="12">
        <f t="shared" si="4"/>
        <v>0.89</v>
      </c>
      <c r="AA6" s="12">
        <f t="shared" si="5"/>
        <v>0.65843088610136313</v>
      </c>
      <c r="AB6" s="46">
        <f t="shared" si="6"/>
        <v>5.1286833309675233</v>
      </c>
      <c r="AC6" s="46">
        <f t="shared" si="7"/>
        <v>32.095512805679043</v>
      </c>
    </row>
    <row r="7" spans="1:31" x14ac:dyDescent="0.35">
      <c r="A7">
        <v>40</v>
      </c>
      <c r="B7">
        <v>20</v>
      </c>
      <c r="C7">
        <v>10.01</v>
      </c>
      <c r="D7">
        <v>0.24</v>
      </c>
      <c r="E7">
        <f t="shared" si="8"/>
        <v>250</v>
      </c>
      <c r="F7">
        <f t="shared" si="15"/>
        <v>50</v>
      </c>
      <c r="G7" s="36">
        <v>0.2</v>
      </c>
      <c r="H7" s="36">
        <f t="shared" si="9"/>
        <v>1800</v>
      </c>
      <c r="I7" s="36">
        <v>0.79</v>
      </c>
      <c r="J7" s="36">
        <v>1000</v>
      </c>
      <c r="K7" s="36">
        <f t="shared" si="1"/>
        <v>5.7899999999999993E-2</v>
      </c>
      <c r="L7" s="36">
        <f t="shared" si="16"/>
        <v>19.329158263453984</v>
      </c>
      <c r="M7" s="36">
        <f t="shared" si="2"/>
        <v>5.9726467449997118</v>
      </c>
      <c r="N7" s="11">
        <f t="shared" si="10"/>
        <v>4.9999999999999975E-2</v>
      </c>
      <c r="O7" s="11">
        <f t="shared" si="17"/>
        <v>7.9460000000000002E-4</v>
      </c>
      <c r="P7" s="11">
        <f t="shared" si="18"/>
        <v>1.8110000000000001E-2</v>
      </c>
      <c r="Q7" s="11">
        <f t="shared" si="19"/>
        <v>3.3380000000000001</v>
      </c>
      <c r="R7" s="11">
        <f t="shared" si="20"/>
        <v>1.8110000000000001E-2</v>
      </c>
      <c r="T7" s="11">
        <f t="shared" si="12"/>
        <v>4.9893886845816693E-2</v>
      </c>
      <c r="U7" s="11">
        <f t="shared" si="13"/>
        <v>20.008934846557803</v>
      </c>
      <c r="V7" s="12">
        <f t="shared" si="21"/>
        <v>0.97</v>
      </c>
      <c r="W7" s="12">
        <f t="shared" si="14"/>
        <v>14.24</v>
      </c>
      <c r="Y7" s="12">
        <f t="shared" si="3"/>
        <v>13.043958356458361</v>
      </c>
      <c r="Z7" s="12">
        <f t="shared" si="4"/>
        <v>0.83333333333333348</v>
      </c>
      <c r="AA7" s="12">
        <f t="shared" si="5"/>
        <v>0.52228009259259278</v>
      </c>
      <c r="AB7" s="46">
        <f t="shared" si="6"/>
        <v>13.041059951441495</v>
      </c>
      <c r="AC7" s="46">
        <f t="shared" si="7"/>
        <v>10.012224745099466</v>
      </c>
    </row>
    <row r="8" spans="1:31" x14ac:dyDescent="0.35">
      <c r="A8">
        <v>70</v>
      </c>
      <c r="B8">
        <v>20.55</v>
      </c>
      <c r="C8">
        <v>5.48</v>
      </c>
      <c r="D8">
        <v>0.24</v>
      </c>
      <c r="E8">
        <f t="shared" si="8"/>
        <v>250</v>
      </c>
      <c r="F8">
        <f t="shared" si="15"/>
        <v>80</v>
      </c>
      <c r="G8" s="36">
        <v>0.2</v>
      </c>
      <c r="H8" s="36">
        <f t="shared" si="9"/>
        <v>1800</v>
      </c>
      <c r="I8" s="36">
        <v>0.79</v>
      </c>
      <c r="J8" s="36">
        <v>1000</v>
      </c>
      <c r="K8" s="36">
        <f t="shared" si="1"/>
        <v>8.7899999999999992E-2</v>
      </c>
      <c r="L8" s="36">
        <f t="shared" si="16"/>
        <v>16.675803091766255</v>
      </c>
      <c r="M8" s="36">
        <f t="shared" si="2"/>
        <v>1.9680025770883489</v>
      </c>
      <c r="N8" s="11">
        <f t="shared" si="10"/>
        <v>4.3423536815607268E-2</v>
      </c>
      <c r="O8" s="11">
        <f t="shared" si="17"/>
        <v>7.9460000000000002E-4</v>
      </c>
      <c r="P8" s="11">
        <f t="shared" si="18"/>
        <v>1.8110000000000001E-2</v>
      </c>
      <c r="Q8" s="11">
        <f t="shared" si="19"/>
        <v>3.3380000000000001</v>
      </c>
      <c r="R8" s="11">
        <f t="shared" si="20"/>
        <v>1.8110000000000001E-2</v>
      </c>
      <c r="T8" s="11">
        <f t="shared" si="12"/>
        <v>7.3731999985858845E-2</v>
      </c>
      <c r="U8" s="11">
        <f t="shared" si="13"/>
        <v>17.950312437826071</v>
      </c>
      <c r="V8" s="12">
        <f t="shared" si="21"/>
        <v>0.97</v>
      </c>
      <c r="W8" s="12">
        <f t="shared" si="14"/>
        <v>14.24</v>
      </c>
      <c r="Y8" s="12">
        <f t="shared" si="3"/>
        <v>26.205990856991164</v>
      </c>
      <c r="Z8" s="12">
        <f t="shared" si="4"/>
        <v>0.85624999999999996</v>
      </c>
      <c r="AA8" s="12">
        <f t="shared" si="5"/>
        <v>0.57443531958524641</v>
      </c>
      <c r="AB8" s="46">
        <f t="shared" si="6"/>
        <v>8.8717740212484486</v>
      </c>
      <c r="AC8" s="46">
        <f t="shared" si="7"/>
        <v>16.187160488123293</v>
      </c>
    </row>
    <row r="9" spans="1:31" ht="14.5" customHeight="1" x14ac:dyDescent="0.35">
      <c r="A9">
        <v>110</v>
      </c>
      <c r="B9">
        <v>20.010000000000002</v>
      </c>
      <c r="C9">
        <v>3.68</v>
      </c>
      <c r="D9">
        <v>0.24</v>
      </c>
      <c r="E9">
        <f t="shared" si="8"/>
        <v>250</v>
      </c>
      <c r="F9">
        <f t="shared" si="15"/>
        <v>120</v>
      </c>
      <c r="G9" s="36">
        <v>0.2</v>
      </c>
      <c r="H9" s="36">
        <f t="shared" si="9"/>
        <v>1800</v>
      </c>
      <c r="I9" s="36">
        <v>0.79</v>
      </c>
      <c r="J9" s="36">
        <v>1000</v>
      </c>
      <c r="K9" s="36">
        <f t="shared" si="1"/>
        <v>0.12789999999999999</v>
      </c>
      <c r="L9" s="36">
        <f t="shared" si="16"/>
        <v>12.854030501089325</v>
      </c>
      <c r="M9" s="36">
        <f t="shared" si="2"/>
        <v>0.55334792771330332</v>
      </c>
      <c r="N9" s="11">
        <f t="shared" si="10"/>
        <v>4.9881235154394257E-2</v>
      </c>
      <c r="O9" s="11">
        <f t="shared" si="17"/>
        <v>7.9460000000000002E-4</v>
      </c>
      <c r="P9" s="11">
        <f t="shared" si="18"/>
        <v>1.8110000000000001E-2</v>
      </c>
      <c r="Q9" s="11">
        <f t="shared" si="19"/>
        <v>3.3380000000000001</v>
      </c>
      <c r="R9" s="11">
        <f t="shared" si="20"/>
        <v>1.8110000000000001E-2</v>
      </c>
      <c r="T9" s="11">
        <f t="shared" si="12"/>
        <v>0.10551599999999992</v>
      </c>
      <c r="U9" s="11">
        <f t="shared" si="13"/>
        <v>15.034813367259792</v>
      </c>
      <c r="V9" s="12">
        <f t="shared" si="21"/>
        <v>0.97</v>
      </c>
      <c r="W9" s="12">
        <f t="shared" si="14"/>
        <v>14.24</v>
      </c>
      <c r="Y9" s="12">
        <f t="shared" si="3"/>
        <v>35.54311786723305</v>
      </c>
      <c r="Z9" s="12">
        <f t="shared" si="4"/>
        <v>0.8337500000000001</v>
      </c>
      <c r="AA9" s="12">
        <f t="shared" si="5"/>
        <v>0.52319469500567051</v>
      </c>
      <c r="AB9" s="46">
        <f t="shared" si="6"/>
        <v>12.948773204939918</v>
      </c>
      <c r="AC9" s="46">
        <f t="shared" si="7"/>
        <v>10.101240610308807</v>
      </c>
    </row>
    <row r="10" spans="1:31" x14ac:dyDescent="0.35">
      <c r="A10">
        <v>150</v>
      </c>
      <c r="B10">
        <v>19.489999999999998</v>
      </c>
      <c r="C10">
        <v>2.44</v>
      </c>
      <c r="D10">
        <v>0.24</v>
      </c>
      <c r="E10">
        <f t="shared" si="8"/>
        <v>250</v>
      </c>
      <c r="F10">
        <f t="shared" si="15"/>
        <v>160</v>
      </c>
      <c r="G10" s="36">
        <v>0.2</v>
      </c>
      <c r="H10" s="36">
        <f t="shared" si="9"/>
        <v>1800</v>
      </c>
      <c r="I10" s="36">
        <v>0.79</v>
      </c>
      <c r="J10" s="36">
        <v>1000</v>
      </c>
      <c r="K10" s="36">
        <f t="shared" si="1"/>
        <v>0.16789999999999997</v>
      </c>
      <c r="L10" s="36">
        <f t="shared" si="16"/>
        <v>8.6648239394303594</v>
      </c>
      <c r="M10" s="36">
        <f t="shared" si="2"/>
        <v>0.10231045506755265</v>
      </c>
      <c r="N10" s="11">
        <f t="shared" si="10"/>
        <v>5.6017885976897282E-2</v>
      </c>
      <c r="O10" s="11">
        <f t="shared" si="17"/>
        <v>7.9460000000000002E-4</v>
      </c>
      <c r="P10" s="11">
        <f t="shared" si="18"/>
        <v>1.8110000000000001E-2</v>
      </c>
      <c r="Q10" s="11">
        <f t="shared" si="19"/>
        <v>3.3380000000000001</v>
      </c>
      <c r="R10" s="11">
        <f t="shared" si="20"/>
        <v>1.8110000000000001E-2</v>
      </c>
      <c r="T10" s="11">
        <f t="shared" si="12"/>
        <v>0.13730000000000001</v>
      </c>
      <c r="U10" s="11">
        <f t="shared" si="13"/>
        <v>11.904485916309259</v>
      </c>
      <c r="V10" s="12">
        <f t="shared" si="21"/>
        <v>0.97</v>
      </c>
      <c r="W10" s="12">
        <f t="shared" si="14"/>
        <v>14.24</v>
      </c>
      <c r="Y10" s="12">
        <f t="shared" si="3"/>
        <v>48.896695035984443</v>
      </c>
      <c r="Z10" s="12">
        <f t="shared" si="4"/>
        <v>0.81208333333333327</v>
      </c>
      <c r="AA10" s="12">
        <f t="shared" si="5"/>
        <v>0.47723174355120818</v>
      </c>
      <c r="AB10" s="46">
        <f t="shared" si="6"/>
        <v>18.825731273859173</v>
      </c>
      <c r="AC10" s="46">
        <f t="shared" si="7"/>
        <v>6.3374927726430128</v>
      </c>
    </row>
    <row r="11" spans="1:31" x14ac:dyDescent="0.35">
      <c r="A11">
        <v>190</v>
      </c>
      <c r="B11">
        <v>18.82</v>
      </c>
      <c r="C11">
        <v>2.2200000000000002</v>
      </c>
      <c r="D11">
        <v>0.24</v>
      </c>
      <c r="E11">
        <f t="shared" si="8"/>
        <v>250</v>
      </c>
      <c r="F11">
        <f t="shared" si="15"/>
        <v>200</v>
      </c>
      <c r="G11" s="36">
        <v>0.2</v>
      </c>
      <c r="H11" s="36">
        <f t="shared" si="9"/>
        <v>1800</v>
      </c>
      <c r="I11" s="36">
        <v>0.79</v>
      </c>
      <c r="J11" s="36">
        <v>1000</v>
      </c>
      <c r="K11" s="36">
        <f t="shared" si="1"/>
        <v>0.20789999999999995</v>
      </c>
      <c r="L11" s="36">
        <f t="shared" si="16"/>
        <v>4.0525186213861941</v>
      </c>
      <c r="M11" s="36">
        <f t="shared" si="2"/>
        <v>8.6295465594748849E-3</v>
      </c>
      <c r="N11" s="11">
        <f t="shared" si="10"/>
        <v>6.3808819906380862E-2</v>
      </c>
      <c r="O11" s="11">
        <f t="shared" si="17"/>
        <v>7.9460000000000002E-4</v>
      </c>
      <c r="P11" s="11">
        <f t="shared" si="18"/>
        <v>1.8110000000000001E-2</v>
      </c>
      <c r="Q11" s="11">
        <f t="shared" si="19"/>
        <v>3.3380000000000001</v>
      </c>
      <c r="R11" s="11">
        <f t="shared" si="20"/>
        <v>1.8110000000000001E-2</v>
      </c>
      <c r="T11" s="11">
        <f t="shared" si="12"/>
        <v>0.16908400000000001</v>
      </c>
      <c r="U11" s="11">
        <f t="shared" si="13"/>
        <v>8.5346773921792316</v>
      </c>
      <c r="V11" s="12">
        <f t="shared" si="21"/>
        <v>0.97</v>
      </c>
      <c r="W11" s="12">
        <f t="shared" si="14"/>
        <v>14.24</v>
      </c>
      <c r="Y11" s="12">
        <f t="shared" si="3"/>
        <v>47.59280008875735</v>
      </c>
      <c r="Z11" s="12">
        <f t="shared" si="4"/>
        <v>0.78416666666666668</v>
      </c>
      <c r="AA11" s="12">
        <f t="shared" si="5"/>
        <v>0.42262406478816528</v>
      </c>
      <c r="AB11" s="46">
        <f t="shared" si="6"/>
        <v>30.961176586403727</v>
      </c>
      <c r="AC11" s="46">
        <f t="shared" si="7"/>
        <v>3.412532333911336</v>
      </c>
    </row>
    <row r="12" spans="1:31" x14ac:dyDescent="0.35">
      <c r="A12">
        <v>230</v>
      </c>
      <c r="B12">
        <v>16.96</v>
      </c>
      <c r="C12">
        <v>1.22</v>
      </c>
      <c r="D12">
        <v>0.24</v>
      </c>
      <c r="E12">
        <f t="shared" si="8"/>
        <v>250</v>
      </c>
      <c r="F12">
        <f t="shared" si="15"/>
        <v>240</v>
      </c>
      <c r="G12" s="36">
        <v>0.2</v>
      </c>
      <c r="H12" s="36">
        <f t="shared" si="9"/>
        <v>1800</v>
      </c>
      <c r="I12" s="36">
        <v>0.79</v>
      </c>
      <c r="J12" s="36">
        <v>1000</v>
      </c>
      <c r="K12" s="36">
        <f t="shared" si="1"/>
        <v>0.24789999999999995</v>
      </c>
      <c r="L12" s="36">
        <f t="shared" si="16"/>
        <v>-1.050392235075118</v>
      </c>
      <c r="M12" s="36">
        <f t="shared" si="2"/>
        <v>-7.4450125427639216E-5</v>
      </c>
      <c r="N12" s="11">
        <f t="shared" si="10"/>
        <v>8.4778420038535626E-2</v>
      </c>
      <c r="O12" s="11">
        <f t="shared" si="17"/>
        <v>7.9460000000000002E-4</v>
      </c>
      <c r="P12" s="11">
        <f t="shared" si="18"/>
        <v>1.8110000000000001E-2</v>
      </c>
      <c r="Q12" s="11">
        <f t="shared" si="19"/>
        <v>3.3380000000000001</v>
      </c>
      <c r="R12" s="11">
        <f t="shared" si="20"/>
        <v>1.8110000000000001E-2</v>
      </c>
      <c r="T12" s="11">
        <f t="shared" si="12"/>
        <v>0.20086799999999999</v>
      </c>
      <c r="U12" s="11">
        <f t="shared" si="13"/>
        <v>4.8968130421507343</v>
      </c>
      <c r="V12" s="12">
        <f t="shared" si="21"/>
        <v>0.97</v>
      </c>
      <c r="W12" s="12">
        <f t="shared" si="14"/>
        <v>14.24</v>
      </c>
      <c r="Y12" s="12">
        <f t="shared" si="3"/>
        <v>60.572639692616477</v>
      </c>
      <c r="Z12" s="12">
        <f t="shared" si="4"/>
        <v>0.70666666666666667</v>
      </c>
      <c r="AA12" s="12">
        <f t="shared" si="5"/>
        <v>0.29559448169996838</v>
      </c>
      <c r="AB12" s="46">
        <f t="shared" si="6"/>
        <v>136.16059472138144</v>
      </c>
      <c r="AC12" s="46">
        <f t="shared" si="7"/>
        <v>0.54273132822463888</v>
      </c>
    </row>
    <row r="13" spans="1:31" x14ac:dyDescent="0.35">
      <c r="A13">
        <v>250</v>
      </c>
      <c r="B13">
        <v>15.97</v>
      </c>
      <c r="C13">
        <v>0.73</v>
      </c>
      <c r="D13">
        <v>0.24</v>
      </c>
      <c r="E13">
        <f t="shared" si="8"/>
        <v>250</v>
      </c>
      <c r="F13">
        <f t="shared" si="15"/>
        <v>260</v>
      </c>
      <c r="G13" s="36">
        <v>0.2</v>
      </c>
      <c r="H13" s="36">
        <f t="shared" si="9"/>
        <v>1800</v>
      </c>
      <c r="I13" s="36">
        <v>0.79</v>
      </c>
      <c r="J13" s="36">
        <v>1000</v>
      </c>
      <c r="K13" s="36">
        <f t="shared" si="1"/>
        <v>0.26789999999999997</v>
      </c>
      <c r="L13" s="36">
        <f t="shared" si="16"/>
        <v>-3.8109547875973204</v>
      </c>
      <c r="M13" s="36">
        <f t="shared" si="2"/>
        <v>-2.0158814149458114E-3</v>
      </c>
      <c r="N13" s="11">
        <f t="shared" si="10"/>
        <v>9.5561109127692459E-2</v>
      </c>
      <c r="O13" s="11">
        <f t="shared" si="17"/>
        <v>7.9460000000000002E-4</v>
      </c>
      <c r="P13" s="11">
        <f t="shared" si="18"/>
        <v>1.8110000000000001E-2</v>
      </c>
      <c r="Q13" s="11">
        <f t="shared" si="19"/>
        <v>3.3380000000000001</v>
      </c>
      <c r="R13" s="11">
        <f t="shared" si="20"/>
        <v>1.8110000000000001E-2</v>
      </c>
      <c r="T13" s="11">
        <f t="shared" si="12"/>
        <v>0.21676000000000001</v>
      </c>
      <c r="U13" s="11">
        <f t="shared" si="13"/>
        <v>2.967162044839383</v>
      </c>
      <c r="V13" s="12">
        <f t="shared" si="21"/>
        <v>0.97</v>
      </c>
      <c r="W13" s="12">
        <f t="shared" si="14"/>
        <v>14.24</v>
      </c>
      <c r="Y13" s="12">
        <f t="shared" si="3"/>
        <v>82.538510885095903</v>
      </c>
      <c r="Z13" s="12">
        <f t="shared" si="4"/>
        <v>0.66541666666666677</v>
      </c>
      <c r="AA13" s="12">
        <f t="shared" si="5"/>
        <v>0.24101245178448003</v>
      </c>
      <c r="AB13" s="46">
        <f t="shared" si="6"/>
        <v>320.59626003078546</v>
      </c>
      <c r="AC13" s="46">
        <f t="shared" si="7"/>
        <v>0.18794078552361829</v>
      </c>
    </row>
    <row r="14" spans="1:31" x14ac:dyDescent="0.35">
      <c r="A14">
        <v>300</v>
      </c>
      <c r="B14">
        <v>13.07</v>
      </c>
      <c r="C14">
        <v>0.17</v>
      </c>
      <c r="D14">
        <v>0.24</v>
      </c>
      <c r="E14">
        <f t="shared" si="8"/>
        <v>250</v>
      </c>
      <c r="F14">
        <f t="shared" si="15"/>
        <v>310</v>
      </c>
      <c r="G14" s="36">
        <v>0.2</v>
      </c>
      <c r="H14" s="36">
        <f t="shared" si="9"/>
        <v>1800</v>
      </c>
      <c r="I14" s="36">
        <v>0.79</v>
      </c>
      <c r="J14" s="36">
        <v>1000</v>
      </c>
      <c r="K14" s="36">
        <f t="shared" si="1"/>
        <v>0.31789999999999996</v>
      </c>
      <c r="L14" s="36">
        <f t="shared" si="16"/>
        <v>-11.42061281337047</v>
      </c>
      <c r="M14" s="36">
        <f t="shared" si="2"/>
        <v>-1.0967639392515981E-2</v>
      </c>
      <c r="N14" s="11">
        <f t="shared" si="10"/>
        <v>0.12573334867134475</v>
      </c>
      <c r="O14" s="11">
        <f t="shared" si="17"/>
        <v>7.9460000000000002E-4</v>
      </c>
      <c r="P14" s="11">
        <f t="shared" si="18"/>
        <v>1.8110000000000001E-2</v>
      </c>
      <c r="Q14" s="11">
        <f t="shared" si="19"/>
        <v>3.3380000000000001</v>
      </c>
      <c r="R14" s="11">
        <f t="shared" si="20"/>
        <v>1.8110000000000001E-2</v>
      </c>
      <c r="T14" s="11">
        <f t="shared" si="12"/>
        <v>0.25649</v>
      </c>
      <c r="U14" s="11">
        <f t="shared" si="13"/>
        <v>-2.2178585358636744</v>
      </c>
      <c r="V14" s="12">
        <f t="shared" si="21"/>
        <v>0.97</v>
      </c>
      <c r="W14" s="12">
        <f t="shared" si="14"/>
        <v>14.24</v>
      </c>
      <c r="Y14" s="12">
        <f t="shared" si="3"/>
        <v>181.53984078057829</v>
      </c>
      <c r="Z14" s="12">
        <f t="shared" si="4"/>
        <v>0.54458333333333331</v>
      </c>
      <c r="AA14" s="12">
        <f t="shared" si="5"/>
        <v>0.12344709173079325</v>
      </c>
      <c r="AB14" s="46">
        <f t="shared" si="6"/>
        <v>5561.83104157244</v>
      </c>
      <c r="AC14" s="46">
        <f t="shared" si="7"/>
        <v>5.5488512150079763E-3</v>
      </c>
    </row>
    <row r="15" spans="1:31" x14ac:dyDescent="0.35">
      <c r="A15">
        <v>365</v>
      </c>
      <c r="B15">
        <v>10.4</v>
      </c>
      <c r="C15">
        <v>0.15</v>
      </c>
      <c r="D15">
        <v>0.24</v>
      </c>
      <c r="E15">
        <f t="shared" si="8"/>
        <v>250</v>
      </c>
      <c r="F15">
        <f t="shared" si="15"/>
        <v>375</v>
      </c>
      <c r="G15" s="36">
        <v>0.2</v>
      </c>
      <c r="H15" s="36">
        <f t="shared" si="9"/>
        <v>1800</v>
      </c>
      <c r="I15" s="36">
        <v>0.79</v>
      </c>
      <c r="J15" s="36">
        <v>1000</v>
      </c>
      <c r="K15" s="36">
        <f t="shared" si="1"/>
        <v>0.38289999999999996</v>
      </c>
      <c r="L15" s="36">
        <f t="shared" si="16"/>
        <v>-23.156700696807643</v>
      </c>
      <c r="M15" s="36">
        <f t="shared" si="2"/>
        <v>-6.6028634640889178E-2</v>
      </c>
      <c r="N15" s="11">
        <f t="shared" si="10"/>
        <v>0.15178571428571427</v>
      </c>
      <c r="O15" s="11">
        <f t="shared" si="17"/>
        <v>7.9460000000000002E-4</v>
      </c>
      <c r="P15" s="11">
        <f t="shared" si="18"/>
        <v>1.8110000000000001E-2</v>
      </c>
      <c r="Q15" s="11">
        <f t="shared" si="19"/>
        <v>3.3380000000000001</v>
      </c>
      <c r="R15" s="11">
        <f t="shared" si="20"/>
        <v>1.8110000000000001E-2</v>
      </c>
      <c r="T15" s="11">
        <f t="shared" si="12"/>
        <v>0.308139</v>
      </c>
      <c r="U15" s="11">
        <f t="shared" si="13"/>
        <v>-9.8486545707880619</v>
      </c>
      <c r="V15" s="12">
        <f t="shared" si="21"/>
        <v>0.97</v>
      </c>
      <c r="W15" s="12">
        <f t="shared" si="14"/>
        <v>14.24</v>
      </c>
      <c r="Y15" s="12">
        <f t="shared" si="3"/>
        <v>97.572224781116162</v>
      </c>
      <c r="Z15" s="12">
        <f t="shared" si="4"/>
        <v>0.43333333333333335</v>
      </c>
      <c r="AA15" s="12">
        <f t="shared" si="5"/>
        <v>5.8543334868669694E-2</v>
      </c>
      <c r="AB15" s="46">
        <f t="shared" si="6"/>
        <v>144020.77880934428</v>
      </c>
      <c r="AC15" s="46">
        <f t="shared" si="7"/>
        <v>1.0162307021365607E-4</v>
      </c>
    </row>
    <row r="16" spans="1:31" x14ac:dyDescent="0.35">
      <c r="AB16" s="46"/>
    </row>
    <row r="17" spans="28:28" x14ac:dyDescent="0.35">
      <c r="AB17" s="46"/>
    </row>
    <row r="18" spans="28:28" x14ac:dyDescent="0.35">
      <c r="AB18" s="46"/>
    </row>
    <row r="19" spans="28:28" x14ac:dyDescent="0.35">
      <c r="AB19" s="46"/>
    </row>
    <row r="20" spans="28:28" x14ac:dyDescent="0.35">
      <c r="AB20" s="46"/>
    </row>
    <row r="21" spans="28:28" x14ac:dyDescent="0.35">
      <c r="AB21" s="46"/>
    </row>
    <row r="22" spans="28:28" x14ac:dyDescent="0.35">
      <c r="AB22" s="46"/>
    </row>
    <row r="23" spans="28:28" x14ac:dyDescent="0.35">
      <c r="AB23" s="46"/>
    </row>
    <row r="24" spans="28:28" x14ac:dyDescent="0.35">
      <c r="AB24" s="46"/>
    </row>
    <row r="25" spans="28:28" x14ac:dyDescent="0.35">
      <c r="AB25" s="46"/>
    </row>
    <row r="26" spans="28:28" x14ac:dyDescent="0.35">
      <c r="AB26" s="46"/>
    </row>
    <row r="27" spans="28:28" x14ac:dyDescent="0.35">
      <c r="AB27" s="46"/>
    </row>
  </sheetData>
  <mergeCells count="3">
    <mergeCell ref="A1:C1"/>
    <mergeCell ref="N1:U1"/>
    <mergeCell ref="V1:A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zoomScale="60" zoomScaleNormal="60" workbookViewId="0">
      <selection activeCell="Z3" sqref="Z3"/>
    </sheetView>
  </sheetViews>
  <sheetFormatPr defaultRowHeight="14.5" x14ac:dyDescent="0.35"/>
  <cols>
    <col min="7" max="13" width="8.7265625" style="36"/>
    <col min="14" max="20" width="8.7265625" style="11"/>
    <col min="21" max="21" width="10.81640625" style="11" bestFit="1" customWidth="1"/>
    <col min="22" max="24" width="10.81640625" style="12" customWidth="1"/>
    <col min="25" max="25" width="8.81640625" style="12" bestFit="1" customWidth="1"/>
    <col min="26" max="26" width="10.81640625" style="12" customWidth="1"/>
    <col min="27" max="27" width="8.81640625" style="12" bestFit="1" customWidth="1"/>
    <col min="28" max="28" width="10.81640625" style="12" customWidth="1"/>
    <col min="29" max="29" width="11.81640625" style="12" bestFit="1" customWidth="1"/>
  </cols>
  <sheetData>
    <row r="1" spans="1:44" ht="41" customHeight="1" x14ac:dyDescent="0.6">
      <c r="A1" s="92" t="s">
        <v>8</v>
      </c>
      <c r="B1" s="92"/>
      <c r="C1" s="92"/>
      <c r="D1" s="37"/>
      <c r="E1" s="35"/>
      <c r="N1" s="101" t="s">
        <v>56</v>
      </c>
      <c r="O1" s="106"/>
      <c r="P1" s="106"/>
      <c r="Q1" s="106"/>
      <c r="R1" s="106"/>
      <c r="S1" s="106"/>
      <c r="T1" s="106"/>
      <c r="U1" s="106"/>
      <c r="V1" s="102" t="s">
        <v>57</v>
      </c>
      <c r="W1" s="108"/>
      <c r="X1" s="108"/>
      <c r="Y1" s="108"/>
      <c r="Z1" s="108"/>
      <c r="AA1" s="108"/>
      <c r="AB1" s="108"/>
      <c r="AC1" s="108"/>
      <c r="AN1" t="s">
        <v>61</v>
      </c>
      <c r="AO1" t="s">
        <v>63</v>
      </c>
      <c r="AP1" t="s">
        <v>62</v>
      </c>
      <c r="AQ1" t="s">
        <v>64</v>
      </c>
      <c r="AR1" t="s">
        <v>22</v>
      </c>
    </row>
    <row r="2" spans="1:44" ht="19" thickBot="1" x14ac:dyDescent="0.5">
      <c r="A2" t="s">
        <v>6</v>
      </c>
      <c r="B2" t="s">
        <v>3</v>
      </c>
      <c r="C2" t="s">
        <v>4</v>
      </c>
      <c r="F2" t="s">
        <v>11</v>
      </c>
      <c r="G2" s="36" t="s">
        <v>12</v>
      </c>
      <c r="H2" s="36" t="s">
        <v>13</v>
      </c>
      <c r="I2" s="36" t="s">
        <v>14</v>
      </c>
      <c r="J2" s="36" t="s">
        <v>15</v>
      </c>
      <c r="K2" s="36" t="s">
        <v>0</v>
      </c>
      <c r="L2" s="36" t="s">
        <v>1</v>
      </c>
      <c r="M2" s="36" t="s">
        <v>16</v>
      </c>
      <c r="N2" s="11" t="s">
        <v>55</v>
      </c>
      <c r="O2" s="52" t="s">
        <v>17</v>
      </c>
      <c r="P2" s="52" t="s">
        <v>18</v>
      </c>
      <c r="Q2" s="52" t="s">
        <v>19</v>
      </c>
      <c r="R2" s="52" t="s">
        <v>20</v>
      </c>
      <c r="S2" s="11" t="s">
        <v>21</v>
      </c>
      <c r="T2" s="11" t="s">
        <v>0</v>
      </c>
      <c r="U2" s="11" t="s">
        <v>1</v>
      </c>
      <c r="V2" s="47" t="s">
        <v>17</v>
      </c>
      <c r="W2" s="47" t="s">
        <v>65</v>
      </c>
      <c r="X2" s="51"/>
      <c r="Y2" s="53" t="s">
        <v>59</v>
      </c>
      <c r="Z2" s="12" t="s">
        <v>54</v>
      </c>
      <c r="AA2" s="12" t="s">
        <v>58</v>
      </c>
      <c r="AB2" s="53" t="s">
        <v>60</v>
      </c>
      <c r="AC2" s="12" t="s">
        <v>22</v>
      </c>
      <c r="AH2">
        <f>31.71+1.86*COS(AN2*0.09735)+2.147*SIN(AN2*0.09735)+1.651*COS(2*AN2*0.09735)-0.0801*SIN(2*AN2*0.09735)+0.4815*COS(3*AN2*0.09735)-0.5943*SIN(3*AN2*0.09735)-0.1009*COS(4*AN2*0.09735)-0.2529*SIN(4*AN2*0.09735)</f>
        <v>35.601599999999998</v>
      </c>
      <c r="AN2">
        <v>0</v>
      </c>
      <c r="AO2">
        <f>$O$3*AN2-$P$3*EXP(-AN2/$Q$3)+$P$3</f>
        <v>0</v>
      </c>
      <c r="AP2">
        <f>($D$3-AO2)/(1-AO2)*100</f>
        <v>35.6</v>
      </c>
      <c r="AQ2">
        <f t="shared" ref="AQ2:AQ42" si="0">$V$3*((AH2/$AH$2)^(-$W$3)-1)+1</f>
        <v>1</v>
      </c>
      <c r="AR2">
        <f t="shared" ref="AR2:AR42" si="1">((AH2/$AH$2)^3*((1-$AH$2)/(1-AH2))^2)/AQ2*$C$3</f>
        <v>2300</v>
      </c>
    </row>
    <row r="3" spans="1:44" x14ac:dyDescent="0.35">
      <c r="A3">
        <v>0</v>
      </c>
      <c r="B3">
        <v>35.6</v>
      </c>
      <c r="C3">
        <v>2300</v>
      </c>
      <c r="D3">
        <f>$B$3/100</f>
        <v>0.35600000000000004</v>
      </c>
      <c r="E3">
        <f>$C$3</f>
        <v>2300</v>
      </c>
      <c r="F3">
        <f>A3+10</f>
        <v>10</v>
      </c>
      <c r="G3" s="36">
        <v>-0.8</v>
      </c>
      <c r="H3" s="36">
        <f t="shared" ref="H3" si="2">J3*3*(1-2*G3)</f>
        <v>7800</v>
      </c>
      <c r="I3" s="36">
        <v>0.79</v>
      </c>
      <c r="J3" s="36">
        <v>1000</v>
      </c>
      <c r="K3" s="36">
        <f t="shared" ref="K3" si="3">3*(1-2*G3)/H3*F3+I3/J3*10</f>
        <v>1.7899999999999999E-2</v>
      </c>
      <c r="L3" s="36">
        <f>($D$4-K3)/(1-K3)*100</f>
        <v>34.426229508196734</v>
      </c>
      <c r="M3" s="36">
        <f>(L3/$L$4)^3*((1-$L$4/100)/(1-L3/100))^2*C3</f>
        <v>2355.1111270053602</v>
      </c>
      <c r="N3" s="11">
        <f>(D3-B3/100)/(1-B3/100)</f>
        <v>0</v>
      </c>
      <c r="O3" s="49">
        <v>1.6299999999999999E-3</v>
      </c>
      <c r="P3" s="11">
        <v>1.6029999999999999E-2</v>
      </c>
      <c r="Q3" s="11">
        <v>5.734</v>
      </c>
      <c r="R3" s="11">
        <v>1.6029999999999999E-2</v>
      </c>
      <c r="S3" s="11">
        <v>0.99550000000000005</v>
      </c>
      <c r="T3" s="11">
        <f>O3*A3-P3*EXP(-A3/Q3)+R3</f>
        <v>0</v>
      </c>
      <c r="U3" s="11">
        <f>(D3-T3)/(1-T3)*100</f>
        <v>35.6</v>
      </c>
      <c r="V3" s="48">
        <v>3.0759999999999999E-2</v>
      </c>
      <c r="W3" s="48">
        <v>28.51</v>
      </c>
      <c r="X3" s="48">
        <v>0.99080000000000001</v>
      </c>
      <c r="Y3" s="12">
        <f t="shared" ref="Y3:Y28" si="4">((B3/D3/100)^3*((1-D3)/(1-B3/100))^2)/(C3/E3)</f>
        <v>1</v>
      </c>
      <c r="Z3" s="12">
        <f t="shared" ref="Z3:Z28" si="5">B3/D3/100</f>
        <v>1</v>
      </c>
      <c r="AA3" s="12">
        <f t="shared" ref="AA3:AA28" si="6">((B3/D3/100)^3*((1-D3)/(1-B3/100))^2)</f>
        <v>1</v>
      </c>
      <c r="AB3" s="46">
        <f t="shared" ref="AB3:AB28" si="7">V3*(Z3^(-W3)-1)+1</f>
        <v>1</v>
      </c>
      <c r="AC3" s="46">
        <f t="shared" ref="AC3:AC28" si="8">AA3/AB3*E3</f>
        <v>2300</v>
      </c>
      <c r="AH3">
        <f t="shared" ref="AH3:AH42" si="9">31.71+1.86*COS(AN3*0.09735)+2.147*SIN(AN3*0.09735)+1.651*COS(2*AN3*0.09735)-0.0801*SIN(2*AN3*0.09735)+0.4815*COS(3*AN3*0.09735)-0.5943*SIN(3*AN3*0.09735)-0.1009*COS(4*AN3*0.09735)-0.2529*SIN(4*AN3*0.09735)</f>
        <v>35.474829375960496</v>
      </c>
      <c r="AN3">
        <v>1</v>
      </c>
      <c r="AO3">
        <f t="shared" ref="AO3:AO42" si="10">$O$3*AN3-$P$3*EXP(-AN3/$Q$3)+$P$3</f>
        <v>4.1954050940619589E-3</v>
      </c>
      <c r="AP3">
        <f t="shared" ref="AP3:AP42" si="11">($D$3-AO3)/(1-AO3)*100</f>
        <v>35.328677604582545</v>
      </c>
      <c r="AQ3">
        <f t="shared" si="0"/>
        <v>1.003292896166637</v>
      </c>
      <c r="AR3">
        <f t="shared" si="1"/>
        <v>2284.7601076154301</v>
      </c>
    </row>
    <row r="4" spans="1:44" x14ac:dyDescent="0.35">
      <c r="A4">
        <v>3</v>
      </c>
      <c r="B4">
        <v>35</v>
      </c>
      <c r="C4">
        <v>1863.8</v>
      </c>
      <c r="D4">
        <f t="shared" ref="D4:D28" si="12">$B$3/100</f>
        <v>0.35600000000000004</v>
      </c>
      <c r="E4">
        <f t="shared" ref="E4:E27" si="13">$C$3</f>
        <v>2300</v>
      </c>
      <c r="F4">
        <f>A4+10</f>
        <v>13</v>
      </c>
      <c r="G4" s="36">
        <v>0.2</v>
      </c>
      <c r="H4" s="36">
        <f t="shared" ref="H4:H28" si="14">J4*3*(1-2*G4)</f>
        <v>1800</v>
      </c>
      <c r="I4" s="36">
        <v>0.79</v>
      </c>
      <c r="J4" s="36">
        <v>1000</v>
      </c>
      <c r="K4" s="36">
        <f t="shared" ref="K4:K28" si="15">3*(1-2*G4)/H4*F4+I4/J4*10</f>
        <v>2.0899999999999998E-2</v>
      </c>
      <c r="L4" s="36">
        <f>($D$4-K4)/(1-K4)*100</f>
        <v>34.225308957205606</v>
      </c>
      <c r="M4" s="36">
        <f>(L4/$L$4)^3*((1-$L$4/100)/(1-L4/100))^2*C4</f>
        <v>1863.8</v>
      </c>
      <c r="N4" s="11">
        <f t="shared" ref="N4:N28" si="16">(D4-B4/100)/(1-B4/100)</f>
        <v>9.2307692307693236E-3</v>
      </c>
      <c r="O4" s="11">
        <f t="shared" ref="O4:R15" si="17">O3</f>
        <v>1.6299999999999999E-3</v>
      </c>
      <c r="P4" s="11">
        <f t="shared" si="17"/>
        <v>1.6029999999999999E-2</v>
      </c>
      <c r="Q4" s="11">
        <f t="shared" si="17"/>
        <v>5.734</v>
      </c>
      <c r="R4" s="11">
        <f t="shared" si="17"/>
        <v>1.6029999999999999E-2</v>
      </c>
      <c r="S4" s="11">
        <f>(1-P4)/O4/1000</f>
        <v>0.60366257668711665</v>
      </c>
      <c r="T4" s="11">
        <f t="shared" ref="T4:T28" si="18">O4*A4-P4*EXP(-A4/Q4)+R4</f>
        <v>1.1420235685552275E-2</v>
      </c>
      <c r="U4" s="11">
        <f t="shared" ref="U4:U28" si="19">(D4-T4)/(1-T4)*100</f>
        <v>34.856040630510392</v>
      </c>
      <c r="V4" s="12">
        <f>V3</f>
        <v>3.0759999999999999E-2</v>
      </c>
      <c r="W4" s="12">
        <f t="shared" ref="W4:W20" si="20">W3</f>
        <v>28.51</v>
      </c>
      <c r="Y4" s="12">
        <f t="shared" si="4"/>
        <v>1.1511387915154581</v>
      </c>
      <c r="Z4" s="12">
        <f t="shared" si="5"/>
        <v>0.9831460674157303</v>
      </c>
      <c r="AA4" s="12">
        <f t="shared" si="6"/>
        <v>0.9328228172289178</v>
      </c>
      <c r="AB4" s="46">
        <f t="shared" si="7"/>
        <v>1.0191796884779374</v>
      </c>
      <c r="AC4" s="46">
        <f t="shared" si="8"/>
        <v>2105.1169915195533</v>
      </c>
      <c r="AH4">
        <f t="shared" si="9"/>
        <v>35.271719809560416</v>
      </c>
      <c r="AN4">
        <v>2</v>
      </c>
      <c r="AO4">
        <f t="shared" si="10"/>
        <v>7.9802485351832403E-3</v>
      </c>
      <c r="AP4">
        <f t="shared" si="11"/>
        <v>35.081937728652143</v>
      </c>
      <c r="AQ4">
        <f t="shared" si="0"/>
        <v>1.0093496483023308</v>
      </c>
      <c r="AR4">
        <f t="shared" si="1"/>
        <v>2258.8017940323443</v>
      </c>
    </row>
    <row r="5" spans="1:44" x14ac:dyDescent="0.35">
      <c r="A5">
        <v>5</v>
      </c>
      <c r="B5">
        <v>34.5</v>
      </c>
      <c r="C5">
        <v>1720.6</v>
      </c>
      <c r="D5">
        <f t="shared" si="12"/>
        <v>0.35600000000000004</v>
      </c>
      <c r="E5">
        <f t="shared" si="13"/>
        <v>2300</v>
      </c>
      <c r="F5">
        <f t="shared" ref="F5:F27" si="21">A5+10</f>
        <v>15</v>
      </c>
      <c r="G5" s="36">
        <v>0.2</v>
      </c>
      <c r="H5" s="36">
        <f t="shared" si="14"/>
        <v>1800</v>
      </c>
      <c r="I5" s="36">
        <v>0.79</v>
      </c>
      <c r="J5" s="36">
        <v>1000</v>
      </c>
      <c r="K5" s="36">
        <f t="shared" si="15"/>
        <v>2.2899999999999997E-2</v>
      </c>
      <c r="L5" s="36">
        <f t="shared" ref="L5:L28" si="22">($D$4-K5)/(1-K5)*100</f>
        <v>34.090676491658996</v>
      </c>
      <c r="M5" s="36">
        <f t="shared" ref="M5:M28" si="23">(L5/$L$4)^3*((1-$L$4/100)/(1-L5/100))^2*C5</f>
        <v>1693.4351515520709</v>
      </c>
      <c r="N5" s="11">
        <f>(D5-B5/100)/(1-B5/100)</f>
        <v>1.679389312977109E-2</v>
      </c>
      <c r="O5" s="11">
        <f t="shared" si="17"/>
        <v>1.6299999999999999E-3</v>
      </c>
      <c r="P5" s="11">
        <f t="shared" si="17"/>
        <v>1.6029999999999999E-2</v>
      </c>
      <c r="Q5" s="11">
        <f t="shared" si="17"/>
        <v>5.734</v>
      </c>
      <c r="R5" s="11">
        <f t="shared" si="17"/>
        <v>1.6029999999999999E-2</v>
      </c>
      <c r="T5" s="11">
        <f t="shared" si="18"/>
        <v>1.7477568722973229E-2</v>
      </c>
      <c r="U5" s="11">
        <f t="shared" si="19"/>
        <v>34.45442266768756</v>
      </c>
      <c r="V5" s="12">
        <f>V4</f>
        <v>3.0759999999999999E-2</v>
      </c>
      <c r="W5" s="12">
        <f t="shared" si="20"/>
        <v>28.51</v>
      </c>
      <c r="Y5" s="12">
        <f t="shared" si="4"/>
        <v>1.1761002532512046</v>
      </c>
      <c r="Z5" s="12">
        <f t="shared" si="5"/>
        <v>0.96910112359550549</v>
      </c>
      <c r="AA5" s="12">
        <f t="shared" si="6"/>
        <v>0.87982525901914022</v>
      </c>
      <c r="AB5" s="46">
        <f t="shared" si="7"/>
        <v>1.0445067862366917</v>
      </c>
      <c r="AC5" s="46">
        <f t="shared" si="8"/>
        <v>1937.3718987838752</v>
      </c>
      <c r="AH5">
        <f t="shared" si="9"/>
        <v>35.021915363658486</v>
      </c>
      <c r="AN5">
        <v>3</v>
      </c>
      <c r="AO5">
        <f t="shared" si="10"/>
        <v>1.1420235685552275E-2</v>
      </c>
      <c r="AP5">
        <f t="shared" si="11"/>
        <v>34.856040630510392</v>
      </c>
      <c r="AQ5">
        <f t="shared" si="0"/>
        <v>1.0183592651752342</v>
      </c>
      <c r="AR5">
        <f t="shared" si="1"/>
        <v>2223.8873947015195</v>
      </c>
    </row>
    <row r="6" spans="1:44" x14ac:dyDescent="0.35">
      <c r="A6">
        <v>10</v>
      </c>
      <c r="B6">
        <v>33.479999999999997</v>
      </c>
      <c r="C6">
        <v>1650.4</v>
      </c>
      <c r="D6">
        <f t="shared" si="12"/>
        <v>0.35600000000000004</v>
      </c>
      <c r="E6">
        <f t="shared" si="13"/>
        <v>2300</v>
      </c>
      <c r="F6">
        <f t="shared" si="21"/>
        <v>20</v>
      </c>
      <c r="G6" s="36">
        <v>0.2</v>
      </c>
      <c r="H6" s="36">
        <f t="shared" si="14"/>
        <v>1800</v>
      </c>
      <c r="I6" s="36">
        <v>0.79</v>
      </c>
      <c r="J6" s="36">
        <v>1000</v>
      </c>
      <c r="K6" s="36">
        <f t="shared" si="15"/>
        <v>2.7899999999999998E-2</v>
      </c>
      <c r="L6" s="36">
        <f t="shared" si="22"/>
        <v>33.751671638720303</v>
      </c>
      <c r="M6" s="36">
        <f t="shared" si="23"/>
        <v>1560.273491530616</v>
      </c>
      <c r="N6" s="11">
        <f t="shared" si="16"/>
        <v>3.1870114251353054E-2</v>
      </c>
      <c r="O6" s="11">
        <f t="shared" si="17"/>
        <v>1.6299999999999999E-3</v>
      </c>
      <c r="P6" s="11">
        <f t="shared" ref="P6:R15" si="24">P5</f>
        <v>1.6029999999999999E-2</v>
      </c>
      <c r="Q6" s="11">
        <f t="shared" si="24"/>
        <v>5.734</v>
      </c>
      <c r="R6" s="11">
        <f t="shared" si="24"/>
        <v>1.6029999999999999E-2</v>
      </c>
      <c r="T6" s="11">
        <f t="shared" si="18"/>
        <v>2.9527592949265956E-2</v>
      </c>
      <c r="U6" s="11">
        <f t="shared" si="19"/>
        <v>33.64056563368802</v>
      </c>
      <c r="V6" s="12">
        <f t="shared" ref="V6:W27" si="25">V5</f>
        <v>3.0759999999999999E-2</v>
      </c>
      <c r="W6" s="12">
        <f t="shared" si="20"/>
        <v>28.51</v>
      </c>
      <c r="Y6" s="12">
        <f t="shared" si="4"/>
        <v>1.0864562152656891</v>
      </c>
      <c r="Z6" s="12">
        <f t="shared" si="5"/>
        <v>0.94044943820224702</v>
      </c>
      <c r="AA6" s="12">
        <f t="shared" si="6"/>
        <v>0.77960319029325809</v>
      </c>
      <c r="AB6" s="46">
        <f t="shared" si="7"/>
        <v>1.1463294190369042</v>
      </c>
      <c r="AC6" s="46">
        <f t="shared" si="8"/>
        <v>1564.199005885208</v>
      </c>
      <c r="AH6">
        <f t="shared" si="9"/>
        <v>34.752336641575965</v>
      </c>
      <c r="AN6">
        <v>4</v>
      </c>
      <c r="AO6">
        <f t="shared" si="10"/>
        <v>1.4570556569187473E-2</v>
      </c>
      <c r="AP6">
        <f t="shared" si="11"/>
        <v>34.647781807910278</v>
      </c>
      <c r="AQ6">
        <f t="shared" si="0"/>
        <v>1.0304649025518513</v>
      </c>
      <c r="AR6">
        <f t="shared" si="1"/>
        <v>2181.8394437832344</v>
      </c>
    </row>
    <row r="7" spans="1:44" x14ac:dyDescent="0.35">
      <c r="A7">
        <v>15</v>
      </c>
      <c r="B7">
        <v>32.85</v>
      </c>
      <c r="C7">
        <v>1453.4</v>
      </c>
      <c r="D7">
        <f t="shared" si="12"/>
        <v>0.35600000000000004</v>
      </c>
      <c r="E7">
        <f t="shared" si="13"/>
        <v>2300</v>
      </c>
      <c r="F7">
        <f t="shared" si="21"/>
        <v>25</v>
      </c>
      <c r="G7" s="36">
        <v>0.2</v>
      </c>
      <c r="H7" s="36">
        <f t="shared" si="14"/>
        <v>1800</v>
      </c>
      <c r="I7" s="36">
        <v>0.79</v>
      </c>
      <c r="J7" s="36">
        <v>1000</v>
      </c>
      <c r="K7" s="36">
        <f t="shared" si="15"/>
        <v>3.2899999999999999E-2</v>
      </c>
      <c r="L7" s="36">
        <f t="shared" si="22"/>
        <v>33.409161410402241</v>
      </c>
      <c r="M7" s="36">
        <f t="shared" si="23"/>
        <v>1318.9502474193296</v>
      </c>
      <c r="N7" s="11">
        <f t="shared" si="16"/>
        <v>4.0953090096798248E-2</v>
      </c>
      <c r="O7" s="11">
        <f t="shared" si="17"/>
        <v>1.6299999999999999E-3</v>
      </c>
      <c r="P7" s="11">
        <f t="shared" si="24"/>
        <v>1.6029999999999999E-2</v>
      </c>
      <c r="Q7" s="11">
        <f t="shared" si="24"/>
        <v>5.734</v>
      </c>
      <c r="R7" s="11">
        <f t="shared" si="24"/>
        <v>1.6029999999999999E-2</v>
      </c>
      <c r="T7" s="11">
        <f t="shared" si="18"/>
        <v>3.9308263214734858E-2</v>
      </c>
      <c r="U7" s="11">
        <f t="shared" si="19"/>
        <v>32.964969371444951</v>
      </c>
      <c r="V7" s="12">
        <f t="shared" si="25"/>
        <v>3.0759999999999999E-2</v>
      </c>
      <c r="W7" s="12">
        <f t="shared" si="20"/>
        <v>28.51</v>
      </c>
      <c r="Y7" s="12">
        <f t="shared" si="4"/>
        <v>1.1436114861115811</v>
      </c>
      <c r="Z7" s="12">
        <f t="shared" si="5"/>
        <v>0.922752808988764</v>
      </c>
      <c r="AA7" s="12">
        <f t="shared" si="6"/>
        <v>0.72266301474546624</v>
      </c>
      <c r="AB7" s="46">
        <f t="shared" si="7"/>
        <v>1.2736102938387643</v>
      </c>
      <c r="AC7" s="46">
        <f t="shared" si="8"/>
        <v>1305.0498586226038</v>
      </c>
      <c r="AH7">
        <f t="shared" si="9"/>
        <v>34.484856435474626</v>
      </c>
      <c r="AN7">
        <v>5</v>
      </c>
      <c r="AO7">
        <f t="shared" si="10"/>
        <v>1.7477568722973229E-2</v>
      </c>
      <c r="AP7">
        <f t="shared" si="11"/>
        <v>34.45442266768756</v>
      </c>
      <c r="AQ7">
        <f t="shared" si="0"/>
        <v>1.0455525425231185</v>
      </c>
      <c r="AR7">
        <f t="shared" si="1"/>
        <v>2134.7851417554134</v>
      </c>
    </row>
    <row r="8" spans="1:44" x14ac:dyDescent="0.35">
      <c r="A8">
        <v>20</v>
      </c>
      <c r="B8">
        <v>32.29</v>
      </c>
      <c r="C8">
        <v>1125.7</v>
      </c>
      <c r="D8">
        <f t="shared" si="12"/>
        <v>0.35600000000000004</v>
      </c>
      <c r="E8">
        <f t="shared" si="13"/>
        <v>2300</v>
      </c>
      <c r="F8">
        <f t="shared" si="21"/>
        <v>30</v>
      </c>
      <c r="G8" s="36">
        <v>0.2</v>
      </c>
      <c r="H8" s="36">
        <f t="shared" si="14"/>
        <v>1800</v>
      </c>
      <c r="I8" s="36">
        <v>0.79</v>
      </c>
      <c r="J8" s="36">
        <v>1000</v>
      </c>
      <c r="K8" s="36">
        <f t="shared" si="15"/>
        <v>3.7899999999999996E-2</v>
      </c>
      <c r="L8" s="36">
        <f t="shared" si="22"/>
        <v>33.063091154765623</v>
      </c>
      <c r="M8" s="36">
        <f t="shared" si="23"/>
        <v>979.934901472207</v>
      </c>
      <c r="N8" s="11">
        <f t="shared" si="16"/>
        <v>4.8884950524294896E-2</v>
      </c>
      <c r="O8" s="11">
        <f t="shared" si="17"/>
        <v>1.6299999999999999E-3</v>
      </c>
      <c r="P8" s="11">
        <f t="shared" si="24"/>
        <v>1.6029999999999999E-2</v>
      </c>
      <c r="Q8" s="11">
        <f t="shared" si="24"/>
        <v>5.734</v>
      </c>
      <c r="R8" s="11">
        <f t="shared" si="24"/>
        <v>1.6029999999999999E-2</v>
      </c>
      <c r="T8" s="11">
        <f t="shared" si="18"/>
        <v>4.8140075778040928E-2</v>
      </c>
      <c r="U8" s="11">
        <f t="shared" si="19"/>
        <v>32.342986230206172</v>
      </c>
      <c r="V8" s="12">
        <f t="shared" si="25"/>
        <v>3.0759999999999999E-2</v>
      </c>
      <c r="W8" s="12">
        <f t="shared" si="20"/>
        <v>28.51</v>
      </c>
      <c r="Y8" s="12">
        <f t="shared" si="4"/>
        <v>1.3791941874997626</v>
      </c>
      <c r="Z8" s="12">
        <f t="shared" si="5"/>
        <v>0.9070224719101122</v>
      </c>
      <c r="AA8" s="12">
        <f t="shared" si="6"/>
        <v>0.67502560733412298</v>
      </c>
      <c r="AB8" s="46">
        <f t="shared" si="7"/>
        <v>1.4661706793356</v>
      </c>
      <c r="AC8" s="46">
        <f t="shared" si="8"/>
        <v>1058.9209829049576</v>
      </c>
      <c r="AH8">
        <f t="shared" si="9"/>
        <v>34.234905218695808</v>
      </c>
      <c r="AN8">
        <v>6</v>
      </c>
      <c r="AO8">
        <f t="shared" si="10"/>
        <v>2.0180210728006586E-2</v>
      </c>
      <c r="AP8">
        <f t="shared" si="11"/>
        <v>34.273627961883449</v>
      </c>
      <c r="AQ8">
        <f t="shared" si="0"/>
        <v>1.0631403804163446</v>
      </c>
      <c r="AR8">
        <f t="shared" si="1"/>
        <v>2085.1607237526641</v>
      </c>
    </row>
    <row r="9" spans="1:44" x14ac:dyDescent="0.35">
      <c r="A9">
        <v>25</v>
      </c>
      <c r="B9">
        <v>31.95</v>
      </c>
      <c r="C9">
        <v>938.3</v>
      </c>
      <c r="D9">
        <f t="shared" si="12"/>
        <v>0.35600000000000004</v>
      </c>
      <c r="E9">
        <f t="shared" si="13"/>
        <v>2300</v>
      </c>
      <c r="F9">
        <f t="shared" si="21"/>
        <v>35</v>
      </c>
      <c r="G9" s="36">
        <v>0.2</v>
      </c>
      <c r="H9" s="36">
        <f t="shared" si="14"/>
        <v>1800</v>
      </c>
      <c r="I9" s="36">
        <v>0.79</v>
      </c>
      <c r="J9" s="36">
        <v>1000</v>
      </c>
      <c r="K9" s="36">
        <f t="shared" si="15"/>
        <v>4.2899999999999994E-2</v>
      </c>
      <c r="L9" s="36">
        <f t="shared" si="22"/>
        <v>32.713405077839312</v>
      </c>
      <c r="M9" s="36">
        <f t="shared" si="23"/>
        <v>782.95602422055606</v>
      </c>
      <c r="N9" s="11">
        <f t="shared" si="16"/>
        <v>5.3637031594415921E-2</v>
      </c>
      <c r="O9" s="11">
        <f t="shared" si="17"/>
        <v>1.6299999999999999E-3</v>
      </c>
      <c r="P9" s="11">
        <f t="shared" si="24"/>
        <v>1.6029999999999999E-2</v>
      </c>
      <c r="Q9" s="11">
        <f t="shared" si="24"/>
        <v>5.734</v>
      </c>
      <c r="R9" s="11">
        <f t="shared" si="24"/>
        <v>1.6029999999999999E-2</v>
      </c>
      <c r="T9" s="11">
        <f t="shared" si="18"/>
        <v>5.6575153872200162E-2</v>
      </c>
      <c r="U9" s="11">
        <f t="shared" si="19"/>
        <v>31.738070855008903</v>
      </c>
      <c r="V9" s="12">
        <f t="shared" si="25"/>
        <v>3.0759999999999999E-2</v>
      </c>
      <c r="W9" s="12">
        <f t="shared" si="20"/>
        <v>28.51</v>
      </c>
      <c r="Y9" s="12">
        <f t="shared" si="4"/>
        <v>1.5869534539715011</v>
      </c>
      <c r="Z9" s="12">
        <f t="shared" si="5"/>
        <v>0.89747191011235938</v>
      </c>
      <c r="AA9" s="12">
        <f t="shared" si="6"/>
        <v>0.64740801124411285</v>
      </c>
      <c r="AB9" s="46">
        <f t="shared" si="7"/>
        <v>1.6412279472277822</v>
      </c>
      <c r="AC9" s="46">
        <f t="shared" si="8"/>
        <v>907.27094208736344</v>
      </c>
      <c r="AH9">
        <f t="shared" si="9"/>
        <v>34.011084902215792</v>
      </c>
      <c r="AN9">
        <v>7</v>
      </c>
      <c r="AO9">
        <f t="shared" si="10"/>
        <v>2.2711189522570979E-2</v>
      </c>
      <c r="AP9">
        <f t="shared" si="11"/>
        <v>34.103410056911379</v>
      </c>
      <c r="AQ9">
        <f t="shared" si="0"/>
        <v>1.0824493252636436</v>
      </c>
      <c r="AR9">
        <f t="shared" si="1"/>
        <v>2035.3820341187379</v>
      </c>
    </row>
    <row r="10" spans="1:44" x14ac:dyDescent="0.35">
      <c r="A10">
        <v>30</v>
      </c>
      <c r="B10">
        <v>31.27</v>
      </c>
      <c r="C10">
        <v>619</v>
      </c>
      <c r="D10">
        <f t="shared" si="12"/>
        <v>0.35600000000000004</v>
      </c>
      <c r="E10">
        <f t="shared" si="13"/>
        <v>2300</v>
      </c>
      <c r="F10">
        <f t="shared" si="21"/>
        <v>40</v>
      </c>
      <c r="G10" s="36">
        <v>0.2</v>
      </c>
      <c r="H10" s="36">
        <f t="shared" si="14"/>
        <v>1800</v>
      </c>
      <c r="I10" s="36">
        <v>0.79</v>
      </c>
      <c r="J10" s="36">
        <v>1000</v>
      </c>
      <c r="K10" s="36">
        <f t="shared" si="15"/>
        <v>4.7899999999999998E-2</v>
      </c>
      <c r="L10" s="36">
        <f t="shared" si="22"/>
        <v>32.360046213633026</v>
      </c>
      <c r="M10" s="36">
        <f t="shared" si="23"/>
        <v>494.75130210869588</v>
      </c>
      <c r="N10" s="11">
        <f t="shared" si="16"/>
        <v>6.3000145496871898E-2</v>
      </c>
      <c r="O10" s="11">
        <f t="shared" si="17"/>
        <v>1.6299999999999999E-3</v>
      </c>
      <c r="P10" s="11">
        <f t="shared" si="24"/>
        <v>1.6029999999999999E-2</v>
      </c>
      <c r="Q10" s="11">
        <f t="shared" si="24"/>
        <v>5.734</v>
      </c>
      <c r="R10" s="11">
        <f t="shared" si="24"/>
        <v>1.6029999999999999E-2</v>
      </c>
      <c r="T10" s="11">
        <f t="shared" si="18"/>
        <v>6.4844350150097096E-2</v>
      </c>
      <c r="U10" s="11">
        <f t="shared" si="19"/>
        <v>31.134458728515924</v>
      </c>
      <c r="V10" s="12">
        <f t="shared" si="25"/>
        <v>3.0759999999999999E-2</v>
      </c>
      <c r="W10" s="12">
        <f t="shared" si="20"/>
        <v>28.51</v>
      </c>
      <c r="Y10" s="12">
        <f t="shared" si="4"/>
        <v>2.2108021777375799</v>
      </c>
      <c r="Z10" s="12">
        <f t="shared" si="5"/>
        <v>0.87837078651685385</v>
      </c>
      <c r="AA10" s="12">
        <f t="shared" si="6"/>
        <v>0.59499415131285294</v>
      </c>
      <c r="AB10" s="46">
        <f t="shared" si="7"/>
        <v>2.2101202693324451</v>
      </c>
      <c r="AC10" s="46">
        <f t="shared" si="8"/>
        <v>619.19098567106744</v>
      </c>
      <c r="AH10">
        <f t="shared" si="9"/>
        <v>33.815725399329793</v>
      </c>
      <c r="AN10">
        <v>8</v>
      </c>
      <c r="AO10">
        <f t="shared" si="10"/>
        <v>2.5097977700216018E-2</v>
      </c>
      <c r="AP10">
        <f t="shared" si="11"/>
        <v>33.942079791689174</v>
      </c>
      <c r="AQ10">
        <f t="shared" si="0"/>
        <v>1.1026559872021566</v>
      </c>
      <c r="AR10">
        <f t="shared" si="1"/>
        <v>1987.3012980459725</v>
      </c>
    </row>
    <row r="11" spans="1:44" x14ac:dyDescent="0.35">
      <c r="A11">
        <v>35</v>
      </c>
      <c r="B11">
        <v>30.55</v>
      </c>
      <c r="C11">
        <v>281.10000000000002</v>
      </c>
      <c r="D11">
        <f t="shared" si="12"/>
        <v>0.35600000000000004</v>
      </c>
      <c r="E11">
        <f t="shared" si="13"/>
        <v>2300</v>
      </c>
      <c r="F11">
        <f t="shared" si="21"/>
        <v>45</v>
      </c>
      <c r="G11" s="36">
        <v>0.2</v>
      </c>
      <c r="H11" s="36">
        <f t="shared" si="14"/>
        <v>1800</v>
      </c>
      <c r="I11" s="36">
        <v>0.79</v>
      </c>
      <c r="J11" s="36">
        <v>1000</v>
      </c>
      <c r="K11" s="36">
        <f t="shared" si="15"/>
        <v>5.2899999999999989E-2</v>
      </c>
      <c r="L11" s="36">
        <f t="shared" si="22"/>
        <v>32.0029563932003</v>
      </c>
      <c r="M11" s="36">
        <f t="shared" si="23"/>
        <v>215.04363133956426</v>
      </c>
      <c r="N11" s="11">
        <f t="shared" si="16"/>
        <v>7.2714182865370833E-2</v>
      </c>
      <c r="O11" s="11">
        <f t="shared" si="17"/>
        <v>1.6299999999999999E-3</v>
      </c>
      <c r="P11" s="11">
        <f t="shared" si="24"/>
        <v>1.6029999999999999E-2</v>
      </c>
      <c r="Q11" s="11">
        <f t="shared" si="24"/>
        <v>5.734</v>
      </c>
      <c r="R11" s="11">
        <f t="shared" si="24"/>
        <v>1.6029999999999999E-2</v>
      </c>
      <c r="T11" s="11">
        <f t="shared" si="18"/>
        <v>7.304418825746338E-2</v>
      </c>
      <c r="U11" s="11">
        <f t="shared" si="19"/>
        <v>30.525275116472116</v>
      </c>
      <c r="V11" s="12">
        <f t="shared" si="25"/>
        <v>3.0759999999999999E-2</v>
      </c>
      <c r="W11" s="12">
        <f t="shared" si="20"/>
        <v>28.51</v>
      </c>
      <c r="Y11" s="12">
        <f t="shared" si="4"/>
        <v>4.4460861623654031</v>
      </c>
      <c r="Z11" s="12">
        <f t="shared" si="5"/>
        <v>0.8581460674157303</v>
      </c>
      <c r="AA11" s="12">
        <f t="shared" si="6"/>
        <v>0.54338905227865864</v>
      </c>
      <c r="AB11" s="46">
        <f t="shared" si="7"/>
        <v>3.38001148378412</v>
      </c>
      <c r="AC11" s="46">
        <f t="shared" si="8"/>
        <v>369.76052484937026</v>
      </c>
      <c r="AH11">
        <f t="shared" si="9"/>
        <v>33.64619309120588</v>
      </c>
      <c r="AN11">
        <v>9</v>
      </c>
      <c r="AO11">
        <f t="shared" si="10"/>
        <v>2.7363651202498833E-2</v>
      </c>
      <c r="AP11">
        <f t="shared" si="11"/>
        <v>33.788203494944838</v>
      </c>
      <c r="AQ11">
        <f t="shared" si="0"/>
        <v>1.1232109518889415</v>
      </c>
      <c r="AR11">
        <f t="shared" si="1"/>
        <v>1941.7487262700301</v>
      </c>
    </row>
    <row r="12" spans="1:44" x14ac:dyDescent="0.35">
      <c r="A12">
        <v>40</v>
      </c>
      <c r="B12">
        <v>29.74</v>
      </c>
      <c r="C12">
        <v>182.9</v>
      </c>
      <c r="D12">
        <f t="shared" si="12"/>
        <v>0.35600000000000004</v>
      </c>
      <c r="E12">
        <f t="shared" si="13"/>
        <v>2300</v>
      </c>
      <c r="F12">
        <f t="shared" si="21"/>
        <v>50</v>
      </c>
      <c r="G12" s="36">
        <v>0.2</v>
      </c>
      <c r="H12" s="36">
        <f t="shared" si="14"/>
        <v>1800</v>
      </c>
      <c r="I12" s="36">
        <v>0.79</v>
      </c>
      <c r="J12" s="36">
        <v>1000</v>
      </c>
      <c r="K12" s="36">
        <f t="shared" si="15"/>
        <v>5.7899999999999993E-2</v>
      </c>
      <c r="L12" s="36">
        <f t="shared" si="22"/>
        <v>31.642076212716276</v>
      </c>
      <c r="M12" s="36">
        <f t="shared" si="23"/>
        <v>133.81549250576259</v>
      </c>
      <c r="N12" s="11">
        <f t="shared" si="16"/>
        <v>8.3404497580415654E-2</v>
      </c>
      <c r="O12" s="11">
        <f t="shared" si="17"/>
        <v>1.6299999999999999E-3</v>
      </c>
      <c r="P12" s="11">
        <f t="shared" si="24"/>
        <v>1.6029999999999999E-2</v>
      </c>
      <c r="Q12" s="11">
        <f t="shared" si="24"/>
        <v>5.734</v>
      </c>
      <c r="R12" s="11">
        <f t="shared" si="24"/>
        <v>1.6029999999999999E-2</v>
      </c>
      <c r="T12" s="11">
        <f t="shared" si="18"/>
        <v>8.1215026466421564E-2</v>
      </c>
      <c r="U12" s="11">
        <f t="shared" si="19"/>
        <v>29.90743007874584</v>
      </c>
      <c r="V12" s="12">
        <f t="shared" si="25"/>
        <v>3.0759999999999999E-2</v>
      </c>
      <c r="W12" s="12">
        <f t="shared" si="20"/>
        <v>28.51</v>
      </c>
      <c r="Y12" s="12">
        <f t="shared" si="4"/>
        <v>6.1594576422980483</v>
      </c>
      <c r="Z12" s="12">
        <f t="shared" si="5"/>
        <v>0.8353932584269661</v>
      </c>
      <c r="AA12" s="12">
        <f t="shared" si="6"/>
        <v>0.48981078381578824</v>
      </c>
      <c r="AB12" s="46">
        <f t="shared" si="7"/>
        <v>6.1557459970192738</v>
      </c>
      <c r="AC12" s="46">
        <f t="shared" si="8"/>
        <v>183.01028069088889</v>
      </c>
      <c r="AH12">
        <f t="shared" si="9"/>
        <v>33.496670443815567</v>
      </c>
      <c r="AN12">
        <v>10</v>
      </c>
      <c r="AO12">
        <f t="shared" si="10"/>
        <v>2.9527592949265956E-2</v>
      </c>
      <c r="AP12">
        <f t="shared" si="11"/>
        <v>33.64056563368802</v>
      </c>
      <c r="AQ12">
        <f t="shared" si="0"/>
        <v>1.1440577286636859</v>
      </c>
      <c r="AR12">
        <f t="shared" si="1"/>
        <v>1898.4138746592773</v>
      </c>
    </row>
    <row r="13" spans="1:44" x14ac:dyDescent="0.35">
      <c r="A13">
        <v>45</v>
      </c>
      <c r="B13">
        <v>28.97</v>
      </c>
      <c r="C13">
        <v>94.6</v>
      </c>
      <c r="D13">
        <f t="shared" si="12"/>
        <v>0.35600000000000004</v>
      </c>
      <c r="E13">
        <f t="shared" si="13"/>
        <v>2300</v>
      </c>
      <c r="F13">
        <f t="shared" si="21"/>
        <v>55</v>
      </c>
      <c r="G13" s="36">
        <v>0.2</v>
      </c>
      <c r="H13" s="36">
        <f t="shared" si="14"/>
        <v>1800</v>
      </c>
      <c r="I13" s="36">
        <v>0.79</v>
      </c>
      <c r="J13" s="36">
        <v>1000</v>
      </c>
      <c r="K13" s="36">
        <f t="shared" si="15"/>
        <v>6.2899999999999984E-2</v>
      </c>
      <c r="L13" s="36">
        <f t="shared" si="22"/>
        <v>31.277345000533565</v>
      </c>
      <c r="M13" s="36">
        <f t="shared" si="23"/>
        <v>66.138816743177969</v>
      </c>
      <c r="N13" s="11">
        <f t="shared" si="16"/>
        <v>9.3340841897789711E-2</v>
      </c>
      <c r="O13" s="11">
        <f t="shared" si="17"/>
        <v>1.6299999999999999E-3</v>
      </c>
      <c r="P13" s="11">
        <f t="shared" si="24"/>
        <v>1.6029999999999999E-2</v>
      </c>
      <c r="Q13" s="11">
        <f t="shared" si="24"/>
        <v>5.734</v>
      </c>
      <c r="R13" s="11">
        <f t="shared" si="24"/>
        <v>1.6029999999999999E-2</v>
      </c>
      <c r="T13" s="11">
        <f t="shared" si="18"/>
        <v>8.9373739296332896E-2</v>
      </c>
      <c r="U13" s="11">
        <f t="shared" si="19"/>
        <v>29.279439020091218</v>
      </c>
      <c r="V13" s="12">
        <f t="shared" si="25"/>
        <v>3.0759999999999999E-2</v>
      </c>
      <c r="W13" s="12">
        <f t="shared" si="20"/>
        <v>28.51</v>
      </c>
      <c r="Y13" s="12">
        <f t="shared" si="4"/>
        <v>10.770113911253349</v>
      </c>
      <c r="Z13" s="12">
        <f t="shared" si="5"/>
        <v>0.81376404494382015</v>
      </c>
      <c r="AA13" s="12">
        <f t="shared" si="6"/>
        <v>0.44297946782807252</v>
      </c>
      <c r="AB13" s="46">
        <f t="shared" si="7"/>
        <v>11.925798832722027</v>
      </c>
      <c r="AC13" s="46">
        <f t="shared" si="8"/>
        <v>85.432664955662077</v>
      </c>
      <c r="AH13">
        <f t="shared" si="9"/>
        <v>33.3600831332027</v>
      </c>
      <c r="AN13">
        <v>11</v>
      </c>
      <c r="AO13">
        <f t="shared" si="10"/>
        <v>3.160608386152973E-2</v>
      </c>
      <c r="AP13">
        <f t="shared" si="11"/>
        <v>33.498136526095784</v>
      </c>
      <c r="AQ13">
        <f t="shared" si="0"/>
        <v>1.1656560312959114</v>
      </c>
      <c r="AR13">
        <f t="shared" si="1"/>
        <v>1856.1084578956147</v>
      </c>
    </row>
    <row r="14" spans="1:44" x14ac:dyDescent="0.35">
      <c r="A14">
        <v>50</v>
      </c>
      <c r="B14">
        <v>28.28</v>
      </c>
      <c r="C14">
        <v>62.5</v>
      </c>
      <c r="D14">
        <f t="shared" si="12"/>
        <v>0.35600000000000004</v>
      </c>
      <c r="E14">
        <f t="shared" si="13"/>
        <v>2300</v>
      </c>
      <c r="F14">
        <f t="shared" si="21"/>
        <v>60</v>
      </c>
      <c r="G14" s="36">
        <v>0.2</v>
      </c>
      <c r="H14" s="36">
        <f t="shared" si="14"/>
        <v>1800</v>
      </c>
      <c r="I14" s="36">
        <v>0.79</v>
      </c>
      <c r="J14" s="36">
        <v>1000</v>
      </c>
      <c r="K14" s="36">
        <f t="shared" si="15"/>
        <v>6.7899999999999988E-2</v>
      </c>
      <c r="L14" s="36">
        <f t="shared" si="22"/>
        <v>30.908700783177771</v>
      </c>
      <c r="M14" s="36">
        <f t="shared" si="23"/>
        <v>41.720648581839754</v>
      </c>
      <c r="N14" s="11">
        <f t="shared" si="16"/>
        <v>0.102063580591188</v>
      </c>
      <c r="O14" s="11">
        <f t="shared" si="17"/>
        <v>1.6299999999999999E-3</v>
      </c>
      <c r="P14" s="11">
        <f t="shared" si="24"/>
        <v>1.6029999999999999E-2</v>
      </c>
      <c r="Q14" s="11">
        <f t="shared" si="24"/>
        <v>5.734</v>
      </c>
      <c r="R14" s="11">
        <f t="shared" si="24"/>
        <v>1.6029999999999999E-2</v>
      </c>
      <c r="T14" s="11">
        <f t="shared" si="18"/>
        <v>9.7527382287206837E-2</v>
      </c>
      <c r="U14" s="11">
        <f t="shared" si="19"/>
        <v>28.64049419780298</v>
      </c>
      <c r="V14" s="12">
        <f t="shared" si="25"/>
        <v>3.0759999999999999E-2</v>
      </c>
      <c r="W14" s="12">
        <f t="shared" si="20"/>
        <v>28.51</v>
      </c>
      <c r="Y14" s="12">
        <f t="shared" si="4"/>
        <v>14.873980680942774</v>
      </c>
      <c r="Z14" s="12">
        <f t="shared" si="5"/>
        <v>0.79438202247191003</v>
      </c>
      <c r="AA14" s="12">
        <f t="shared" si="6"/>
        <v>0.40418425763431448</v>
      </c>
      <c r="AB14" s="46">
        <f t="shared" si="7"/>
        <v>22.753756894621265</v>
      </c>
      <c r="AC14" s="46">
        <f t="shared" si="8"/>
        <v>40.855837427826089</v>
      </c>
      <c r="AH14">
        <f t="shared" si="9"/>
        <v>33.229859072338712</v>
      </c>
      <c r="AN14">
        <v>12</v>
      </c>
      <c r="AO14">
        <f t="shared" si="10"/>
        <v>3.3612799298374789E-2</v>
      </c>
      <c r="AP14">
        <f t="shared" si="11"/>
        <v>33.360044552283263</v>
      </c>
      <c r="AQ14">
        <f t="shared" si="0"/>
        <v>1.1888260387352672</v>
      </c>
      <c r="AR14">
        <f t="shared" si="1"/>
        <v>1813.2681193857775</v>
      </c>
    </row>
    <row r="15" spans="1:44" x14ac:dyDescent="0.35">
      <c r="A15">
        <v>55</v>
      </c>
      <c r="B15">
        <v>27.9</v>
      </c>
      <c r="C15">
        <v>53.9</v>
      </c>
      <c r="D15">
        <f t="shared" si="12"/>
        <v>0.35600000000000004</v>
      </c>
      <c r="E15">
        <f t="shared" si="13"/>
        <v>2300</v>
      </c>
      <c r="F15">
        <f t="shared" si="21"/>
        <v>65</v>
      </c>
      <c r="G15" s="36">
        <v>0.2</v>
      </c>
      <c r="H15" s="36">
        <f t="shared" si="14"/>
        <v>1800</v>
      </c>
      <c r="I15" s="36">
        <v>0.79</v>
      </c>
      <c r="J15" s="36">
        <v>1000</v>
      </c>
      <c r="K15" s="36">
        <f t="shared" si="15"/>
        <v>7.2899999999999993E-2</v>
      </c>
      <c r="L15" s="36">
        <f t="shared" si="22"/>
        <v>30.536080250242691</v>
      </c>
      <c r="M15" s="36">
        <f t="shared" si="23"/>
        <v>34.323025206782354</v>
      </c>
      <c r="N15" s="11">
        <f t="shared" si="16"/>
        <v>0.10679611650485445</v>
      </c>
      <c r="O15" s="11">
        <f t="shared" si="17"/>
        <v>1.6299999999999999E-3</v>
      </c>
      <c r="P15" s="11">
        <f t="shared" si="24"/>
        <v>1.6029999999999999E-2</v>
      </c>
      <c r="Q15" s="11">
        <f t="shared" si="24"/>
        <v>5.734</v>
      </c>
      <c r="R15" s="11">
        <f t="shared" si="24"/>
        <v>1.6029999999999999E-2</v>
      </c>
      <c r="T15" s="11">
        <f t="shared" si="18"/>
        <v>0.10567890548720528</v>
      </c>
      <c r="U15" s="11">
        <f t="shared" si="19"/>
        <v>27.990069344071983</v>
      </c>
      <c r="V15" s="12">
        <f t="shared" si="25"/>
        <v>3.0759999999999999E-2</v>
      </c>
      <c r="W15" s="12">
        <f t="shared" si="20"/>
        <v>28.51</v>
      </c>
      <c r="Y15" s="12">
        <f t="shared" si="4"/>
        <v>16.387129736147024</v>
      </c>
      <c r="Z15" s="12">
        <f t="shared" si="5"/>
        <v>0.7837078651685393</v>
      </c>
      <c r="AA15" s="12">
        <f t="shared" si="6"/>
        <v>0.38402882294709761</v>
      </c>
      <c r="AB15" s="46">
        <f t="shared" si="7"/>
        <v>33.006099603346541</v>
      </c>
      <c r="AC15" s="46">
        <f t="shared" si="8"/>
        <v>26.760698882723144</v>
      </c>
      <c r="AH15">
        <f t="shared" si="9"/>
        <v>33.101258935835176</v>
      </c>
      <c r="AN15">
        <v>13</v>
      </c>
      <c r="AO15">
        <f t="shared" si="10"/>
        <v>3.5559226045220216E-2</v>
      </c>
      <c r="AP15">
        <f t="shared" si="11"/>
        <v>33.225552320935414</v>
      </c>
      <c r="AQ15">
        <f t="shared" si="0"/>
        <v>1.2144935028319748</v>
      </c>
      <c r="AR15">
        <f t="shared" si="1"/>
        <v>1768.5032360848015</v>
      </c>
    </row>
    <row r="16" spans="1:44" x14ac:dyDescent="0.35">
      <c r="A16">
        <v>60</v>
      </c>
      <c r="B16">
        <v>27.4</v>
      </c>
      <c r="C16">
        <v>42.7</v>
      </c>
      <c r="D16">
        <f t="shared" si="12"/>
        <v>0.35600000000000004</v>
      </c>
      <c r="E16">
        <f t="shared" si="13"/>
        <v>2300</v>
      </c>
      <c r="F16">
        <f t="shared" si="21"/>
        <v>70</v>
      </c>
      <c r="G16" s="36">
        <v>0.2</v>
      </c>
      <c r="H16" s="36">
        <f t="shared" si="14"/>
        <v>1800</v>
      </c>
      <c r="I16" s="36">
        <v>0.79</v>
      </c>
      <c r="J16" s="36">
        <v>1000</v>
      </c>
      <c r="K16" s="36">
        <f t="shared" si="15"/>
        <v>7.7899999999999997E-2</v>
      </c>
      <c r="L16" s="36">
        <f t="shared" si="22"/>
        <v>30.159418718143371</v>
      </c>
      <c r="M16" s="36">
        <f t="shared" si="23"/>
        <v>25.915320645630182</v>
      </c>
      <c r="N16" s="11">
        <f t="shared" si="16"/>
        <v>0.11294765840220396</v>
      </c>
      <c r="O16" s="11">
        <f t="shared" ref="O16:O28" si="26">O15</f>
        <v>1.6299999999999999E-3</v>
      </c>
      <c r="P16" s="11">
        <f t="shared" ref="P16:P28" si="27">P15</f>
        <v>1.6029999999999999E-2</v>
      </c>
      <c r="Q16" s="11">
        <f t="shared" ref="Q16:Q28" si="28">Q15</f>
        <v>5.734</v>
      </c>
      <c r="R16" s="11">
        <f t="shared" ref="R16:R28" si="29">R15</f>
        <v>1.6029999999999999E-2</v>
      </c>
      <c r="T16" s="11">
        <f t="shared" si="18"/>
        <v>0.11382954236451726</v>
      </c>
      <c r="U16" s="11">
        <f t="shared" si="19"/>
        <v>27.327751173476511</v>
      </c>
      <c r="V16" s="12">
        <f t="shared" si="25"/>
        <v>3.0759999999999999E-2</v>
      </c>
      <c r="W16" s="12">
        <f t="shared" si="20"/>
        <v>28.51</v>
      </c>
      <c r="Y16" s="12">
        <f t="shared" si="4"/>
        <v>19.324138827162763</v>
      </c>
      <c r="Z16" s="12">
        <f t="shared" si="5"/>
        <v>0.76966292134831449</v>
      </c>
      <c r="AA16" s="12">
        <f t="shared" si="6"/>
        <v>0.35875683822602172</v>
      </c>
      <c r="AB16" s="46">
        <f t="shared" si="7"/>
        <v>54.61769597769235</v>
      </c>
      <c r="AC16" s="46">
        <f t="shared" si="8"/>
        <v>15.10757114794561</v>
      </c>
      <c r="AH16">
        <f t="shared" si="9"/>
        <v>32.972109420947803</v>
      </c>
      <c r="AN16">
        <v>14</v>
      </c>
      <c r="AO16">
        <f t="shared" si="10"/>
        <v>3.7455012568219433E-2</v>
      </c>
      <c r="AP16">
        <f t="shared" si="11"/>
        <v>33.09403628828904</v>
      </c>
      <c r="AQ16">
        <f t="shared" si="0"/>
        <v>1.2434093497604721</v>
      </c>
      <c r="AR16">
        <f t="shared" si="1"/>
        <v>1721.0565353160346</v>
      </c>
    </row>
    <row r="17" spans="1:44" x14ac:dyDescent="0.35">
      <c r="A17">
        <v>70</v>
      </c>
      <c r="B17">
        <v>26.51</v>
      </c>
      <c r="C17">
        <v>13.1</v>
      </c>
      <c r="D17">
        <f t="shared" si="12"/>
        <v>0.35600000000000004</v>
      </c>
      <c r="E17">
        <f t="shared" si="13"/>
        <v>2300</v>
      </c>
      <c r="F17">
        <f t="shared" si="21"/>
        <v>80</v>
      </c>
      <c r="G17" s="36">
        <v>0.2</v>
      </c>
      <c r="H17" s="36">
        <f t="shared" si="14"/>
        <v>1800</v>
      </c>
      <c r="I17" s="36">
        <v>0.79</v>
      </c>
      <c r="J17" s="36">
        <v>1000</v>
      </c>
      <c r="K17" s="36">
        <f t="shared" si="15"/>
        <v>8.7899999999999992E-2</v>
      </c>
      <c r="L17" s="36">
        <f t="shared" si="22"/>
        <v>29.393706830391409</v>
      </c>
      <c r="M17" s="36">
        <f t="shared" si="23"/>
        <v>7.2015013914739434</v>
      </c>
      <c r="N17" s="11">
        <f t="shared" si="16"/>
        <v>0.1236902979997279</v>
      </c>
      <c r="O17" s="11">
        <f t="shared" si="26"/>
        <v>1.6299999999999999E-3</v>
      </c>
      <c r="P17" s="11">
        <f t="shared" si="27"/>
        <v>1.6029999999999999E-2</v>
      </c>
      <c r="Q17" s="11">
        <f t="shared" si="28"/>
        <v>5.734</v>
      </c>
      <c r="R17" s="11">
        <f t="shared" si="29"/>
        <v>1.6029999999999999E-2</v>
      </c>
      <c r="T17" s="11">
        <f t="shared" si="18"/>
        <v>0.13012991999495299</v>
      </c>
      <c r="U17" s="11">
        <f t="shared" si="19"/>
        <v>25.965955744073476</v>
      </c>
      <c r="V17" s="12">
        <f t="shared" si="25"/>
        <v>3.0759999999999999E-2</v>
      </c>
      <c r="W17" s="12">
        <f t="shared" si="20"/>
        <v>28.51</v>
      </c>
      <c r="Y17" s="12">
        <f t="shared" si="4"/>
        <v>55.673813413296671</v>
      </c>
      <c r="Z17" s="12">
        <f t="shared" si="5"/>
        <v>0.74466292134831458</v>
      </c>
      <c r="AA17" s="12">
        <f t="shared" si="6"/>
        <v>0.31709867639747236</v>
      </c>
      <c r="AB17" s="46">
        <f t="shared" si="7"/>
        <v>138.50462125261615</v>
      </c>
      <c r="AC17" s="46">
        <f t="shared" si="8"/>
        <v>5.265722898761477</v>
      </c>
      <c r="AH17">
        <f t="shared" si="9"/>
        <v>32.842882683456899</v>
      </c>
      <c r="AN17">
        <v>15</v>
      </c>
      <c r="AO17">
        <f t="shared" si="10"/>
        <v>3.9308263214734858E-2</v>
      </c>
      <c r="AP17">
        <f t="shared" si="11"/>
        <v>32.964969371444951</v>
      </c>
      <c r="AQ17">
        <f t="shared" si="0"/>
        <v>1.2758890788702548</v>
      </c>
      <c r="AR17">
        <f t="shared" si="1"/>
        <v>1671.0820828417761</v>
      </c>
    </row>
    <row r="18" spans="1:44" x14ac:dyDescent="0.35">
      <c r="A18">
        <v>80</v>
      </c>
      <c r="B18">
        <v>25.97</v>
      </c>
      <c r="C18">
        <v>8.1999999999999993</v>
      </c>
      <c r="D18">
        <f t="shared" si="12"/>
        <v>0.35600000000000004</v>
      </c>
      <c r="E18">
        <f t="shared" si="13"/>
        <v>2300</v>
      </c>
      <c r="F18">
        <f t="shared" si="21"/>
        <v>90</v>
      </c>
      <c r="G18" s="36">
        <v>0.2</v>
      </c>
      <c r="H18" s="36">
        <f t="shared" si="14"/>
        <v>1800</v>
      </c>
      <c r="I18" s="36">
        <v>0.79</v>
      </c>
      <c r="J18" s="36">
        <v>1000</v>
      </c>
      <c r="K18" s="36">
        <f t="shared" si="15"/>
        <v>9.7899999999999987E-2</v>
      </c>
      <c r="L18" s="36">
        <f t="shared" si="22"/>
        <v>28.611018734064963</v>
      </c>
      <c r="M18" s="36">
        <f t="shared" si="23"/>
        <v>4.0665578068748731</v>
      </c>
      <c r="N18" s="11">
        <f t="shared" si="16"/>
        <v>0.13008239902742139</v>
      </c>
      <c r="O18" s="11">
        <f t="shared" si="26"/>
        <v>1.6299999999999999E-3</v>
      </c>
      <c r="P18" s="11">
        <f t="shared" si="27"/>
        <v>1.6029999999999999E-2</v>
      </c>
      <c r="Q18" s="11">
        <f t="shared" si="28"/>
        <v>5.734</v>
      </c>
      <c r="R18" s="11">
        <f t="shared" si="29"/>
        <v>1.6029999999999999E-2</v>
      </c>
      <c r="T18" s="11">
        <f t="shared" si="18"/>
        <v>0.14642998601330579</v>
      </c>
      <c r="U18" s="11">
        <f t="shared" si="19"/>
        <v>24.552176219016182</v>
      </c>
      <c r="V18" s="12">
        <f t="shared" si="25"/>
        <v>3.0759999999999999E-2</v>
      </c>
      <c r="W18" s="12">
        <f t="shared" si="20"/>
        <v>28.51</v>
      </c>
      <c r="Y18" s="12">
        <f t="shared" si="4"/>
        <v>82.401681594517882</v>
      </c>
      <c r="Z18" s="12">
        <f t="shared" si="5"/>
        <v>0.72949438202247174</v>
      </c>
      <c r="AA18" s="12">
        <f t="shared" si="6"/>
        <v>0.29377990829349854</v>
      </c>
      <c r="AB18" s="46">
        <f t="shared" si="7"/>
        <v>248.272869024199</v>
      </c>
      <c r="AC18" s="46">
        <f t="shared" si="8"/>
        <v>2.7215772377012617</v>
      </c>
      <c r="AH18">
        <f t="shared" si="9"/>
        <v>32.716179664115458</v>
      </c>
      <c r="AN18">
        <v>16</v>
      </c>
      <c r="AO18">
        <f t="shared" si="10"/>
        <v>4.1125785330631243E-2</v>
      </c>
      <c r="AP18">
        <f t="shared" si="11"/>
        <v>32.837906145796318</v>
      </c>
      <c r="AQ18">
        <f t="shared" si="0"/>
        <v>1.3116141439227138</v>
      </c>
      <c r="AR18">
        <f t="shared" si="1"/>
        <v>1619.6887771770807</v>
      </c>
    </row>
    <row r="19" spans="1:44" x14ac:dyDescent="0.35">
      <c r="A19">
        <v>90</v>
      </c>
      <c r="B19">
        <v>25.5</v>
      </c>
      <c r="C19">
        <v>5.9</v>
      </c>
      <c r="D19">
        <f t="shared" si="12"/>
        <v>0.35600000000000004</v>
      </c>
      <c r="E19">
        <f t="shared" si="13"/>
        <v>2300</v>
      </c>
      <c r="F19">
        <f t="shared" si="21"/>
        <v>100</v>
      </c>
      <c r="G19" s="36">
        <v>0.2</v>
      </c>
      <c r="H19" s="36">
        <f t="shared" si="14"/>
        <v>1800</v>
      </c>
      <c r="I19" s="36">
        <v>0.79</v>
      </c>
      <c r="J19" s="36">
        <v>1000</v>
      </c>
      <c r="K19" s="36">
        <f t="shared" si="15"/>
        <v>0.10789999999999998</v>
      </c>
      <c r="L19" s="36">
        <f t="shared" si="22"/>
        <v>27.810783544445695</v>
      </c>
      <c r="M19" s="36">
        <f t="shared" si="23"/>
        <v>2.6279828828223306</v>
      </c>
      <c r="N19" s="11">
        <f t="shared" si="16"/>
        <v>0.13557046979865778</v>
      </c>
      <c r="O19" s="11">
        <f t="shared" si="26"/>
        <v>1.6299999999999999E-3</v>
      </c>
      <c r="P19" s="11">
        <f t="shared" si="27"/>
        <v>1.6029999999999999E-2</v>
      </c>
      <c r="Q19" s="11">
        <f t="shared" si="28"/>
        <v>5.734</v>
      </c>
      <c r="R19" s="11">
        <f t="shared" si="29"/>
        <v>1.6029999999999999E-2</v>
      </c>
      <c r="T19" s="11">
        <f t="shared" si="18"/>
        <v>0.16272999755480907</v>
      </c>
      <c r="U19" s="11">
        <f t="shared" si="19"/>
        <v>23.083354459225681</v>
      </c>
      <c r="V19" s="12">
        <f t="shared" si="25"/>
        <v>3.0759999999999999E-2</v>
      </c>
      <c r="W19" s="12">
        <f t="shared" si="20"/>
        <v>28.51</v>
      </c>
      <c r="Y19" s="12">
        <f t="shared" si="4"/>
        <v>107.05465617021028</v>
      </c>
      <c r="Z19" s="12">
        <f t="shared" si="5"/>
        <v>0.71629213483146059</v>
      </c>
      <c r="AA19" s="12">
        <f t="shared" si="6"/>
        <v>0.27461846582793076</v>
      </c>
      <c r="AB19" s="46">
        <f t="shared" si="7"/>
        <v>417.22976646511142</v>
      </c>
      <c r="AC19" s="46">
        <f t="shared" si="8"/>
        <v>1.5138480572839395</v>
      </c>
      <c r="AH19">
        <f t="shared" si="9"/>
        <v>32.595773194001289</v>
      </c>
      <c r="AN19">
        <v>17</v>
      </c>
      <c r="AO19">
        <f t="shared" si="10"/>
        <v>4.2913296829473979E-2</v>
      </c>
      <c r="AP19">
        <f t="shared" si="11"/>
        <v>32.71247026349532</v>
      </c>
      <c r="AQ19">
        <f t="shared" si="0"/>
        <v>1.3495641852285947</v>
      </c>
      <c r="AR19">
        <f t="shared" si="1"/>
        <v>1568.71479151617</v>
      </c>
    </row>
    <row r="20" spans="1:44" x14ac:dyDescent="0.35">
      <c r="A20">
        <v>100</v>
      </c>
      <c r="B20">
        <v>25.01</v>
      </c>
      <c r="C20">
        <v>4.0999999999999996</v>
      </c>
      <c r="D20">
        <f t="shared" si="12"/>
        <v>0.35600000000000004</v>
      </c>
      <c r="E20">
        <f t="shared" si="13"/>
        <v>2300</v>
      </c>
      <c r="F20">
        <f t="shared" si="21"/>
        <v>110</v>
      </c>
      <c r="G20" s="36">
        <v>0.2</v>
      </c>
      <c r="H20" s="36">
        <f t="shared" si="14"/>
        <v>1800</v>
      </c>
      <c r="I20" s="36">
        <v>0.79</v>
      </c>
      <c r="J20" s="36">
        <v>1000</v>
      </c>
      <c r="K20" s="36">
        <f t="shared" si="15"/>
        <v>0.11789999999999998</v>
      </c>
      <c r="L20" s="36">
        <f t="shared" si="22"/>
        <v>26.992404489286937</v>
      </c>
      <c r="M20" s="36">
        <f t="shared" si="23"/>
        <v>1.6324804458456381</v>
      </c>
      <c r="N20" s="11">
        <f t="shared" si="16"/>
        <v>0.1412188291772237</v>
      </c>
      <c r="O20" s="11">
        <f t="shared" si="26"/>
        <v>1.6299999999999999E-3</v>
      </c>
      <c r="P20" s="11">
        <f t="shared" si="27"/>
        <v>1.6029999999999999E-2</v>
      </c>
      <c r="Q20" s="11">
        <f t="shared" si="28"/>
        <v>5.734</v>
      </c>
      <c r="R20" s="11">
        <f t="shared" si="29"/>
        <v>1.6029999999999999E-2</v>
      </c>
      <c r="T20" s="11">
        <f t="shared" si="18"/>
        <v>0.17902999957252524</v>
      </c>
      <c r="U20" s="11">
        <f t="shared" si="19"/>
        <v>21.556207941255764</v>
      </c>
      <c r="V20" s="12">
        <f t="shared" si="25"/>
        <v>3.0759999999999999E-2</v>
      </c>
      <c r="W20" s="12">
        <f t="shared" si="20"/>
        <v>28.51</v>
      </c>
      <c r="Y20" s="12">
        <f t="shared" si="4"/>
        <v>143.44984657575301</v>
      </c>
      <c r="Z20" s="12">
        <f t="shared" si="5"/>
        <v>0.70252808988764048</v>
      </c>
      <c r="AA20" s="12">
        <f t="shared" si="6"/>
        <v>0.25571494389590754</v>
      </c>
      <c r="AB20" s="46">
        <f t="shared" si="7"/>
        <v>724.74564671674034</v>
      </c>
      <c r="AC20" s="46">
        <f t="shared" si="8"/>
        <v>0.81151832180712324</v>
      </c>
      <c r="AH20">
        <f t="shared" si="9"/>
        <v>32.485433753788435</v>
      </c>
      <c r="AN20">
        <v>18</v>
      </c>
      <c r="AO20">
        <f t="shared" si="10"/>
        <v>4.4675600542820493E-2</v>
      </c>
      <c r="AP20">
        <f t="shared" si="11"/>
        <v>32.588343774541478</v>
      </c>
      <c r="AQ20">
        <f t="shared" si="0"/>
        <v>1.3881669144740356</v>
      </c>
      <c r="AR20">
        <f t="shared" si="1"/>
        <v>1520.2555892173118</v>
      </c>
    </row>
    <row r="21" spans="1:44" x14ac:dyDescent="0.35">
      <c r="A21">
        <v>110</v>
      </c>
      <c r="B21">
        <v>24.6</v>
      </c>
      <c r="C21">
        <v>3.4</v>
      </c>
      <c r="D21">
        <f t="shared" si="12"/>
        <v>0.35600000000000004</v>
      </c>
      <c r="E21">
        <f t="shared" si="13"/>
        <v>2300</v>
      </c>
      <c r="F21">
        <f t="shared" si="21"/>
        <v>120</v>
      </c>
      <c r="G21" s="36">
        <v>0.2</v>
      </c>
      <c r="H21" s="36">
        <f t="shared" si="14"/>
        <v>1800</v>
      </c>
      <c r="I21" s="36">
        <v>0.79</v>
      </c>
      <c r="J21" s="36">
        <v>1000</v>
      </c>
      <c r="K21" s="36">
        <f t="shared" si="15"/>
        <v>0.12789999999999999</v>
      </c>
      <c r="L21" s="36">
        <f t="shared" si="22"/>
        <v>26.155257424607274</v>
      </c>
      <c r="M21" s="36">
        <f t="shared" si="23"/>
        <v>1.2039050978429846</v>
      </c>
      <c r="N21" s="11">
        <f t="shared" si="16"/>
        <v>0.14588859416445626</v>
      </c>
      <c r="O21" s="11">
        <f t="shared" si="26"/>
        <v>1.6299999999999999E-3</v>
      </c>
      <c r="P21" s="11">
        <f t="shared" si="27"/>
        <v>1.6029999999999999E-2</v>
      </c>
      <c r="Q21" s="11">
        <f t="shared" si="28"/>
        <v>5.734</v>
      </c>
      <c r="R21" s="11">
        <f t="shared" si="29"/>
        <v>1.6029999999999999E-2</v>
      </c>
      <c r="T21" s="11">
        <f t="shared" si="18"/>
        <v>0.1953299999252677</v>
      </c>
      <c r="U21" s="11">
        <f t="shared" si="19"/>
        <v>19.9671915269378</v>
      </c>
      <c r="V21" s="12">
        <f t="shared" si="25"/>
        <v>3.0759999999999999E-2</v>
      </c>
      <c r="W21" s="12">
        <f t="shared" si="25"/>
        <v>28.51</v>
      </c>
      <c r="Y21" s="12">
        <f t="shared" si="4"/>
        <v>162.82957500656713</v>
      </c>
      <c r="Z21" s="12">
        <f t="shared" si="5"/>
        <v>0.69101123595505609</v>
      </c>
      <c r="AA21" s="12">
        <f t="shared" si="6"/>
        <v>0.24070458914014267</v>
      </c>
      <c r="AB21" s="46">
        <f t="shared" si="7"/>
        <v>1160.4562027937959</v>
      </c>
      <c r="AC21" s="46">
        <f t="shared" si="8"/>
        <v>0.47707147731167088</v>
      </c>
      <c r="AH21">
        <f t="shared" si="9"/>
        <v>32.387786856819012</v>
      </c>
      <c r="AN21">
        <v>19</v>
      </c>
      <c r="AO21">
        <f t="shared" si="10"/>
        <v>4.6416730667883634E-2</v>
      </c>
      <c r="AP21">
        <f t="shared" si="11"/>
        <v>32.465258073261552</v>
      </c>
      <c r="AQ21">
        <f t="shared" si="0"/>
        <v>1.4257099192779508</v>
      </c>
      <c r="AR21">
        <f t="shared" si="1"/>
        <v>1476.0562440176313</v>
      </c>
    </row>
    <row r="22" spans="1:44" x14ac:dyDescent="0.35">
      <c r="A22">
        <v>120</v>
      </c>
      <c r="B22">
        <v>24.2</v>
      </c>
      <c r="C22">
        <v>2.75</v>
      </c>
      <c r="D22">
        <f t="shared" si="12"/>
        <v>0.35600000000000004</v>
      </c>
      <c r="E22">
        <f t="shared" si="13"/>
        <v>2300</v>
      </c>
      <c r="F22">
        <f t="shared" si="21"/>
        <v>130</v>
      </c>
      <c r="G22" s="36">
        <v>0.2</v>
      </c>
      <c r="H22" s="36">
        <f t="shared" si="14"/>
        <v>1800</v>
      </c>
      <c r="I22" s="36">
        <v>0.79</v>
      </c>
      <c r="J22" s="36">
        <v>1000</v>
      </c>
      <c r="K22" s="36">
        <f t="shared" si="15"/>
        <v>0.13789999999999997</v>
      </c>
      <c r="L22" s="36">
        <f t="shared" si="22"/>
        <v>25.298689247187106</v>
      </c>
      <c r="M22" s="36">
        <f t="shared" si="23"/>
        <v>0.86108458084711237</v>
      </c>
      <c r="N22" s="11">
        <f t="shared" si="16"/>
        <v>0.15039577836411616</v>
      </c>
      <c r="O22" s="11">
        <f t="shared" si="26"/>
        <v>1.6299999999999999E-3</v>
      </c>
      <c r="P22" s="11">
        <f t="shared" si="27"/>
        <v>1.6029999999999999E-2</v>
      </c>
      <c r="Q22" s="11">
        <f t="shared" si="28"/>
        <v>5.734</v>
      </c>
      <c r="R22" s="11">
        <f t="shared" si="29"/>
        <v>1.6029999999999999E-2</v>
      </c>
      <c r="T22" s="11">
        <f t="shared" si="18"/>
        <v>0.2116299999869351</v>
      </c>
      <c r="U22" s="11">
        <f t="shared" si="19"/>
        <v>18.312467497580126</v>
      </c>
      <c r="V22" s="12">
        <f t="shared" si="25"/>
        <v>3.0759999999999999E-2</v>
      </c>
      <c r="W22" s="12">
        <f t="shared" si="25"/>
        <v>28.51</v>
      </c>
      <c r="Y22" s="12">
        <f t="shared" si="4"/>
        <v>189.63765208980652</v>
      </c>
      <c r="Z22" s="12">
        <f t="shared" si="5"/>
        <v>0.67977528089887629</v>
      </c>
      <c r="AA22" s="12">
        <f t="shared" si="6"/>
        <v>0.22674067097694256</v>
      </c>
      <c r="AB22" s="46">
        <f t="shared" si="7"/>
        <v>1851.3013659866376</v>
      </c>
      <c r="AC22" s="46">
        <f t="shared" si="8"/>
        <v>0.28169565086937443</v>
      </c>
      <c r="AH22">
        <f t="shared" si="9"/>
        <v>32.303433308202727</v>
      </c>
      <c r="AN22">
        <v>20</v>
      </c>
      <c r="AO22">
        <f t="shared" si="10"/>
        <v>4.8140075778040928E-2</v>
      </c>
      <c r="AP22">
        <f t="shared" si="11"/>
        <v>32.342986230206172</v>
      </c>
      <c r="AQ22">
        <f t="shared" si="0"/>
        <v>1.4609423600517744</v>
      </c>
      <c r="AR22">
        <f t="shared" si="1"/>
        <v>1436.9467383706071</v>
      </c>
    </row>
    <row r="23" spans="1:44" x14ac:dyDescent="0.35">
      <c r="A23">
        <v>140</v>
      </c>
      <c r="B23">
        <v>23.57</v>
      </c>
      <c r="C23">
        <v>1.73</v>
      </c>
      <c r="D23">
        <f t="shared" si="12"/>
        <v>0.35600000000000004</v>
      </c>
      <c r="E23">
        <f t="shared" si="13"/>
        <v>2300</v>
      </c>
      <c r="F23">
        <f t="shared" si="21"/>
        <v>150</v>
      </c>
      <c r="G23" s="36">
        <v>0.2</v>
      </c>
      <c r="H23" s="36">
        <f t="shared" si="14"/>
        <v>1800</v>
      </c>
      <c r="I23" s="36">
        <v>0.79</v>
      </c>
      <c r="J23" s="36">
        <v>1000</v>
      </c>
      <c r="K23" s="36">
        <f t="shared" si="15"/>
        <v>0.15789999999999996</v>
      </c>
      <c r="L23" s="36">
        <f t="shared" si="22"/>
        <v>23.524522028262684</v>
      </c>
      <c r="M23" s="36">
        <f t="shared" si="23"/>
        <v>0.41556563773185767</v>
      </c>
      <c r="N23" s="11">
        <f t="shared" si="16"/>
        <v>0.15739892712285758</v>
      </c>
      <c r="O23" s="11">
        <f t="shared" si="26"/>
        <v>1.6299999999999999E-3</v>
      </c>
      <c r="P23" s="11">
        <f t="shared" si="27"/>
        <v>1.6029999999999999E-2</v>
      </c>
      <c r="Q23" s="11">
        <f t="shared" si="28"/>
        <v>5.734</v>
      </c>
      <c r="R23" s="11">
        <f t="shared" si="29"/>
        <v>1.6029999999999999E-2</v>
      </c>
      <c r="T23" s="11">
        <f t="shared" si="18"/>
        <v>0.24422999999960068</v>
      </c>
      <c r="U23" s="11">
        <f t="shared" si="19"/>
        <v>14.788890800156175</v>
      </c>
      <c r="V23" s="12">
        <f t="shared" si="25"/>
        <v>3.0759999999999999E-2</v>
      </c>
      <c r="W23" s="12">
        <f t="shared" si="25"/>
        <v>28.51</v>
      </c>
      <c r="Y23" s="12">
        <f t="shared" si="4"/>
        <v>273.93940119029753</v>
      </c>
      <c r="Z23" s="12">
        <f t="shared" si="5"/>
        <v>0.66207865168539315</v>
      </c>
      <c r="AA23" s="12">
        <f t="shared" si="6"/>
        <v>0.20605007133009334</v>
      </c>
      <c r="AB23" s="46">
        <f t="shared" si="7"/>
        <v>3926.0995151936868</v>
      </c>
      <c r="AC23" s="46">
        <f t="shared" si="8"/>
        <v>0.12070890262083307</v>
      </c>
      <c r="AH23">
        <f t="shared" si="9"/>
        <v>32.230506262977151</v>
      </c>
      <c r="AN23">
        <v>21</v>
      </c>
      <c r="AO23">
        <f t="shared" si="10"/>
        <v>4.984848214701898E-2</v>
      </c>
      <c r="AP23">
        <f t="shared" si="11"/>
        <v>32.221336502706357</v>
      </c>
      <c r="AQ23">
        <f t="shared" si="0"/>
        <v>1.4936686923795803</v>
      </c>
      <c r="AR23">
        <f t="shared" si="1"/>
        <v>1402.4930062772776</v>
      </c>
    </row>
    <row r="24" spans="1:44" x14ac:dyDescent="0.35">
      <c r="A24">
        <v>160</v>
      </c>
      <c r="B24">
        <v>23.04</v>
      </c>
      <c r="C24">
        <v>1.1299999999999999</v>
      </c>
      <c r="D24">
        <f t="shared" si="12"/>
        <v>0.35600000000000004</v>
      </c>
      <c r="E24">
        <f t="shared" si="13"/>
        <v>2300</v>
      </c>
      <c r="F24">
        <f t="shared" si="21"/>
        <v>170</v>
      </c>
      <c r="G24" s="36">
        <v>0.2</v>
      </c>
      <c r="H24" s="36">
        <f t="shared" si="14"/>
        <v>1800</v>
      </c>
      <c r="I24" s="36">
        <v>0.79</v>
      </c>
      <c r="J24" s="36">
        <v>1000</v>
      </c>
      <c r="K24" s="36">
        <f t="shared" si="15"/>
        <v>0.17789999999999995</v>
      </c>
      <c r="L24" s="36">
        <f t="shared" si="22"/>
        <v>21.664031139764028</v>
      </c>
      <c r="M24" s="36">
        <f t="shared" si="23"/>
        <v>0.2020455644532998</v>
      </c>
      <c r="N24" s="11">
        <f t="shared" si="16"/>
        <v>0.16320166320166324</v>
      </c>
      <c r="O24" s="11">
        <f t="shared" si="26"/>
        <v>1.6299999999999999E-3</v>
      </c>
      <c r="P24" s="11">
        <f t="shared" si="27"/>
        <v>1.6029999999999999E-2</v>
      </c>
      <c r="Q24" s="11">
        <f t="shared" si="28"/>
        <v>5.734</v>
      </c>
      <c r="R24" s="11">
        <f t="shared" si="29"/>
        <v>1.6029999999999999E-2</v>
      </c>
      <c r="T24" s="11">
        <f t="shared" si="18"/>
        <v>0.27682999999998775</v>
      </c>
      <c r="U24" s="11">
        <f t="shared" si="19"/>
        <v>10.947633336561381</v>
      </c>
      <c r="V24" s="12">
        <f t="shared" si="25"/>
        <v>3.0759999999999999E-2</v>
      </c>
      <c r="W24" s="12">
        <f t="shared" si="25"/>
        <v>28.51</v>
      </c>
      <c r="Y24" s="12">
        <f t="shared" si="4"/>
        <v>386.35669250084061</v>
      </c>
      <c r="Z24" s="12">
        <f t="shared" si="5"/>
        <v>0.6471910112359549</v>
      </c>
      <c r="AA24" s="12">
        <f t="shared" si="6"/>
        <v>0.18981872283736947</v>
      </c>
      <c r="AB24" s="46">
        <f t="shared" si="7"/>
        <v>7507.6927169858163</v>
      </c>
      <c r="AC24" s="46">
        <f t="shared" si="8"/>
        <v>5.8151429338363876E-2</v>
      </c>
      <c r="AH24">
        <f t="shared" si="9"/>
        <v>32.164752610671741</v>
      </c>
      <c r="AN24">
        <v>22</v>
      </c>
      <c r="AO24">
        <f t="shared" si="10"/>
        <v>5.1544340537308123E-2</v>
      </c>
      <c r="AP24">
        <f t="shared" si="11"/>
        <v>32.100146846629464</v>
      </c>
      <c r="AQ24">
        <f t="shared" si="0"/>
        <v>1.5251088029386064</v>
      </c>
      <c r="AR24">
        <f t="shared" si="1"/>
        <v>1370.9578431533769</v>
      </c>
    </row>
    <row r="25" spans="1:44" x14ac:dyDescent="0.35">
      <c r="A25">
        <v>180</v>
      </c>
      <c r="B25">
        <v>22.55</v>
      </c>
      <c r="C25">
        <v>0.87</v>
      </c>
      <c r="D25">
        <f t="shared" si="12"/>
        <v>0.35600000000000004</v>
      </c>
      <c r="E25">
        <f t="shared" si="13"/>
        <v>2300</v>
      </c>
      <c r="F25">
        <f t="shared" si="21"/>
        <v>190</v>
      </c>
      <c r="G25" s="36">
        <v>0.2</v>
      </c>
      <c r="H25" s="36">
        <f t="shared" si="14"/>
        <v>1800</v>
      </c>
      <c r="I25" s="36">
        <v>0.79</v>
      </c>
      <c r="J25" s="36">
        <v>1000</v>
      </c>
      <c r="K25" s="36">
        <f t="shared" si="15"/>
        <v>0.19789999999999996</v>
      </c>
      <c r="L25" s="36">
        <f t="shared" si="22"/>
        <v>19.710759256950514</v>
      </c>
      <c r="M25" s="36">
        <f t="shared" si="23"/>
        <v>0.11152959191758641</v>
      </c>
      <c r="N25" s="11">
        <f t="shared" si="16"/>
        <v>0.16849580374435125</v>
      </c>
      <c r="O25" s="11">
        <f t="shared" si="26"/>
        <v>1.6299999999999999E-3</v>
      </c>
      <c r="P25" s="11">
        <f t="shared" si="27"/>
        <v>1.6029999999999999E-2</v>
      </c>
      <c r="Q25" s="11">
        <f t="shared" si="28"/>
        <v>5.734</v>
      </c>
      <c r="R25" s="11">
        <f t="shared" si="29"/>
        <v>1.6029999999999999E-2</v>
      </c>
      <c r="T25" s="11">
        <f t="shared" si="18"/>
        <v>0.30942999999999959</v>
      </c>
      <c r="U25" s="11">
        <f t="shared" si="19"/>
        <v>6.7437044760126295</v>
      </c>
      <c r="V25" s="12">
        <f t="shared" si="25"/>
        <v>3.0759999999999999E-2</v>
      </c>
      <c r="W25" s="12">
        <f t="shared" si="25"/>
        <v>28.51</v>
      </c>
      <c r="Y25" s="12">
        <f t="shared" si="4"/>
        <v>464.54428185690762</v>
      </c>
      <c r="Z25" s="12">
        <f t="shared" si="5"/>
        <v>0.6334269662921348</v>
      </c>
      <c r="AA25" s="12">
        <f t="shared" si="6"/>
        <v>0.17571892400674333</v>
      </c>
      <c r="AB25" s="46">
        <f t="shared" si="7"/>
        <v>13856.3268905519</v>
      </c>
      <c r="AC25" s="46">
        <f t="shared" si="8"/>
        <v>2.9167435815265482E-2</v>
      </c>
      <c r="AH25">
        <f t="shared" si="9"/>
        <v>32.10012587845614</v>
      </c>
      <c r="AN25">
        <v>23</v>
      </c>
      <c r="AO25">
        <f t="shared" si="10"/>
        <v>5.3229659099154683E-2</v>
      </c>
      <c r="AP25">
        <f t="shared" si="11"/>
        <v>31.979280277491746</v>
      </c>
      <c r="AQ25">
        <f t="shared" si="0"/>
        <v>1.557914488671728</v>
      </c>
      <c r="AR25">
        <f t="shared" si="1"/>
        <v>1339.5654752061043</v>
      </c>
    </row>
    <row r="26" spans="1:44" x14ac:dyDescent="0.35">
      <c r="A26">
        <v>200</v>
      </c>
      <c r="B26">
        <v>22.1</v>
      </c>
      <c r="C26">
        <v>0.68</v>
      </c>
      <c r="D26">
        <f t="shared" si="12"/>
        <v>0.35600000000000004</v>
      </c>
      <c r="E26">
        <f t="shared" si="13"/>
        <v>2300</v>
      </c>
      <c r="F26">
        <f t="shared" si="21"/>
        <v>210</v>
      </c>
      <c r="G26" s="36">
        <v>0.2</v>
      </c>
      <c r="H26" s="36">
        <f t="shared" si="14"/>
        <v>1800</v>
      </c>
      <c r="I26" s="36">
        <v>0.79</v>
      </c>
      <c r="J26" s="36">
        <v>1000</v>
      </c>
      <c r="K26" s="36">
        <f t="shared" si="15"/>
        <v>0.21789999999999995</v>
      </c>
      <c r="L26" s="36">
        <f t="shared" si="22"/>
        <v>17.657588543664502</v>
      </c>
      <c r="M26" s="36">
        <f t="shared" si="23"/>
        <v>5.95842434776407E-2</v>
      </c>
      <c r="N26" s="11">
        <f t="shared" si="16"/>
        <v>0.17329910141206678</v>
      </c>
      <c r="O26" s="11">
        <f t="shared" si="26"/>
        <v>1.6299999999999999E-3</v>
      </c>
      <c r="P26" s="11">
        <f t="shared" si="27"/>
        <v>1.6029999999999999E-2</v>
      </c>
      <c r="Q26" s="11">
        <f t="shared" si="28"/>
        <v>5.734</v>
      </c>
      <c r="R26" s="11">
        <f t="shared" si="29"/>
        <v>1.6029999999999999E-2</v>
      </c>
      <c r="T26" s="11">
        <f t="shared" si="18"/>
        <v>0.34203</v>
      </c>
      <c r="U26" s="11">
        <f t="shared" si="19"/>
        <v>2.1231971062510508</v>
      </c>
      <c r="V26" s="12">
        <f t="shared" si="25"/>
        <v>3.0759999999999999E-2</v>
      </c>
      <c r="W26" s="12">
        <f t="shared" si="25"/>
        <v>28.51</v>
      </c>
      <c r="Y26" s="12">
        <f t="shared" si="4"/>
        <v>553.02220542602277</v>
      </c>
      <c r="Z26" s="12">
        <f t="shared" si="5"/>
        <v>0.62078651685393249</v>
      </c>
      <c r="AA26" s="12">
        <f t="shared" si="6"/>
        <v>0.16350221725638936</v>
      </c>
      <c r="AB26" s="46">
        <f t="shared" si="7"/>
        <v>24616.094525333934</v>
      </c>
      <c r="AC26" s="46">
        <f t="shared" si="8"/>
        <v>1.5276797840643411E-2</v>
      </c>
      <c r="AH26">
        <f t="shared" si="9"/>
        <v>32.02978081286922</v>
      </c>
      <c r="AN26">
        <v>24</v>
      </c>
      <c r="AO26">
        <f t="shared" si="10"/>
        <v>5.490612460296275E-2</v>
      </c>
      <c r="AP26">
        <f t="shared" si="11"/>
        <v>31.858620951336363</v>
      </c>
      <c r="AQ26">
        <f t="shared" si="0"/>
        <v>1.5959096366310659</v>
      </c>
      <c r="AR26">
        <f t="shared" si="1"/>
        <v>1304.9919621774304</v>
      </c>
    </row>
    <row r="27" spans="1:44" x14ac:dyDescent="0.35">
      <c r="A27">
        <v>220</v>
      </c>
      <c r="B27">
        <v>21.69</v>
      </c>
      <c r="C27">
        <v>0.54</v>
      </c>
      <c r="D27">
        <f t="shared" si="12"/>
        <v>0.35600000000000004</v>
      </c>
      <c r="E27">
        <f t="shared" si="13"/>
        <v>2300</v>
      </c>
      <c r="F27">
        <f t="shared" si="21"/>
        <v>230</v>
      </c>
      <c r="G27" s="36">
        <v>0.2</v>
      </c>
      <c r="H27" s="36">
        <f t="shared" si="14"/>
        <v>1800</v>
      </c>
      <c r="I27" s="36">
        <v>0.79</v>
      </c>
      <c r="J27" s="36">
        <v>1000</v>
      </c>
      <c r="K27" s="36">
        <f t="shared" si="15"/>
        <v>0.23789999999999994</v>
      </c>
      <c r="L27" s="36">
        <f t="shared" si="22"/>
        <v>15.496653982417019</v>
      </c>
      <c r="M27" s="36">
        <f t="shared" si="23"/>
        <v>3.0369333311981401E-2</v>
      </c>
      <c r="N27" s="11">
        <f t="shared" si="16"/>
        <v>0.17762737836802456</v>
      </c>
      <c r="O27" s="11">
        <f t="shared" si="26"/>
        <v>1.6299999999999999E-3</v>
      </c>
      <c r="P27" s="11">
        <f t="shared" si="27"/>
        <v>1.6029999999999999E-2</v>
      </c>
      <c r="Q27" s="11">
        <f t="shared" si="28"/>
        <v>5.734</v>
      </c>
      <c r="R27" s="11">
        <f t="shared" si="29"/>
        <v>1.6029999999999999E-2</v>
      </c>
      <c r="T27" s="11">
        <f t="shared" si="18"/>
        <v>0.37462999999999996</v>
      </c>
      <c r="U27" s="11">
        <f t="shared" si="19"/>
        <v>-2.9790364104450044</v>
      </c>
      <c r="V27" s="12">
        <f t="shared" si="25"/>
        <v>3.0759999999999999E-2</v>
      </c>
      <c r="W27" s="12">
        <f t="shared" si="25"/>
        <v>28.51</v>
      </c>
      <c r="Y27" s="12">
        <f t="shared" si="4"/>
        <v>651.47840600825418</v>
      </c>
      <c r="Z27" s="12">
        <f t="shared" si="5"/>
        <v>0.60926966292134832</v>
      </c>
      <c r="AA27" s="12">
        <f t="shared" si="6"/>
        <v>0.15295579967150316</v>
      </c>
      <c r="AB27" s="46">
        <f t="shared" si="7"/>
        <v>41983.241950029776</v>
      </c>
      <c r="AC27" s="46">
        <f t="shared" si="8"/>
        <v>8.3794943626121689E-3</v>
      </c>
      <c r="AH27">
        <f t="shared" si="9"/>
        <v>31.947282644754438</v>
      </c>
      <c r="AN27">
        <v>25</v>
      </c>
      <c r="AO27">
        <f t="shared" si="10"/>
        <v>5.6575153872200162E-2</v>
      </c>
      <c r="AP27">
        <f t="shared" si="11"/>
        <v>31.738070855008903</v>
      </c>
      <c r="AQ27">
        <f t="shared" si="0"/>
        <v>1.6437230932584912</v>
      </c>
      <c r="AR27">
        <f t="shared" si="1"/>
        <v>1263.9786030071984</v>
      </c>
    </row>
    <row r="28" spans="1:44" x14ac:dyDescent="0.35">
      <c r="A28">
        <v>240</v>
      </c>
      <c r="B28">
        <v>21.28</v>
      </c>
      <c r="C28">
        <v>0.43</v>
      </c>
      <c r="D28">
        <f t="shared" si="12"/>
        <v>0.35600000000000004</v>
      </c>
      <c r="F28">
        <f>A28+10</f>
        <v>250</v>
      </c>
      <c r="G28" s="36">
        <v>1.2</v>
      </c>
      <c r="H28" s="36">
        <f t="shared" si="14"/>
        <v>-4200</v>
      </c>
      <c r="I28" s="36">
        <v>0.79</v>
      </c>
      <c r="J28" s="36">
        <v>1000</v>
      </c>
      <c r="K28" s="36">
        <f t="shared" si="15"/>
        <v>0.25789999999999996</v>
      </c>
      <c r="L28" s="36">
        <f t="shared" si="22"/>
        <v>13.219242689664476</v>
      </c>
      <c r="M28" s="36">
        <f t="shared" si="23"/>
        <v>1.4233667393433637E-2</v>
      </c>
      <c r="N28" s="11">
        <f t="shared" si="16"/>
        <v>0.18191056910569109</v>
      </c>
      <c r="O28" s="11">
        <f t="shared" si="26"/>
        <v>1.6299999999999999E-3</v>
      </c>
      <c r="P28" s="11">
        <f t="shared" si="27"/>
        <v>1.6029999999999999E-2</v>
      </c>
      <c r="Q28" s="11">
        <f t="shared" si="28"/>
        <v>5.734</v>
      </c>
      <c r="R28" s="11">
        <f t="shared" si="29"/>
        <v>1.6029999999999999E-2</v>
      </c>
      <c r="T28" s="11">
        <f t="shared" si="18"/>
        <v>0.40722999999999998</v>
      </c>
      <c r="U28" s="11">
        <f t="shared" si="19"/>
        <v>-8.6424751589992646</v>
      </c>
      <c r="V28" s="12">
        <f t="shared" ref="V28" si="30">V27</f>
        <v>3.0759999999999999E-2</v>
      </c>
      <c r="W28" s="12">
        <f t="shared" ref="W28" si="31">W27</f>
        <v>28.51</v>
      </c>
      <c r="Y28" s="12" t="e">
        <f t="shared" si="4"/>
        <v>#DIV/0!</v>
      </c>
      <c r="Z28" s="12">
        <f t="shared" si="5"/>
        <v>0.59775280898876404</v>
      </c>
      <c r="AA28" s="12">
        <f t="shared" si="6"/>
        <v>0.14294416787230646</v>
      </c>
      <c r="AB28" s="46">
        <f t="shared" si="7"/>
        <v>72337.01823421572</v>
      </c>
      <c r="AC28" s="46">
        <f t="shared" si="8"/>
        <v>0</v>
      </c>
      <c r="AH28">
        <f t="shared" si="9"/>
        <v>31.847800001718124</v>
      </c>
      <c r="AN28">
        <v>26</v>
      </c>
      <c r="AO28">
        <f t="shared" si="10"/>
        <v>5.8237936985098257E-2</v>
      </c>
      <c r="AP28">
        <f t="shared" si="11"/>
        <v>31.617547011998315</v>
      </c>
      <c r="AQ28">
        <f t="shared" si="0"/>
        <v>1.7064436656608351</v>
      </c>
      <c r="AR28">
        <f t="shared" si="1"/>
        <v>1213.9746352228617</v>
      </c>
    </row>
    <row r="29" spans="1:44" x14ac:dyDescent="0.35">
      <c r="AH29">
        <f t="shared" si="9"/>
        <v>31.729047275401395</v>
      </c>
      <c r="AN29">
        <v>27</v>
      </c>
      <c r="AO29">
        <f t="shared" si="10"/>
        <v>5.9895473562448759E-2</v>
      </c>
      <c r="AP29">
        <f t="shared" si="11"/>
        <v>31.496979124184733</v>
      </c>
      <c r="AQ29">
        <f t="shared" si="0"/>
        <v>1.7892936522922704</v>
      </c>
      <c r="AR29">
        <f t="shared" si="1"/>
        <v>1153.7266709714065</v>
      </c>
    </row>
    <row r="30" spans="1:44" x14ac:dyDescent="0.35">
      <c r="AH30">
        <f t="shared" si="9"/>
        <v>31.591781006251729</v>
      </c>
      <c r="AN30">
        <v>28</v>
      </c>
      <c r="AO30">
        <f t="shared" si="10"/>
        <v>6.1548603247983419E-2</v>
      </c>
      <c r="AP30">
        <f t="shared" si="11"/>
        <v>31.376307581949781</v>
      </c>
      <c r="AQ30">
        <f t="shared" si="0"/>
        <v>1.8971895405494053</v>
      </c>
      <c r="AR30">
        <f t="shared" si="1"/>
        <v>1083.7116325608424</v>
      </c>
    </row>
    <row r="31" spans="1:44" x14ac:dyDescent="0.35">
      <c r="AH31">
        <f t="shared" si="9"/>
        <v>31.439729601920401</v>
      </c>
      <c r="AN31">
        <v>29</v>
      </c>
      <c r="AO31">
        <f t="shared" si="10"/>
        <v>6.3198031310742364E-2</v>
      </c>
      <c r="AP31">
        <f t="shared" si="11"/>
        <v>31.255481785433957</v>
      </c>
      <c r="AQ31">
        <f t="shared" si="0"/>
        <v>2.0340241847137825</v>
      </c>
      <c r="AR31">
        <f t="shared" si="1"/>
        <v>1006.2603566103841</v>
      </c>
    </row>
    <row r="32" spans="1:44" x14ac:dyDescent="0.35">
      <c r="AH32">
        <f t="shared" si="9"/>
        <v>31.278934494171818</v>
      </c>
      <c r="AN32">
        <v>30</v>
      </c>
      <c r="AO32">
        <f t="shared" si="10"/>
        <v>6.4844350150097096E-2</v>
      </c>
      <c r="AP32">
        <f t="shared" si="11"/>
        <v>31.134458728515924</v>
      </c>
      <c r="AQ32">
        <f t="shared" si="0"/>
        <v>2.2016327452852149</v>
      </c>
      <c r="AR32">
        <f t="shared" si="1"/>
        <v>925.21240780022492</v>
      </c>
    </row>
    <row r="33" spans="34:44" x14ac:dyDescent="0.35">
      <c r="AH33">
        <f t="shared" si="9"/>
        <v>31.11658751213843</v>
      </c>
      <c r="AN33">
        <v>31</v>
      </c>
      <c r="AO33">
        <f t="shared" si="10"/>
        <v>6.6488057359158012E-2</v>
      </c>
      <c r="AP33">
        <f t="shared" si="11"/>
        <v>31.013201804556711</v>
      </c>
      <c r="AQ33">
        <f t="shared" si="0"/>
        <v>2.3987308627949941</v>
      </c>
      <c r="AR33">
        <f t="shared" si="1"/>
        <v>845.07351999215973</v>
      </c>
    </row>
    <row r="34" spans="34:44" x14ac:dyDescent="0.35">
      <c r="AH34">
        <f t="shared" si="9"/>
        <v>30.959546007592643</v>
      </c>
      <c r="AN34">
        <v>32</v>
      </c>
      <c r="AO34">
        <f t="shared" si="10"/>
        <v>6.8129570897354913E-2</v>
      </c>
      <c r="AP34">
        <f t="shared" si="11"/>
        <v>30.891679799288529</v>
      </c>
      <c r="AQ34">
        <f t="shared" si="0"/>
        <v>2.6205502117383492</v>
      </c>
      <c r="AR34">
        <f t="shared" si="1"/>
        <v>769.89670082519274</v>
      </c>
    </row>
    <row r="35" spans="34:44" x14ac:dyDescent="0.35">
      <c r="AH35">
        <f t="shared" si="9"/>
        <v>30.812777492812955</v>
      </c>
      <c r="AN35">
        <v>33</v>
      </c>
      <c r="AO35">
        <f t="shared" si="10"/>
        <v>6.9769241834831852E-2</v>
      </c>
      <c r="AP35">
        <f t="shared" si="11"/>
        <v>30.769866041598487</v>
      </c>
      <c r="AQ35">
        <f t="shared" si="0"/>
        <v>2.8601278561476615</v>
      </c>
      <c r="AR35">
        <f t="shared" si="1"/>
        <v>702.28576822343098</v>
      </c>
    </row>
    <row r="36" spans="34:44" x14ac:dyDescent="0.35">
      <c r="AH36">
        <f t="shared" si="9"/>
        <v>30.678016488274437</v>
      </c>
      <c r="AN36">
        <v>34</v>
      </c>
      <c r="AO36">
        <f t="shared" si="10"/>
        <v>7.1407365057257782E-2</v>
      </c>
      <c r="AP36">
        <f t="shared" si="11"/>
        <v>30.647737687504968</v>
      </c>
      <c r="AQ36">
        <f t="shared" si="0"/>
        <v>3.1118177448602293</v>
      </c>
      <c r="AR36">
        <f t="shared" si="1"/>
        <v>642.84990270347248</v>
      </c>
    </row>
    <row r="37" spans="34:44" x14ac:dyDescent="0.35">
      <c r="AH37">
        <f t="shared" si="9"/>
        <v>30.552901147182048</v>
      </c>
      <c r="AN37">
        <v>35</v>
      </c>
      <c r="AO37">
        <f t="shared" si="10"/>
        <v>7.304418825746338E-2</v>
      </c>
      <c r="AP37">
        <f t="shared" si="11"/>
        <v>30.525275116472116</v>
      </c>
      <c r="AQ37">
        <f t="shared" si="0"/>
        <v>3.3765762391896712</v>
      </c>
      <c r="AR37">
        <f t="shared" si="1"/>
        <v>590.19049646040287</v>
      </c>
    </row>
    <row r="38" spans="34:44" x14ac:dyDescent="0.35">
      <c r="AH38">
        <f t="shared" si="9"/>
        <v>30.430796437834701</v>
      </c>
      <c r="AN38">
        <v>36</v>
      </c>
      <c r="AO38">
        <f t="shared" si="10"/>
        <v>7.4679919488076646E-2</v>
      </c>
      <c r="AP38">
        <f t="shared" si="11"/>
        <v>30.402461422461087</v>
      </c>
      <c r="AQ38">
        <f t="shared" si="0"/>
        <v>3.6677219742563021</v>
      </c>
      <c r="AR38">
        <f t="shared" si="1"/>
        <v>541.31638044323608</v>
      </c>
    </row>
    <row r="39" spans="34:44" x14ac:dyDescent="0.35">
      <c r="AH39">
        <f t="shared" si="9"/>
        <v>30.301411936374439</v>
      </c>
      <c r="AN39">
        <v>37</v>
      </c>
      <c r="AO39">
        <f t="shared" si="10"/>
        <v>7.6314733505451579E-2</v>
      </c>
      <c r="AP39">
        <f t="shared" si="11"/>
        <v>30.279281984866341</v>
      </c>
      <c r="AQ39">
        <f t="shared" si="0"/>
        <v>4.0162645061846902</v>
      </c>
      <c r="AR39">
        <f t="shared" si="1"/>
        <v>492.38049748683119</v>
      </c>
    </row>
    <row r="40" spans="34:44" x14ac:dyDescent="0.35">
      <c r="AH40">
        <f t="shared" si="9"/>
        <v>30.152199607598398</v>
      </c>
      <c r="AN40">
        <v>38</v>
      </c>
      <c r="AO40">
        <f t="shared" si="10"/>
        <v>7.7948777098328911E-2</v>
      </c>
      <c r="AP40">
        <f t="shared" si="11"/>
        <v>30.155724106807341</v>
      </c>
      <c r="AQ40">
        <f t="shared" si="0"/>
        <v>4.4767390989092348</v>
      </c>
      <c r="AR40">
        <f t="shared" si="1"/>
        <v>439.70783603784588</v>
      </c>
    </row>
    <row r="41" spans="34:44" x14ac:dyDescent="0.35">
      <c r="AH41">
        <f t="shared" si="9"/>
        <v>29.970388596929748</v>
      </c>
      <c r="AN41">
        <v>39</v>
      </c>
      <c r="AO41">
        <f t="shared" si="10"/>
        <v>7.9582173563709946E-2</v>
      </c>
      <c r="AP41">
        <f t="shared" si="11"/>
        <v>30.031776710207307</v>
      </c>
      <c r="AQ41">
        <f t="shared" si="0"/>
        <v>5.1368076570023087</v>
      </c>
      <c r="AR41">
        <f t="shared" si="1"/>
        <v>381.05426421202429</v>
      </c>
    </row>
    <row r="42" spans="34:44" x14ac:dyDescent="0.35">
      <c r="AH42">
        <f t="shared" si="9"/>
        <v>29.745399849623915</v>
      </c>
      <c r="AN42">
        <v>40</v>
      </c>
      <c r="AO42">
        <f t="shared" si="10"/>
        <v>8.1215026466421564E-2</v>
      </c>
      <c r="AP42">
        <f t="shared" si="11"/>
        <v>29.90743007874584</v>
      </c>
      <c r="AQ42">
        <f t="shared" si="0"/>
        <v>6.1355852379211893</v>
      </c>
      <c r="AR42">
        <f t="shared" si="1"/>
        <v>316.79504578359496</v>
      </c>
    </row>
  </sheetData>
  <mergeCells count="3">
    <mergeCell ref="A1:C1"/>
    <mergeCell ref="N1:U1"/>
    <mergeCell ref="V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I1" zoomScale="60" zoomScaleNormal="60" workbookViewId="0">
      <selection activeCell="X32" sqref="X32"/>
    </sheetView>
  </sheetViews>
  <sheetFormatPr defaultRowHeight="14.5" x14ac:dyDescent="0.35"/>
  <cols>
    <col min="7" max="13" width="8.7265625" style="36"/>
    <col min="14" max="20" width="8.7265625" style="11"/>
    <col min="21" max="21" width="10.81640625" style="11" bestFit="1" customWidth="1"/>
    <col min="22" max="24" width="10.81640625" style="12" customWidth="1"/>
    <col min="25" max="25" width="8.7265625" style="12"/>
    <col min="26" max="26" width="10.81640625" style="12" customWidth="1"/>
    <col min="27" max="27" width="8.7265625" style="12"/>
    <col min="28" max="28" width="10.81640625" style="12" customWidth="1"/>
    <col min="29" max="29" width="8.7265625" style="12"/>
  </cols>
  <sheetData>
    <row r="1" spans="1:29" ht="43.5" customHeight="1" x14ac:dyDescent="0.6">
      <c r="A1" s="92" t="s">
        <v>9</v>
      </c>
      <c r="B1" s="92"/>
      <c r="C1" s="92"/>
      <c r="D1" s="37"/>
      <c r="E1" s="35"/>
      <c r="N1" s="101" t="s">
        <v>56</v>
      </c>
      <c r="O1" s="106"/>
      <c r="P1" s="106"/>
      <c r="Q1" s="106"/>
      <c r="R1" s="106"/>
      <c r="S1" s="106"/>
      <c r="T1" s="106"/>
      <c r="U1" s="106"/>
      <c r="V1" s="102" t="s">
        <v>57</v>
      </c>
      <c r="W1" s="108"/>
      <c r="X1" s="108"/>
      <c r="Y1" s="108"/>
      <c r="Z1" s="108"/>
      <c r="AA1" s="108"/>
      <c r="AB1" s="108"/>
      <c r="AC1" s="108"/>
    </row>
    <row r="2" spans="1:29" ht="19" thickBot="1" x14ac:dyDescent="0.5">
      <c r="A2" t="s">
        <v>6</v>
      </c>
      <c r="B2" t="s">
        <v>3</v>
      </c>
      <c r="C2" t="s">
        <v>4</v>
      </c>
      <c r="F2" t="s">
        <v>11</v>
      </c>
      <c r="G2" s="36" t="s">
        <v>12</v>
      </c>
      <c r="H2" s="36" t="s">
        <v>13</v>
      </c>
      <c r="I2" s="36" t="s">
        <v>14</v>
      </c>
      <c r="J2" s="36" t="s">
        <v>15</v>
      </c>
      <c r="K2" s="36" t="s">
        <v>0</v>
      </c>
      <c r="L2" s="36" t="s">
        <v>1</v>
      </c>
      <c r="M2" s="36" t="s">
        <v>16</v>
      </c>
      <c r="N2" s="11" t="s">
        <v>55</v>
      </c>
      <c r="O2" s="52" t="s">
        <v>17</v>
      </c>
      <c r="P2" s="52" t="s">
        <v>18</v>
      </c>
      <c r="Q2" s="52" t="s">
        <v>19</v>
      </c>
      <c r="R2" s="52" t="s">
        <v>20</v>
      </c>
      <c r="S2" s="11" t="s">
        <v>21</v>
      </c>
      <c r="T2" s="11" t="s">
        <v>0</v>
      </c>
      <c r="U2" s="11" t="s">
        <v>1</v>
      </c>
      <c r="V2" s="47" t="s">
        <v>17</v>
      </c>
      <c r="W2" s="47" t="s">
        <v>65</v>
      </c>
      <c r="X2" s="51"/>
      <c r="Y2" s="53" t="s">
        <v>59</v>
      </c>
      <c r="Z2" s="12" t="s">
        <v>54</v>
      </c>
      <c r="AA2" s="12" t="s">
        <v>58</v>
      </c>
      <c r="AB2" s="53" t="s">
        <v>60</v>
      </c>
      <c r="AC2" s="12" t="s">
        <v>22</v>
      </c>
    </row>
    <row r="3" spans="1:29" x14ac:dyDescent="0.35">
      <c r="A3">
        <v>0</v>
      </c>
      <c r="B3">
        <v>14.3</v>
      </c>
      <c r="C3">
        <v>110</v>
      </c>
      <c r="D3">
        <f>$B$3/100</f>
        <v>0.14300000000000002</v>
      </c>
      <c r="E3">
        <f>$C$3</f>
        <v>110</v>
      </c>
      <c r="F3">
        <f>A3+10</f>
        <v>10</v>
      </c>
      <c r="G3" s="36">
        <v>-0.8</v>
      </c>
      <c r="H3" s="36">
        <f t="shared" ref="H3" si="0">J3*3*(1-2*G3)</f>
        <v>11700</v>
      </c>
      <c r="I3" s="36">
        <v>0.79</v>
      </c>
      <c r="J3" s="36">
        <v>1500</v>
      </c>
      <c r="K3" s="36">
        <f t="shared" ref="K3" si="1">3*(1-2*G3)/H3*F3+I3/J3*10</f>
        <v>1.1933333333333334E-2</v>
      </c>
      <c r="L3" s="36">
        <f>($D$4-K3)/(1-K3)*100</f>
        <v>13.264961878415765</v>
      </c>
      <c r="M3" s="36">
        <f>(L3/$L$4)^3*((1-$L$4/100)/(1-L3/100))^2*C3</f>
        <v>114.96011683941059</v>
      </c>
      <c r="N3" s="11">
        <f>(D3-B3/100)/(1-B3/100)</f>
        <v>0</v>
      </c>
      <c r="O3" s="49">
        <v>1.5909999999999999E-4</v>
      </c>
      <c r="P3" s="11">
        <v>1.272E-2</v>
      </c>
      <c r="Q3" s="11">
        <v>10.94</v>
      </c>
      <c r="R3" s="11">
        <v>1.272E-2</v>
      </c>
      <c r="S3" s="11">
        <v>0.99990000000000001</v>
      </c>
      <c r="T3" s="11">
        <f>O3*A3-P3*EXP(-A3/Q3)+R3</f>
        <v>0</v>
      </c>
      <c r="U3" s="11">
        <f>(D3-T3)/(1-T3)*100</f>
        <v>14.3</v>
      </c>
      <c r="V3" s="48">
        <v>0.98480000000000001</v>
      </c>
      <c r="W3" s="48">
        <v>20.309999999999999</v>
      </c>
      <c r="X3" s="48">
        <v>0.92469999999999997</v>
      </c>
      <c r="Y3" s="12">
        <f t="shared" ref="Y3:Y25" si="2">((B3/D3/100)^3*((1-D3)/(1-B3/100))^2)/(C3/E3)</f>
        <v>1</v>
      </c>
      <c r="Z3" s="12">
        <f t="shared" ref="Z3:Z25" si="3">B3/D3/100</f>
        <v>1</v>
      </c>
      <c r="AA3" s="12">
        <f t="shared" ref="AA3:AA25" si="4">((B3/D3/100)^3*((1-D3)/(1-B3/100))^2)</f>
        <v>1</v>
      </c>
      <c r="AB3" s="46">
        <f t="shared" ref="AB3:AB25" si="5">V3*(Z3^(-W3)-1)+1</f>
        <v>1</v>
      </c>
      <c r="AC3" s="46">
        <f t="shared" ref="AC3:AC25" si="6">AA3/AB3*E3</f>
        <v>110</v>
      </c>
    </row>
    <row r="4" spans="1:29" x14ac:dyDescent="0.35">
      <c r="A4">
        <v>3</v>
      </c>
      <c r="B4">
        <v>14</v>
      </c>
      <c r="C4">
        <v>64.5</v>
      </c>
      <c r="D4">
        <f t="shared" ref="D4:D25" si="7">$B$3/100</f>
        <v>0.14300000000000002</v>
      </c>
      <c r="E4">
        <f t="shared" ref="E4:E25" si="8">$C$3</f>
        <v>110</v>
      </c>
      <c r="F4">
        <f>A4+10</f>
        <v>13</v>
      </c>
      <c r="G4" s="36">
        <v>0.2</v>
      </c>
      <c r="H4" s="36">
        <f t="shared" ref="H4:H25" si="9">J4*3*(1-2*G4)</f>
        <v>2700</v>
      </c>
      <c r="I4" s="36">
        <v>0.79</v>
      </c>
      <c r="J4" s="36">
        <v>1500</v>
      </c>
      <c r="K4" s="36">
        <f t="shared" ref="K4:K25" si="10">3*(1-2*G4)/H4*F4+I4/J4*10</f>
        <v>1.3933333333333332E-2</v>
      </c>
      <c r="L4" s="36">
        <f>($D$4-K4)/(1-K4)*100</f>
        <v>13.089040632817255</v>
      </c>
      <c r="M4" s="36">
        <f>(L4/$L$4)^3*((1-$L$4/100)/(1-L4/100))^2*C4</f>
        <v>64.5</v>
      </c>
      <c r="N4" s="11">
        <f t="shared" ref="N4:N25" si="11">(D4-B4/100)/(1-B4/100)</f>
        <v>3.4883720930232588E-3</v>
      </c>
      <c r="O4" s="11">
        <f>O3</f>
        <v>1.5909999999999999E-4</v>
      </c>
      <c r="P4" s="11">
        <f t="shared" ref="P4:R20" si="12">P3</f>
        <v>1.272E-2</v>
      </c>
      <c r="Q4" s="11">
        <f t="shared" si="12"/>
        <v>10.94</v>
      </c>
      <c r="R4" s="11">
        <f t="shared" si="12"/>
        <v>1.272E-2</v>
      </c>
      <c r="S4" s="11">
        <f>(1-P4)/O4/1000</f>
        <v>6.205405405405406</v>
      </c>
      <c r="T4" s="11">
        <f t="shared" ref="T4:T25" si="13">O4*A4-P4*EXP(-A4/Q4)+R4</f>
        <v>3.5280328256369411E-3</v>
      </c>
      <c r="U4" s="11">
        <f t="shared" ref="U4:U25" si="14">(D4-T4)/(1-T4)*100</f>
        <v>13.996577100894825</v>
      </c>
      <c r="V4" s="12">
        <f>V3</f>
        <v>0.98480000000000001</v>
      </c>
      <c r="W4" s="12">
        <f t="shared" ref="W4:W20" si="15">W3</f>
        <v>20.309999999999999</v>
      </c>
      <c r="Y4" s="12">
        <f t="shared" si="2"/>
        <v>1.5891822531546989</v>
      </c>
      <c r="Z4" s="12">
        <f t="shared" si="3"/>
        <v>0.97902097902097895</v>
      </c>
      <c r="AA4" s="12">
        <f t="shared" si="4"/>
        <v>0.93183868480434606</v>
      </c>
      <c r="AB4" s="46">
        <f t="shared" si="5"/>
        <v>1.5300253219513209</v>
      </c>
      <c r="AC4" s="46">
        <f t="shared" si="6"/>
        <v>66.993829355550531</v>
      </c>
    </row>
    <row r="5" spans="1:29" x14ac:dyDescent="0.35">
      <c r="A5">
        <v>5</v>
      </c>
      <c r="B5">
        <v>13.83</v>
      </c>
      <c r="C5">
        <v>33.9</v>
      </c>
      <c r="D5">
        <f t="shared" si="7"/>
        <v>0.14300000000000002</v>
      </c>
      <c r="E5">
        <f t="shared" si="8"/>
        <v>110</v>
      </c>
      <c r="F5">
        <f t="shared" ref="F5:F25" si="16">A5+10</f>
        <v>15</v>
      </c>
      <c r="G5" s="36">
        <v>0.2</v>
      </c>
      <c r="H5" s="36">
        <f t="shared" si="9"/>
        <v>2700</v>
      </c>
      <c r="I5" s="36">
        <v>0.79</v>
      </c>
      <c r="J5" s="36">
        <v>1500</v>
      </c>
      <c r="K5" s="36">
        <f t="shared" si="10"/>
        <v>1.5266666666666668E-2</v>
      </c>
      <c r="L5" s="36">
        <f t="shared" ref="L5:L25" si="17">($D$4-K5)/(1-K5)*100</f>
        <v>12.971362805497257</v>
      </c>
      <c r="M5" s="36">
        <f t="shared" ref="M5:M25" si="18">(L5/$L$4)^3*((1-$L$4/100)/(1-L5/100))^2*C5</f>
        <v>32.904689154249105</v>
      </c>
      <c r="N5" s="11">
        <f t="shared" si="11"/>
        <v>5.4543344551468143E-3</v>
      </c>
      <c r="O5" s="11">
        <f>O4</f>
        <v>1.5909999999999999E-4</v>
      </c>
      <c r="P5" s="11">
        <f t="shared" si="12"/>
        <v>1.272E-2</v>
      </c>
      <c r="Q5" s="11">
        <f t="shared" si="12"/>
        <v>10.94</v>
      </c>
      <c r="R5" s="11">
        <f t="shared" si="12"/>
        <v>1.272E-2</v>
      </c>
      <c r="T5" s="11">
        <f t="shared" si="13"/>
        <v>5.4617552734617077E-3</v>
      </c>
      <c r="U5" s="11">
        <f t="shared" si="14"/>
        <v>13.829357036375841</v>
      </c>
      <c r="V5" s="12">
        <f>V4</f>
        <v>0.98480000000000001</v>
      </c>
      <c r="W5" s="12">
        <f t="shared" si="15"/>
        <v>20.309999999999999</v>
      </c>
      <c r="Y5" s="12">
        <f t="shared" si="2"/>
        <v>2.9033598906693863</v>
      </c>
      <c r="Z5" s="12">
        <f t="shared" si="3"/>
        <v>0.96713286713286706</v>
      </c>
      <c r="AA5" s="12">
        <f t="shared" si="4"/>
        <v>0.89476272994265627</v>
      </c>
      <c r="AB5" s="46">
        <f t="shared" si="5"/>
        <v>1.956642277879022</v>
      </c>
      <c r="AC5" s="46">
        <f t="shared" si="6"/>
        <v>50.302449970764499</v>
      </c>
    </row>
    <row r="6" spans="1:29" x14ac:dyDescent="0.35">
      <c r="A6">
        <v>10</v>
      </c>
      <c r="B6">
        <v>13.51</v>
      </c>
      <c r="C6">
        <v>21.6</v>
      </c>
      <c r="D6">
        <f t="shared" si="7"/>
        <v>0.14300000000000002</v>
      </c>
      <c r="E6">
        <f t="shared" si="8"/>
        <v>110</v>
      </c>
      <c r="F6">
        <f t="shared" si="16"/>
        <v>20</v>
      </c>
      <c r="G6" s="36">
        <v>0.2</v>
      </c>
      <c r="H6" s="36">
        <f t="shared" si="9"/>
        <v>2700</v>
      </c>
      <c r="I6" s="36">
        <v>0.79</v>
      </c>
      <c r="J6" s="36">
        <v>1500</v>
      </c>
      <c r="K6" s="36">
        <f t="shared" si="10"/>
        <v>1.8599999999999998E-2</v>
      </c>
      <c r="L6" s="36">
        <f t="shared" si="17"/>
        <v>12.675769309150194</v>
      </c>
      <c r="M6" s="36">
        <f t="shared" si="18"/>
        <v>19.432686070839271</v>
      </c>
      <c r="N6" s="11">
        <f t="shared" si="11"/>
        <v>9.1340039310903211E-3</v>
      </c>
      <c r="O6" s="11">
        <f t="shared" ref="O6:R21" si="19">O5</f>
        <v>1.5909999999999999E-4</v>
      </c>
      <c r="P6" s="11">
        <f t="shared" si="12"/>
        <v>1.272E-2</v>
      </c>
      <c r="Q6" s="11">
        <f t="shared" si="12"/>
        <v>10.94</v>
      </c>
      <c r="R6" s="11">
        <f t="shared" si="12"/>
        <v>1.272E-2</v>
      </c>
      <c r="T6" s="11">
        <f t="shared" si="13"/>
        <v>9.2117229465217502E-3</v>
      </c>
      <c r="U6" s="11">
        <f t="shared" si="14"/>
        <v>13.503215586215195</v>
      </c>
      <c r="V6" s="12">
        <f t="shared" ref="V6:W25" si="20">V5</f>
        <v>0.98480000000000001</v>
      </c>
      <c r="W6" s="12">
        <f t="shared" si="15"/>
        <v>20.309999999999999</v>
      </c>
      <c r="Y6" s="12">
        <f t="shared" si="2"/>
        <v>4.2162535348967891</v>
      </c>
      <c r="Z6" s="12">
        <f t="shared" si="3"/>
        <v>0.94475524475524464</v>
      </c>
      <c r="AA6" s="12">
        <f t="shared" si="4"/>
        <v>0.82791887594336955</v>
      </c>
      <c r="AB6" s="46">
        <f t="shared" si="5"/>
        <v>3.1384936785645561</v>
      </c>
      <c r="AC6" s="46">
        <f t="shared" si="6"/>
        <v>29.017447757111167</v>
      </c>
    </row>
    <row r="7" spans="1:29" x14ac:dyDescent="0.35">
      <c r="A7">
        <v>15</v>
      </c>
      <c r="B7">
        <v>13.26</v>
      </c>
      <c r="C7">
        <v>15.2</v>
      </c>
      <c r="D7">
        <f t="shared" si="7"/>
        <v>0.14300000000000002</v>
      </c>
      <c r="E7">
        <f t="shared" si="8"/>
        <v>110</v>
      </c>
      <c r="F7">
        <f t="shared" si="16"/>
        <v>25</v>
      </c>
      <c r="G7" s="36">
        <v>0.2</v>
      </c>
      <c r="H7" s="36">
        <f t="shared" si="9"/>
        <v>2700</v>
      </c>
      <c r="I7" s="36">
        <v>0.79</v>
      </c>
      <c r="J7" s="36">
        <v>1500</v>
      </c>
      <c r="K7" s="36">
        <f t="shared" si="10"/>
        <v>2.1933333333333332E-2</v>
      </c>
      <c r="L7" s="36">
        <f t="shared" si="17"/>
        <v>12.37816099788699</v>
      </c>
      <c r="M7" s="36">
        <f t="shared" si="18"/>
        <v>12.647738612188425</v>
      </c>
      <c r="N7" s="11">
        <f t="shared" si="11"/>
        <v>1.1989854738298387E-2</v>
      </c>
      <c r="O7" s="11">
        <f t="shared" si="19"/>
        <v>1.5909999999999999E-4</v>
      </c>
      <c r="P7" s="11">
        <f t="shared" si="12"/>
        <v>1.272E-2</v>
      </c>
      <c r="Q7" s="11">
        <f t="shared" si="12"/>
        <v>10.94</v>
      </c>
      <c r="R7" s="11">
        <f t="shared" si="12"/>
        <v>1.272E-2</v>
      </c>
      <c r="T7" s="11">
        <f t="shared" si="13"/>
        <v>1.1877861974952188E-2</v>
      </c>
      <c r="U7" s="11">
        <f t="shared" si="14"/>
        <v>13.269831023836856</v>
      </c>
      <c r="V7" s="12">
        <f t="shared" si="20"/>
        <v>0.98480000000000001</v>
      </c>
      <c r="W7" s="12">
        <f t="shared" si="15"/>
        <v>20.309999999999999</v>
      </c>
      <c r="Y7" s="12">
        <f t="shared" si="2"/>
        <v>5.6324113535091165</v>
      </c>
      <c r="Z7" s="12">
        <f t="shared" si="3"/>
        <v>0.92727272727272725</v>
      </c>
      <c r="AA7" s="12">
        <f t="shared" si="4"/>
        <v>0.77829684157580525</v>
      </c>
      <c r="AB7" s="46">
        <f t="shared" si="5"/>
        <v>4.5793928573948106</v>
      </c>
      <c r="AC7" s="46">
        <f t="shared" si="6"/>
        <v>18.69519721049727</v>
      </c>
    </row>
    <row r="8" spans="1:29" x14ac:dyDescent="0.35">
      <c r="A8">
        <v>20</v>
      </c>
      <c r="B8">
        <v>13.1</v>
      </c>
      <c r="C8">
        <v>11.7</v>
      </c>
      <c r="D8">
        <f t="shared" si="7"/>
        <v>0.14300000000000002</v>
      </c>
      <c r="E8">
        <f t="shared" si="8"/>
        <v>110</v>
      </c>
      <c r="F8">
        <f t="shared" si="16"/>
        <v>30</v>
      </c>
      <c r="G8" s="36">
        <v>0.2</v>
      </c>
      <c r="H8" s="36">
        <f t="shared" si="9"/>
        <v>2700</v>
      </c>
      <c r="I8" s="36">
        <v>0.79</v>
      </c>
      <c r="J8" s="36">
        <v>1500</v>
      </c>
      <c r="K8" s="36">
        <f t="shared" si="10"/>
        <v>2.5266666666666666E-2</v>
      </c>
      <c r="L8" s="36">
        <f t="shared" si="17"/>
        <v>12.078517201285823</v>
      </c>
      <c r="M8" s="36">
        <f t="shared" si="18"/>
        <v>8.9838472787212726</v>
      </c>
      <c r="N8" s="11">
        <f t="shared" si="11"/>
        <v>1.3808975834292303E-2</v>
      </c>
      <c r="O8" s="11">
        <f t="shared" si="19"/>
        <v>1.5909999999999999E-4</v>
      </c>
      <c r="P8" s="11">
        <f t="shared" si="12"/>
        <v>1.272E-2</v>
      </c>
      <c r="Q8" s="11">
        <f t="shared" si="12"/>
        <v>10.94</v>
      </c>
      <c r="R8" s="11">
        <f t="shared" si="12"/>
        <v>1.272E-2</v>
      </c>
      <c r="T8" s="11">
        <f t="shared" si="13"/>
        <v>1.3857768359423756E-2</v>
      </c>
      <c r="U8" s="11">
        <f t="shared" si="14"/>
        <v>13.095700345956313</v>
      </c>
      <c r="V8" s="12">
        <f t="shared" si="20"/>
        <v>0.98480000000000001</v>
      </c>
      <c r="W8" s="12">
        <f t="shared" si="15"/>
        <v>20.309999999999999</v>
      </c>
      <c r="Y8" s="12">
        <f t="shared" si="2"/>
        <v>7.0296659680281746</v>
      </c>
      <c r="Z8" s="12">
        <f t="shared" si="3"/>
        <v>0.91608391608391604</v>
      </c>
      <c r="AA8" s="12">
        <f t="shared" si="4"/>
        <v>0.74770083478117855</v>
      </c>
      <c r="AB8" s="46">
        <f t="shared" si="5"/>
        <v>5.8556047576277823</v>
      </c>
      <c r="AC8" s="46">
        <f t="shared" si="6"/>
        <v>14.045874889146294</v>
      </c>
    </row>
    <row r="9" spans="1:29" x14ac:dyDescent="0.35">
      <c r="A9">
        <v>30</v>
      </c>
      <c r="B9">
        <v>12.85</v>
      </c>
      <c r="C9">
        <v>8.3699999999999992</v>
      </c>
      <c r="D9">
        <f t="shared" si="7"/>
        <v>0.14300000000000002</v>
      </c>
      <c r="E9">
        <f t="shared" si="8"/>
        <v>110</v>
      </c>
      <c r="F9">
        <f t="shared" si="16"/>
        <v>40</v>
      </c>
      <c r="G9" s="36">
        <v>0.2</v>
      </c>
      <c r="H9" s="36">
        <f t="shared" si="9"/>
        <v>2700</v>
      </c>
      <c r="I9" s="36">
        <v>0.79</v>
      </c>
      <c r="J9" s="36">
        <v>1500</v>
      </c>
      <c r="K9" s="36">
        <f t="shared" si="10"/>
        <v>3.1933333333333334E-2</v>
      </c>
      <c r="L9" s="36">
        <f t="shared" si="17"/>
        <v>11.473039046897599</v>
      </c>
      <c r="M9" s="36">
        <f t="shared" si="18"/>
        <v>5.4329461687087299</v>
      </c>
      <c r="N9" s="11">
        <f t="shared" si="11"/>
        <v>1.6637980493402198E-2</v>
      </c>
      <c r="O9" s="11">
        <f t="shared" si="19"/>
        <v>1.5909999999999999E-4</v>
      </c>
      <c r="P9" s="11">
        <f t="shared" si="12"/>
        <v>1.272E-2</v>
      </c>
      <c r="Q9" s="11">
        <f t="shared" si="12"/>
        <v>10.94</v>
      </c>
      <c r="R9" s="11">
        <f t="shared" si="12"/>
        <v>1.272E-2</v>
      </c>
      <c r="T9" s="11">
        <f t="shared" si="13"/>
        <v>1.6673495008114415E-2</v>
      </c>
      <c r="U9" s="11">
        <f t="shared" si="14"/>
        <v>12.846852429034042</v>
      </c>
      <c r="V9" s="12">
        <f t="shared" si="20"/>
        <v>0.98480000000000001</v>
      </c>
      <c r="W9" s="12">
        <f t="shared" si="15"/>
        <v>20.309999999999999</v>
      </c>
      <c r="Y9" s="12">
        <f t="shared" si="2"/>
        <v>9.2213681026180332</v>
      </c>
      <c r="Z9" s="12">
        <f t="shared" si="3"/>
        <v>0.89860139860139854</v>
      </c>
      <c r="AA9" s="12">
        <f t="shared" si="4"/>
        <v>0.7016622819901176</v>
      </c>
      <c r="AB9" s="46">
        <f t="shared" si="5"/>
        <v>8.6529461750532128</v>
      </c>
      <c r="AC9" s="46">
        <f t="shared" si="6"/>
        <v>8.9198348698197343</v>
      </c>
    </row>
    <row r="10" spans="1:29" x14ac:dyDescent="0.35">
      <c r="A10">
        <v>40</v>
      </c>
      <c r="B10">
        <v>12.66</v>
      </c>
      <c r="C10">
        <v>7.01</v>
      </c>
      <c r="D10">
        <f t="shared" si="7"/>
        <v>0.14300000000000002</v>
      </c>
      <c r="E10">
        <f t="shared" si="8"/>
        <v>110</v>
      </c>
      <c r="F10">
        <f t="shared" si="16"/>
        <v>50</v>
      </c>
      <c r="G10" s="36">
        <v>0.2</v>
      </c>
      <c r="H10" s="36">
        <f t="shared" si="9"/>
        <v>2700</v>
      </c>
      <c r="I10" s="36">
        <v>0.79</v>
      </c>
      <c r="J10" s="36">
        <v>1500</v>
      </c>
      <c r="K10" s="36">
        <f t="shared" si="10"/>
        <v>3.8600000000000002E-2</v>
      </c>
      <c r="L10" s="36">
        <f t="shared" si="17"/>
        <v>10.859163719575621</v>
      </c>
      <c r="M10" s="36">
        <f t="shared" si="18"/>
        <v>3.8052166856418985</v>
      </c>
      <c r="N10" s="11">
        <f t="shared" si="11"/>
        <v>1.8777192580719058E-2</v>
      </c>
      <c r="O10" s="11">
        <f t="shared" si="19"/>
        <v>1.5909999999999999E-4</v>
      </c>
      <c r="P10" s="11">
        <f t="shared" si="12"/>
        <v>1.272E-2</v>
      </c>
      <c r="Q10" s="11">
        <f t="shared" si="12"/>
        <v>10.94</v>
      </c>
      <c r="R10" s="11">
        <f t="shared" si="12"/>
        <v>1.272E-2</v>
      </c>
      <c r="T10" s="11">
        <f t="shared" si="13"/>
        <v>1.8755471462237969E-2</v>
      </c>
      <c r="U10" s="11">
        <f t="shared" si="14"/>
        <v>12.661933384016894</v>
      </c>
      <c r="V10" s="12">
        <f t="shared" si="20"/>
        <v>0.98480000000000001</v>
      </c>
      <c r="W10" s="12">
        <f t="shared" si="15"/>
        <v>20.309999999999999</v>
      </c>
      <c r="Y10" s="12">
        <f t="shared" si="2"/>
        <v>10.483418916583398</v>
      </c>
      <c r="Z10" s="12">
        <f t="shared" si="3"/>
        <v>0.88531468531468516</v>
      </c>
      <c r="AA10" s="12">
        <f t="shared" si="4"/>
        <v>0.66807969641136022</v>
      </c>
      <c r="AB10" s="46">
        <f t="shared" si="5"/>
        <v>11.704658634271201</v>
      </c>
      <c r="AC10" s="46">
        <f t="shared" si="6"/>
        <v>6.2785911918930095</v>
      </c>
    </row>
    <row r="11" spans="1:29" x14ac:dyDescent="0.35">
      <c r="A11">
        <v>50</v>
      </c>
      <c r="B11">
        <v>12.51</v>
      </c>
      <c r="C11">
        <v>5.64</v>
      </c>
      <c r="D11">
        <f t="shared" si="7"/>
        <v>0.14300000000000002</v>
      </c>
      <c r="E11">
        <f t="shared" si="8"/>
        <v>110</v>
      </c>
      <c r="F11">
        <f t="shared" si="16"/>
        <v>60</v>
      </c>
      <c r="G11" s="36">
        <v>0.2</v>
      </c>
      <c r="H11" s="36">
        <f t="shared" si="9"/>
        <v>2700</v>
      </c>
      <c r="I11" s="36">
        <v>0.79</v>
      </c>
      <c r="J11" s="36">
        <v>1500</v>
      </c>
      <c r="K11" s="36">
        <f t="shared" si="10"/>
        <v>4.526666666666667E-2</v>
      </c>
      <c r="L11" s="36">
        <f t="shared" si="17"/>
        <v>10.236715313176454</v>
      </c>
      <c r="M11" s="36">
        <f t="shared" si="18"/>
        <v>2.5292347978089724</v>
      </c>
      <c r="N11" s="11">
        <f t="shared" si="11"/>
        <v>2.0459481083552437E-2</v>
      </c>
      <c r="O11" s="11">
        <f t="shared" si="19"/>
        <v>1.5909999999999999E-4</v>
      </c>
      <c r="P11" s="11">
        <f t="shared" si="12"/>
        <v>1.272E-2</v>
      </c>
      <c r="Q11" s="11">
        <f t="shared" si="12"/>
        <v>10.94</v>
      </c>
      <c r="R11" s="11">
        <f t="shared" si="12"/>
        <v>1.272E-2</v>
      </c>
      <c r="T11" s="11">
        <f t="shared" si="13"/>
        <v>2.0543297324369283E-2</v>
      </c>
      <c r="U11" s="11">
        <f t="shared" si="14"/>
        <v>12.50251311171894</v>
      </c>
      <c r="V11" s="12">
        <f t="shared" si="20"/>
        <v>0.98480000000000001</v>
      </c>
      <c r="W11" s="12">
        <f t="shared" si="15"/>
        <v>20.309999999999999</v>
      </c>
      <c r="Y11" s="12">
        <f t="shared" si="2"/>
        <v>12.52916730873519</v>
      </c>
      <c r="Z11" s="12">
        <f t="shared" si="3"/>
        <v>0.87482517482517463</v>
      </c>
      <c r="AA11" s="12">
        <f t="shared" si="4"/>
        <v>0.64240457837514964</v>
      </c>
      <c r="AB11" s="46">
        <f t="shared" si="5"/>
        <v>14.906307572747131</v>
      </c>
      <c r="AC11" s="46">
        <f t="shared" si="6"/>
        <v>4.7405773211375832</v>
      </c>
    </row>
    <row r="12" spans="1:29" x14ac:dyDescent="0.35">
      <c r="A12">
        <v>60</v>
      </c>
      <c r="B12">
        <v>12.37</v>
      </c>
      <c r="C12">
        <v>4.28</v>
      </c>
      <c r="D12">
        <f t="shared" si="7"/>
        <v>0.14300000000000002</v>
      </c>
      <c r="E12">
        <f t="shared" si="8"/>
        <v>110</v>
      </c>
      <c r="F12">
        <f t="shared" si="16"/>
        <v>70</v>
      </c>
      <c r="G12" s="36">
        <v>0.2</v>
      </c>
      <c r="H12" s="36">
        <f t="shared" si="9"/>
        <v>2700</v>
      </c>
      <c r="I12" s="36">
        <v>0.79</v>
      </c>
      <c r="J12" s="36">
        <v>1500</v>
      </c>
      <c r="K12" s="36">
        <f t="shared" si="10"/>
        <v>5.1933333333333331E-2</v>
      </c>
      <c r="L12" s="36">
        <f t="shared" si="17"/>
        <v>9.6055129737711855</v>
      </c>
      <c r="M12" s="36">
        <f t="shared" si="18"/>
        <v>1.5636775781221113</v>
      </c>
      <c r="N12" s="11">
        <f t="shared" si="11"/>
        <v>2.2024420860435955E-2</v>
      </c>
      <c r="O12" s="11">
        <f t="shared" si="19"/>
        <v>1.5909999999999999E-4</v>
      </c>
      <c r="P12" s="11">
        <f t="shared" si="12"/>
        <v>1.272E-2</v>
      </c>
      <c r="Q12" s="11">
        <f t="shared" si="12"/>
        <v>10.94</v>
      </c>
      <c r="R12" s="11">
        <f t="shared" si="12"/>
        <v>1.272E-2</v>
      </c>
      <c r="T12" s="11">
        <f t="shared" si="13"/>
        <v>2.2213202167317186E-2</v>
      </c>
      <c r="U12" s="11">
        <f t="shared" si="14"/>
        <v>12.353081275019592</v>
      </c>
      <c r="V12" s="12">
        <f t="shared" si="20"/>
        <v>0.98480000000000001</v>
      </c>
      <c r="W12" s="12">
        <f t="shared" si="15"/>
        <v>20.309999999999999</v>
      </c>
      <c r="Y12" s="12">
        <f t="shared" si="2"/>
        <v>15.911309484060874</v>
      </c>
      <c r="Z12" s="12">
        <f t="shared" si="3"/>
        <v>0.86503496503496491</v>
      </c>
      <c r="AA12" s="12">
        <f t="shared" si="4"/>
        <v>0.61909458719800503</v>
      </c>
      <c r="AB12" s="46">
        <f t="shared" si="5"/>
        <v>18.730395208350945</v>
      </c>
      <c r="AC12" s="46">
        <f t="shared" si="6"/>
        <v>3.6358231545172091</v>
      </c>
    </row>
    <row r="13" spans="1:29" x14ac:dyDescent="0.35">
      <c r="A13">
        <v>70</v>
      </c>
      <c r="B13">
        <v>12.27</v>
      </c>
      <c r="C13">
        <v>3.82</v>
      </c>
      <c r="D13">
        <f t="shared" si="7"/>
        <v>0.14300000000000002</v>
      </c>
      <c r="E13">
        <f t="shared" si="8"/>
        <v>110</v>
      </c>
      <c r="F13">
        <f t="shared" si="16"/>
        <v>80</v>
      </c>
      <c r="G13" s="36">
        <v>0.2</v>
      </c>
      <c r="H13" s="36">
        <f t="shared" si="9"/>
        <v>2700</v>
      </c>
      <c r="I13" s="36">
        <v>0.79</v>
      </c>
      <c r="J13" s="36">
        <v>1500</v>
      </c>
      <c r="K13" s="36">
        <f t="shared" si="10"/>
        <v>5.8599999999999999E-2</v>
      </c>
      <c r="L13" s="36">
        <f t="shared" si="17"/>
        <v>8.9653707244529439</v>
      </c>
      <c r="M13" s="36">
        <f t="shared" si="18"/>
        <v>1.1188722560904636</v>
      </c>
      <c r="N13" s="11">
        <f t="shared" si="11"/>
        <v>2.313917702040354E-2</v>
      </c>
      <c r="O13" s="11">
        <f t="shared" si="19"/>
        <v>1.5909999999999999E-4</v>
      </c>
      <c r="P13" s="11">
        <f t="shared" si="12"/>
        <v>1.272E-2</v>
      </c>
      <c r="Q13" s="11">
        <f t="shared" si="12"/>
        <v>10.94</v>
      </c>
      <c r="R13" s="11">
        <f t="shared" si="12"/>
        <v>1.272E-2</v>
      </c>
      <c r="T13" s="11">
        <f t="shared" si="13"/>
        <v>2.3835834058437668E-2</v>
      </c>
      <c r="U13" s="11">
        <f t="shared" si="14"/>
        <v>12.207389914443558</v>
      </c>
      <c r="V13" s="12">
        <f t="shared" si="20"/>
        <v>0.98480000000000001</v>
      </c>
      <c r="W13" s="12">
        <f t="shared" si="15"/>
        <v>20.309999999999999</v>
      </c>
      <c r="Y13" s="12">
        <f t="shared" si="2"/>
        <v>17.358823331156863</v>
      </c>
      <c r="Z13" s="12">
        <f t="shared" si="3"/>
        <v>0.85804195804195782</v>
      </c>
      <c r="AA13" s="12">
        <f t="shared" si="4"/>
        <v>0.60282459204562922</v>
      </c>
      <c r="AB13" s="46">
        <f t="shared" si="5"/>
        <v>22.084567765983991</v>
      </c>
      <c r="AC13" s="46">
        <f t="shared" si="6"/>
        <v>3.0025810705317508</v>
      </c>
    </row>
    <row r="14" spans="1:29" x14ac:dyDescent="0.35">
      <c r="A14">
        <v>90</v>
      </c>
      <c r="B14">
        <v>12.07</v>
      </c>
      <c r="C14">
        <v>2.78</v>
      </c>
      <c r="D14">
        <f t="shared" si="7"/>
        <v>0.14300000000000002</v>
      </c>
      <c r="E14">
        <f t="shared" si="8"/>
        <v>110</v>
      </c>
      <c r="F14">
        <f t="shared" si="16"/>
        <v>100</v>
      </c>
      <c r="G14" s="36">
        <v>0.2</v>
      </c>
      <c r="H14" s="36">
        <f t="shared" si="9"/>
        <v>2700</v>
      </c>
      <c r="I14" s="36">
        <v>0.79</v>
      </c>
      <c r="J14" s="36">
        <v>1500</v>
      </c>
      <c r="K14" s="36">
        <f t="shared" si="10"/>
        <v>7.1933333333333335E-2</v>
      </c>
      <c r="L14" s="36">
        <f t="shared" si="17"/>
        <v>7.657495869549602</v>
      </c>
      <c r="M14" s="36">
        <f t="shared" si="18"/>
        <v>0.49309143019627766</v>
      </c>
      <c r="N14" s="11">
        <f t="shared" si="11"/>
        <v>2.5361082679404089E-2</v>
      </c>
      <c r="O14" s="11">
        <f t="shared" si="19"/>
        <v>1.5909999999999999E-4</v>
      </c>
      <c r="P14" s="11">
        <f t="shared" si="12"/>
        <v>1.272E-2</v>
      </c>
      <c r="Q14" s="11">
        <f t="shared" si="12"/>
        <v>10.94</v>
      </c>
      <c r="R14" s="11">
        <f t="shared" si="12"/>
        <v>1.272E-2</v>
      </c>
      <c r="T14" s="11">
        <f t="shared" si="13"/>
        <v>2.7035598420798404E-2</v>
      </c>
      <c r="U14" s="11">
        <f t="shared" si="14"/>
        <v>11.91866849300774</v>
      </c>
      <c r="V14" s="12">
        <f t="shared" si="20"/>
        <v>0.98480000000000001</v>
      </c>
      <c r="W14" s="12">
        <f t="shared" si="15"/>
        <v>20.309999999999999</v>
      </c>
      <c r="Y14" s="12">
        <f t="shared" si="2"/>
        <v>22.602115227737379</v>
      </c>
      <c r="Z14" s="12">
        <f t="shared" si="3"/>
        <v>0.84405594405594397</v>
      </c>
      <c r="AA14" s="12">
        <f t="shared" si="4"/>
        <v>0.57121709393736275</v>
      </c>
      <c r="AB14" s="46">
        <f t="shared" si="5"/>
        <v>30.82921610110327</v>
      </c>
      <c r="AC14" s="46">
        <f t="shared" si="6"/>
        <v>2.0381277333503558</v>
      </c>
    </row>
    <row r="15" spans="1:29" x14ac:dyDescent="0.35">
      <c r="A15">
        <v>110</v>
      </c>
      <c r="B15">
        <v>11.91</v>
      </c>
      <c r="C15">
        <v>2.6</v>
      </c>
      <c r="D15">
        <f t="shared" si="7"/>
        <v>0.14300000000000002</v>
      </c>
      <c r="E15">
        <f t="shared" si="8"/>
        <v>110</v>
      </c>
      <c r="F15">
        <f t="shared" si="16"/>
        <v>120</v>
      </c>
      <c r="G15" s="36">
        <v>0.2</v>
      </c>
      <c r="H15" s="36">
        <f t="shared" si="9"/>
        <v>2700</v>
      </c>
      <c r="I15" s="36">
        <v>0.79</v>
      </c>
      <c r="J15" s="36">
        <v>1500</v>
      </c>
      <c r="K15" s="36">
        <f t="shared" si="10"/>
        <v>8.5266666666666671E-2</v>
      </c>
      <c r="L15" s="36">
        <f t="shared" si="17"/>
        <v>6.3114933313898423</v>
      </c>
      <c r="M15" s="36">
        <f t="shared" si="18"/>
        <v>0.25085498619682262</v>
      </c>
      <c r="N15" s="11">
        <f t="shared" si="11"/>
        <v>2.7131342944715652E-2</v>
      </c>
      <c r="O15" s="11">
        <f t="shared" si="19"/>
        <v>1.5909999999999999E-4</v>
      </c>
      <c r="P15" s="11">
        <f t="shared" si="12"/>
        <v>1.272E-2</v>
      </c>
      <c r="Q15" s="11">
        <f t="shared" si="12"/>
        <v>10.94</v>
      </c>
      <c r="R15" s="11">
        <f t="shared" si="12"/>
        <v>1.272E-2</v>
      </c>
      <c r="T15" s="11">
        <f t="shared" si="13"/>
        <v>3.0220453332088691E-2</v>
      </c>
      <c r="U15" s="11">
        <f t="shared" si="14"/>
        <v>11.629400419447208</v>
      </c>
      <c r="V15" s="12">
        <f t="shared" si="20"/>
        <v>0.98480000000000001</v>
      </c>
      <c r="W15" s="12">
        <f t="shared" si="15"/>
        <v>20.309999999999999</v>
      </c>
      <c r="Y15" s="12">
        <f t="shared" si="2"/>
        <v>23.134223826231224</v>
      </c>
      <c r="Z15" s="12">
        <f t="shared" si="3"/>
        <v>0.83286713286713276</v>
      </c>
      <c r="AA15" s="12">
        <f t="shared" si="4"/>
        <v>0.54680892680182891</v>
      </c>
      <c r="AB15" s="46">
        <f t="shared" si="5"/>
        <v>40.422058344820726</v>
      </c>
      <c r="AC15" s="46">
        <f t="shared" si="6"/>
        <v>1.4880237279135999</v>
      </c>
    </row>
    <row r="16" spans="1:29" x14ac:dyDescent="0.35">
      <c r="A16">
        <v>140</v>
      </c>
      <c r="B16">
        <v>11.64</v>
      </c>
      <c r="C16">
        <v>2.04</v>
      </c>
      <c r="D16">
        <f t="shared" si="7"/>
        <v>0.14300000000000002</v>
      </c>
      <c r="E16">
        <f t="shared" si="8"/>
        <v>110</v>
      </c>
      <c r="F16">
        <f t="shared" si="16"/>
        <v>150</v>
      </c>
      <c r="G16" s="36">
        <v>0.2</v>
      </c>
      <c r="H16" s="36">
        <f t="shared" si="9"/>
        <v>2700</v>
      </c>
      <c r="I16" s="36">
        <v>0.79</v>
      </c>
      <c r="J16" s="36">
        <v>1500</v>
      </c>
      <c r="K16" s="36">
        <f t="shared" si="10"/>
        <v>0.10526666666666666</v>
      </c>
      <c r="L16" s="36">
        <f t="shared" si="17"/>
        <v>4.2172714402801601</v>
      </c>
      <c r="M16" s="36">
        <f t="shared" si="18"/>
        <v>5.6179266267907722E-2</v>
      </c>
      <c r="N16" s="11">
        <f t="shared" si="11"/>
        <v>3.0104119511091008E-2</v>
      </c>
      <c r="O16" s="11">
        <f t="shared" si="19"/>
        <v>1.5909999999999999E-4</v>
      </c>
      <c r="P16" s="11">
        <f t="shared" si="12"/>
        <v>1.272E-2</v>
      </c>
      <c r="Q16" s="11">
        <f t="shared" si="12"/>
        <v>10.94</v>
      </c>
      <c r="R16" s="11">
        <f t="shared" si="12"/>
        <v>1.272E-2</v>
      </c>
      <c r="T16" s="11">
        <f t="shared" si="13"/>
        <v>3.4993964780103595E-2</v>
      </c>
      <c r="U16" s="11">
        <f t="shared" si="14"/>
        <v>11.192265258246291</v>
      </c>
      <c r="V16" s="12">
        <f t="shared" si="20"/>
        <v>0.98480000000000001</v>
      </c>
      <c r="W16" s="12">
        <f t="shared" si="15"/>
        <v>20.309999999999999</v>
      </c>
      <c r="Y16" s="12">
        <f t="shared" si="2"/>
        <v>27.356691675560249</v>
      </c>
      <c r="Z16" s="12">
        <f t="shared" si="3"/>
        <v>0.813986013986014</v>
      </c>
      <c r="AA16" s="12">
        <f t="shared" si="4"/>
        <v>0.50734228198311737</v>
      </c>
      <c r="AB16" s="46">
        <f t="shared" si="5"/>
        <v>64.390302072694567</v>
      </c>
      <c r="AC16" s="46">
        <f t="shared" si="6"/>
        <v>0.86670894873482462</v>
      </c>
    </row>
    <row r="17" spans="1:29" x14ac:dyDescent="0.35">
      <c r="A17">
        <v>170</v>
      </c>
      <c r="B17">
        <v>11.39</v>
      </c>
      <c r="C17">
        <v>1.78</v>
      </c>
      <c r="D17">
        <f t="shared" si="7"/>
        <v>0.14300000000000002</v>
      </c>
      <c r="E17">
        <f t="shared" si="8"/>
        <v>110</v>
      </c>
      <c r="F17">
        <f t="shared" si="16"/>
        <v>180</v>
      </c>
      <c r="G17" s="36">
        <v>0.2</v>
      </c>
      <c r="H17" s="36">
        <f t="shared" si="9"/>
        <v>2700</v>
      </c>
      <c r="I17" s="36">
        <v>0.79</v>
      </c>
      <c r="J17" s="36">
        <v>1500</v>
      </c>
      <c r="K17" s="36">
        <f t="shared" si="10"/>
        <v>0.12526666666666667</v>
      </c>
      <c r="L17" s="36">
        <f t="shared" si="17"/>
        <v>2.0272845057541367</v>
      </c>
      <c r="M17" s="36">
        <f t="shared" si="18"/>
        <v>5.2045052966948535E-3</v>
      </c>
      <c r="N17" s="11">
        <f t="shared" si="11"/>
        <v>3.2840537185419266E-2</v>
      </c>
      <c r="O17" s="11">
        <f t="shared" si="19"/>
        <v>1.5909999999999999E-4</v>
      </c>
      <c r="P17" s="11">
        <f t="shared" si="12"/>
        <v>1.272E-2</v>
      </c>
      <c r="Q17" s="11">
        <f t="shared" si="12"/>
        <v>10.94</v>
      </c>
      <c r="R17" s="11">
        <f t="shared" si="12"/>
        <v>1.272E-2</v>
      </c>
      <c r="T17" s="11">
        <f t="shared" si="13"/>
        <v>3.9766997730905584E-2</v>
      </c>
      <c r="U17" s="11">
        <f t="shared" si="14"/>
        <v>10.750828395311137</v>
      </c>
      <c r="V17" s="12">
        <f t="shared" si="20"/>
        <v>0.98480000000000001</v>
      </c>
      <c r="W17" s="12">
        <f t="shared" si="15"/>
        <v>20.309999999999999</v>
      </c>
      <c r="Y17" s="12">
        <f t="shared" si="2"/>
        <v>29.21002397433659</v>
      </c>
      <c r="Z17" s="12">
        <f t="shared" si="3"/>
        <v>0.79650349650349639</v>
      </c>
      <c r="AA17" s="12">
        <f t="shared" si="4"/>
        <v>0.47267129703926486</v>
      </c>
      <c r="AB17" s="46">
        <f t="shared" si="5"/>
        <v>100.0672807148507</v>
      </c>
      <c r="AC17" s="46">
        <f t="shared" si="6"/>
        <v>0.51958884365489588</v>
      </c>
    </row>
    <row r="18" spans="1:29" x14ac:dyDescent="0.35">
      <c r="A18">
        <v>200</v>
      </c>
      <c r="B18">
        <v>11.17</v>
      </c>
      <c r="C18">
        <v>1.64</v>
      </c>
      <c r="D18">
        <f t="shared" si="7"/>
        <v>0.14300000000000002</v>
      </c>
      <c r="E18">
        <f t="shared" si="8"/>
        <v>110</v>
      </c>
      <c r="F18">
        <f t="shared" si="16"/>
        <v>210</v>
      </c>
      <c r="G18" s="36">
        <v>0.2</v>
      </c>
      <c r="H18" s="36">
        <f t="shared" si="9"/>
        <v>2700</v>
      </c>
      <c r="I18" s="36">
        <v>0.79</v>
      </c>
      <c r="J18" s="36">
        <v>1500</v>
      </c>
      <c r="K18" s="36">
        <f t="shared" si="10"/>
        <v>0.14526666666666666</v>
      </c>
      <c r="L18" s="36">
        <f t="shared" si="17"/>
        <v>-0.26518992278293102</v>
      </c>
      <c r="M18" s="36">
        <f t="shared" si="18"/>
        <v>-1.0248025022198071E-5</v>
      </c>
      <c r="N18" s="11">
        <f t="shared" si="11"/>
        <v>3.5235843746482073E-2</v>
      </c>
      <c r="O18" s="11">
        <f t="shared" si="19"/>
        <v>1.5909999999999999E-4</v>
      </c>
      <c r="P18" s="11">
        <f t="shared" si="12"/>
        <v>1.272E-2</v>
      </c>
      <c r="Q18" s="11">
        <f t="shared" si="12"/>
        <v>10.94</v>
      </c>
      <c r="R18" s="11">
        <f t="shared" si="12"/>
        <v>1.272E-2</v>
      </c>
      <c r="T18" s="11">
        <f t="shared" si="13"/>
        <v>4.4539999853810207E-2</v>
      </c>
      <c r="U18" s="11">
        <f t="shared" si="14"/>
        <v>10.304984000494523</v>
      </c>
      <c r="V18" s="12">
        <f t="shared" si="20"/>
        <v>0.98480000000000001</v>
      </c>
      <c r="W18" s="12">
        <f t="shared" si="15"/>
        <v>20.309999999999999</v>
      </c>
      <c r="Y18" s="12">
        <f t="shared" si="2"/>
        <v>29.753808513133094</v>
      </c>
      <c r="Z18" s="12">
        <f t="shared" si="3"/>
        <v>0.78111888111888106</v>
      </c>
      <c r="AA18" s="12">
        <f t="shared" si="4"/>
        <v>0.4436022360139843</v>
      </c>
      <c r="AB18" s="46">
        <f t="shared" si="5"/>
        <v>148.69878184119074</v>
      </c>
      <c r="AC18" s="46">
        <f t="shared" si="6"/>
        <v>0.32815498121331166</v>
      </c>
    </row>
    <row r="19" spans="1:29" x14ac:dyDescent="0.35">
      <c r="A19">
        <v>230</v>
      </c>
      <c r="B19">
        <v>10.93</v>
      </c>
      <c r="C19">
        <v>1.56</v>
      </c>
      <c r="D19">
        <f t="shared" si="7"/>
        <v>0.14300000000000002</v>
      </c>
      <c r="E19">
        <f t="shared" si="8"/>
        <v>110</v>
      </c>
      <c r="F19">
        <f t="shared" si="16"/>
        <v>240</v>
      </c>
      <c r="G19" s="36">
        <v>0.2</v>
      </c>
      <c r="H19" s="36">
        <f t="shared" si="9"/>
        <v>2700</v>
      </c>
      <c r="I19" s="36">
        <v>0.79</v>
      </c>
      <c r="J19" s="36">
        <v>1500</v>
      </c>
      <c r="K19" s="36">
        <f t="shared" si="10"/>
        <v>0.16526666666666667</v>
      </c>
      <c r="L19" s="36">
        <f t="shared" si="17"/>
        <v>-2.6675185688044074</v>
      </c>
      <c r="M19" s="36">
        <f t="shared" si="18"/>
        <v>-9.462512394964975E-3</v>
      </c>
      <c r="N19" s="11">
        <f t="shared" si="11"/>
        <v>3.7835410351409027E-2</v>
      </c>
      <c r="O19" s="11">
        <f t="shared" si="19"/>
        <v>1.5909999999999999E-4</v>
      </c>
      <c r="P19" s="11">
        <f t="shared" si="12"/>
        <v>1.272E-2</v>
      </c>
      <c r="Q19" s="11">
        <f t="shared" si="12"/>
        <v>10.94</v>
      </c>
      <c r="R19" s="11">
        <f t="shared" si="12"/>
        <v>1.272E-2</v>
      </c>
      <c r="T19" s="11">
        <f t="shared" si="13"/>
        <v>4.9312999990581509E-2</v>
      </c>
      <c r="U19" s="11">
        <f t="shared" si="14"/>
        <v>9.8546629972315127</v>
      </c>
      <c r="V19" s="12">
        <f t="shared" si="20"/>
        <v>0.98480000000000001</v>
      </c>
      <c r="W19" s="12">
        <f t="shared" si="15"/>
        <v>20.309999999999999</v>
      </c>
      <c r="Y19" s="12">
        <f t="shared" si="2"/>
        <v>29.148700604227219</v>
      </c>
      <c r="Z19" s="12">
        <f t="shared" si="3"/>
        <v>0.76433566433566424</v>
      </c>
      <c r="AA19" s="12">
        <f t="shared" si="4"/>
        <v>0.41338157220540422</v>
      </c>
      <c r="AB19" s="46">
        <f t="shared" si="5"/>
        <v>231.1404913570766</v>
      </c>
      <c r="AC19" s="46">
        <f t="shared" si="6"/>
        <v>0.19672871973066478</v>
      </c>
    </row>
    <row r="20" spans="1:29" x14ac:dyDescent="0.35">
      <c r="A20">
        <v>260</v>
      </c>
      <c r="B20">
        <v>10.8</v>
      </c>
      <c r="C20">
        <v>1.42</v>
      </c>
      <c r="D20">
        <f t="shared" si="7"/>
        <v>0.14300000000000002</v>
      </c>
      <c r="E20">
        <f t="shared" si="8"/>
        <v>110</v>
      </c>
      <c r="F20">
        <f t="shared" si="16"/>
        <v>270</v>
      </c>
      <c r="G20" s="36">
        <v>0.2</v>
      </c>
      <c r="H20" s="36">
        <f t="shared" si="9"/>
        <v>2700</v>
      </c>
      <c r="I20" s="36">
        <v>0.79</v>
      </c>
      <c r="J20" s="36">
        <v>1500</v>
      </c>
      <c r="K20" s="36">
        <f t="shared" si="10"/>
        <v>0.18526666666666666</v>
      </c>
      <c r="L20" s="36">
        <f t="shared" si="17"/>
        <v>-5.1877915064233671</v>
      </c>
      <c r="M20" s="36">
        <f t="shared" si="18"/>
        <v>-6.0357445662980611E-2</v>
      </c>
      <c r="N20" s="11">
        <f t="shared" si="11"/>
        <v>3.923766816143498E-2</v>
      </c>
      <c r="O20" s="11">
        <f t="shared" si="19"/>
        <v>1.5909999999999999E-4</v>
      </c>
      <c r="P20" s="11">
        <f t="shared" si="12"/>
        <v>1.272E-2</v>
      </c>
      <c r="Q20" s="11">
        <f t="shared" si="12"/>
        <v>10.94</v>
      </c>
      <c r="R20" s="11">
        <f t="shared" si="12"/>
        <v>1.272E-2</v>
      </c>
      <c r="T20" s="11">
        <f t="shared" si="13"/>
        <v>5.4085999999393203E-2</v>
      </c>
      <c r="U20" s="11">
        <f t="shared" si="14"/>
        <v>9.3997974446461079</v>
      </c>
      <c r="V20" s="12">
        <f t="shared" si="20"/>
        <v>0.98480000000000001</v>
      </c>
      <c r="W20" s="12">
        <f t="shared" si="15"/>
        <v>20.309999999999999</v>
      </c>
      <c r="Y20" s="12">
        <f t="shared" si="2"/>
        <v>30.803454932069201</v>
      </c>
      <c r="Z20" s="12">
        <f t="shared" si="3"/>
        <v>0.75524475524475521</v>
      </c>
      <c r="AA20" s="12">
        <f t="shared" si="4"/>
        <v>0.39764460003216601</v>
      </c>
      <c r="AB20" s="46">
        <f t="shared" si="5"/>
        <v>294.71950967429359</v>
      </c>
      <c r="AC20" s="46">
        <f t="shared" si="6"/>
        <v>0.14841537315218156</v>
      </c>
    </row>
    <row r="21" spans="1:29" x14ac:dyDescent="0.35">
      <c r="A21">
        <v>310</v>
      </c>
      <c r="B21">
        <v>10.45</v>
      </c>
      <c r="C21">
        <v>0.97</v>
      </c>
      <c r="D21">
        <f t="shared" si="7"/>
        <v>0.14300000000000002</v>
      </c>
      <c r="E21">
        <f t="shared" si="8"/>
        <v>110</v>
      </c>
      <c r="F21">
        <f t="shared" si="16"/>
        <v>320</v>
      </c>
      <c r="G21" s="36">
        <v>0.2</v>
      </c>
      <c r="H21" s="36">
        <f t="shared" si="9"/>
        <v>2700</v>
      </c>
      <c r="I21" s="36">
        <v>0.79</v>
      </c>
      <c r="J21" s="36">
        <v>1500</v>
      </c>
      <c r="K21" s="36">
        <f t="shared" si="10"/>
        <v>0.21859999999999999</v>
      </c>
      <c r="L21" s="36">
        <f t="shared" si="17"/>
        <v>-9.6749424110570725</v>
      </c>
      <c r="M21" s="36">
        <f t="shared" si="18"/>
        <v>-0.24599581013090896</v>
      </c>
      <c r="N21" s="11">
        <f t="shared" si="11"/>
        <v>4.2992741485203823E-2</v>
      </c>
      <c r="O21" s="11">
        <f t="shared" si="19"/>
        <v>1.5909999999999999E-4</v>
      </c>
      <c r="P21" s="11">
        <f t="shared" si="19"/>
        <v>1.272E-2</v>
      </c>
      <c r="Q21" s="11">
        <f t="shared" si="19"/>
        <v>10.94</v>
      </c>
      <c r="R21" s="11">
        <f t="shared" si="19"/>
        <v>1.272E-2</v>
      </c>
      <c r="T21" s="11">
        <f t="shared" si="13"/>
        <v>6.2040999999993719E-2</v>
      </c>
      <c r="U21" s="11">
        <f t="shared" si="14"/>
        <v>8.6314007328684692</v>
      </c>
      <c r="V21" s="12">
        <f t="shared" si="20"/>
        <v>0.98480000000000001</v>
      </c>
      <c r="W21" s="12">
        <f t="shared" si="20"/>
        <v>20.309999999999999</v>
      </c>
      <c r="Y21" s="12">
        <f t="shared" si="2"/>
        <v>40.531453037318954</v>
      </c>
      <c r="Z21" s="12">
        <f t="shared" si="3"/>
        <v>0.73076923076923062</v>
      </c>
      <c r="AA21" s="12">
        <f t="shared" si="4"/>
        <v>0.35741372223817625</v>
      </c>
      <c r="AB21" s="46">
        <f t="shared" si="5"/>
        <v>575.41684859042914</v>
      </c>
      <c r="AC21" s="46">
        <f t="shared" si="6"/>
        <v>6.8325266356917935E-2</v>
      </c>
    </row>
    <row r="22" spans="1:29" x14ac:dyDescent="0.35">
      <c r="A22">
        <v>380</v>
      </c>
      <c r="B22">
        <v>10.1</v>
      </c>
      <c r="C22">
        <v>0.51</v>
      </c>
      <c r="D22">
        <f t="shared" si="7"/>
        <v>0.14300000000000002</v>
      </c>
      <c r="E22">
        <f t="shared" si="8"/>
        <v>110</v>
      </c>
      <c r="F22">
        <f t="shared" si="16"/>
        <v>390</v>
      </c>
      <c r="G22" s="36">
        <v>0.2</v>
      </c>
      <c r="H22" s="36">
        <f t="shared" si="9"/>
        <v>2700</v>
      </c>
      <c r="I22" s="36">
        <v>0.79</v>
      </c>
      <c r="J22" s="36">
        <v>1500</v>
      </c>
      <c r="K22" s="36">
        <f t="shared" si="10"/>
        <v>0.26526666666666665</v>
      </c>
      <c r="L22" s="36">
        <f t="shared" si="17"/>
        <v>-16.6409581707649</v>
      </c>
      <c r="M22" s="36">
        <f t="shared" si="18"/>
        <v>-0.58187358988963367</v>
      </c>
      <c r="N22" s="11">
        <f t="shared" si="11"/>
        <v>4.6718576195773104E-2</v>
      </c>
      <c r="O22" s="11">
        <f t="shared" ref="O22:R25" si="21">O21</f>
        <v>1.5909999999999999E-4</v>
      </c>
      <c r="P22" s="11">
        <f t="shared" si="21"/>
        <v>1.272E-2</v>
      </c>
      <c r="Q22" s="11">
        <f t="shared" si="21"/>
        <v>10.94</v>
      </c>
      <c r="R22" s="11">
        <f t="shared" si="21"/>
        <v>1.272E-2</v>
      </c>
      <c r="T22" s="11">
        <f t="shared" si="13"/>
        <v>7.3177999999999979E-2</v>
      </c>
      <c r="U22" s="11">
        <f t="shared" si="14"/>
        <v>7.5334853941749369</v>
      </c>
      <c r="V22" s="12">
        <f t="shared" si="20"/>
        <v>0.98480000000000001</v>
      </c>
      <c r="W22" s="12">
        <f t="shared" si="20"/>
        <v>20.309999999999999</v>
      </c>
      <c r="Y22" s="12">
        <f t="shared" si="2"/>
        <v>69.059078406713766</v>
      </c>
      <c r="Z22" s="12">
        <f t="shared" si="3"/>
        <v>0.70629370629370614</v>
      </c>
      <c r="AA22" s="12">
        <f t="shared" si="4"/>
        <v>0.32018299988567289</v>
      </c>
      <c r="AB22" s="46">
        <f t="shared" si="5"/>
        <v>1149.3746192496696</v>
      </c>
      <c r="AC22" s="46">
        <f t="shared" si="6"/>
        <v>3.0642863864887054E-2</v>
      </c>
    </row>
    <row r="23" spans="1:29" x14ac:dyDescent="0.35">
      <c r="A23">
        <v>440</v>
      </c>
      <c r="B23">
        <v>9.66</v>
      </c>
      <c r="C23">
        <v>0.23</v>
      </c>
      <c r="D23">
        <f t="shared" si="7"/>
        <v>0.14300000000000002</v>
      </c>
      <c r="E23">
        <f t="shared" si="8"/>
        <v>110</v>
      </c>
      <c r="F23">
        <f t="shared" si="16"/>
        <v>450</v>
      </c>
      <c r="G23" s="36">
        <v>0.2</v>
      </c>
      <c r="H23" s="36">
        <f t="shared" si="9"/>
        <v>2700</v>
      </c>
      <c r="I23" s="36">
        <v>0.79</v>
      </c>
      <c r="J23" s="36">
        <v>1500</v>
      </c>
      <c r="K23" s="36">
        <f t="shared" si="10"/>
        <v>0.30526666666666663</v>
      </c>
      <c r="L23" s="36">
        <f t="shared" si="17"/>
        <v>-23.35668361961423</v>
      </c>
      <c r="M23" s="36">
        <f t="shared" si="18"/>
        <v>-0.64872650156843858</v>
      </c>
      <c r="N23" s="11">
        <f t="shared" si="11"/>
        <v>5.1361523134824012E-2</v>
      </c>
      <c r="O23" s="11">
        <f t="shared" si="21"/>
        <v>1.5909999999999999E-4</v>
      </c>
      <c r="P23" s="11">
        <f t="shared" si="21"/>
        <v>1.272E-2</v>
      </c>
      <c r="Q23" s="11">
        <f t="shared" si="21"/>
        <v>10.94</v>
      </c>
      <c r="R23" s="11">
        <f t="shared" si="21"/>
        <v>1.272E-2</v>
      </c>
      <c r="T23" s="11">
        <f t="shared" si="13"/>
        <v>8.2723999999999992E-2</v>
      </c>
      <c r="U23" s="11">
        <f t="shared" si="14"/>
        <v>6.5711955834448981</v>
      </c>
      <c r="V23" s="12">
        <f t="shared" si="20"/>
        <v>0.98480000000000001</v>
      </c>
      <c r="W23" s="12">
        <f t="shared" si="20"/>
        <v>20.309999999999999</v>
      </c>
      <c r="Y23" s="12">
        <f t="shared" si="2"/>
        <v>132.67515002468224</v>
      </c>
      <c r="Z23" s="12">
        <f t="shared" si="3"/>
        <v>0.67552447552447548</v>
      </c>
      <c r="AA23" s="12">
        <f t="shared" si="4"/>
        <v>0.27741167732433564</v>
      </c>
      <c r="AB23" s="46">
        <f t="shared" si="5"/>
        <v>2840.1406488774892</v>
      </c>
      <c r="AC23" s="46">
        <f t="shared" si="6"/>
        <v>1.0744286385161065E-2</v>
      </c>
    </row>
    <row r="24" spans="1:29" x14ac:dyDescent="0.35">
      <c r="A24">
        <v>490</v>
      </c>
      <c r="B24">
        <v>9.18</v>
      </c>
      <c r="C24">
        <v>0.15</v>
      </c>
      <c r="D24">
        <f t="shared" si="7"/>
        <v>0.14300000000000002</v>
      </c>
      <c r="E24">
        <f t="shared" si="8"/>
        <v>110</v>
      </c>
      <c r="F24">
        <f t="shared" si="16"/>
        <v>500</v>
      </c>
      <c r="G24" s="36">
        <v>0.2</v>
      </c>
      <c r="H24" s="36">
        <f t="shared" si="9"/>
        <v>2700</v>
      </c>
      <c r="I24" s="36">
        <v>0.79</v>
      </c>
      <c r="J24" s="36">
        <v>1500</v>
      </c>
      <c r="K24" s="36">
        <f t="shared" si="10"/>
        <v>0.33859999999999996</v>
      </c>
      <c r="L24" s="36">
        <f t="shared" si="17"/>
        <v>-29.573631690353785</v>
      </c>
      <c r="M24" s="36">
        <f t="shared" si="18"/>
        <v>-0.778390659913894</v>
      </c>
      <c r="N24" s="11">
        <f t="shared" si="11"/>
        <v>5.6375247742787959E-2</v>
      </c>
      <c r="O24" s="11">
        <f t="shared" si="21"/>
        <v>1.5909999999999999E-4</v>
      </c>
      <c r="P24" s="11">
        <f t="shared" si="21"/>
        <v>1.272E-2</v>
      </c>
      <c r="Q24" s="11">
        <f t="shared" si="21"/>
        <v>10.94</v>
      </c>
      <c r="R24" s="11">
        <f t="shared" si="21"/>
        <v>1.272E-2</v>
      </c>
      <c r="T24" s="11">
        <f t="shared" si="13"/>
        <v>9.0678999999999996E-2</v>
      </c>
      <c r="U24" s="11">
        <f t="shared" si="14"/>
        <v>5.7538536996286256</v>
      </c>
      <c r="V24" s="12">
        <f t="shared" si="20"/>
        <v>0.98480000000000001</v>
      </c>
      <c r="W24" s="12">
        <f t="shared" si="20"/>
        <v>20.309999999999999</v>
      </c>
      <c r="Y24" s="12">
        <f t="shared" si="2"/>
        <v>172.75077564889384</v>
      </c>
      <c r="Z24" s="12">
        <f t="shared" si="3"/>
        <v>0.64195804195804185</v>
      </c>
      <c r="AA24" s="12">
        <f t="shared" si="4"/>
        <v>0.23556923952121886</v>
      </c>
      <c r="AB24" s="46">
        <f t="shared" si="5"/>
        <v>7996.2972722984987</v>
      </c>
      <c r="AC24" s="46">
        <f t="shared" si="6"/>
        <v>3.2405769151558337E-3</v>
      </c>
    </row>
    <row r="25" spans="1:29" x14ac:dyDescent="0.35">
      <c r="A25">
        <v>530</v>
      </c>
      <c r="B25">
        <v>8.8699999999999992</v>
      </c>
      <c r="C25">
        <v>0.12</v>
      </c>
      <c r="D25">
        <f t="shared" si="7"/>
        <v>0.14300000000000002</v>
      </c>
      <c r="E25">
        <f t="shared" si="8"/>
        <v>110</v>
      </c>
      <c r="F25">
        <f t="shared" si="16"/>
        <v>540</v>
      </c>
      <c r="G25" s="36">
        <v>0.2</v>
      </c>
      <c r="H25" s="36">
        <f t="shared" si="9"/>
        <v>2700</v>
      </c>
      <c r="I25" s="36">
        <v>0.79</v>
      </c>
      <c r="J25" s="36">
        <v>1500</v>
      </c>
      <c r="K25" s="36">
        <f t="shared" si="10"/>
        <v>0.36526666666666663</v>
      </c>
      <c r="L25" s="36">
        <f t="shared" si="17"/>
        <v>-35.017330112383142</v>
      </c>
      <c r="M25" s="36">
        <f t="shared" si="18"/>
        <v>-0.95208768019012679</v>
      </c>
      <c r="N25" s="11">
        <f t="shared" si="11"/>
        <v>5.9585207944694421E-2</v>
      </c>
      <c r="O25" s="11">
        <f t="shared" si="21"/>
        <v>1.5909999999999999E-4</v>
      </c>
      <c r="P25" s="11">
        <f t="shared" si="21"/>
        <v>1.272E-2</v>
      </c>
      <c r="Q25" s="11">
        <f t="shared" si="21"/>
        <v>10.94</v>
      </c>
      <c r="R25" s="11">
        <f t="shared" si="21"/>
        <v>1.272E-2</v>
      </c>
      <c r="T25" s="11">
        <f t="shared" si="13"/>
        <v>9.704299999999999E-2</v>
      </c>
      <c r="U25" s="11">
        <f t="shared" si="14"/>
        <v>5.0896111331990364</v>
      </c>
      <c r="V25" s="12">
        <f t="shared" si="20"/>
        <v>0.98480000000000001</v>
      </c>
      <c r="W25" s="12">
        <f t="shared" si="20"/>
        <v>20.309999999999999</v>
      </c>
      <c r="Y25" s="12">
        <f t="shared" si="2"/>
        <v>193.4697584838859</v>
      </c>
      <c r="Z25" s="12">
        <f t="shared" si="3"/>
        <v>0.62027972027972011</v>
      </c>
      <c r="AA25" s="12">
        <f t="shared" si="4"/>
        <v>0.21105791834605736</v>
      </c>
      <c r="AB25" s="46">
        <f t="shared" si="5"/>
        <v>16065.515036809398</v>
      </c>
      <c r="AC25" s="46">
        <f t="shared" si="6"/>
        <v>1.4451059281244847E-3</v>
      </c>
    </row>
    <row r="26" spans="1:29" ht="13.5" customHeight="1" x14ac:dyDescent="0.35">
      <c r="AB26" s="46"/>
    </row>
    <row r="27" spans="1:29" x14ac:dyDescent="0.35">
      <c r="AB27" s="46"/>
    </row>
    <row r="28" spans="1:29" ht="17.5" customHeight="1" x14ac:dyDescent="0.35">
      <c r="C28" s="1" t="s">
        <v>2</v>
      </c>
    </row>
  </sheetData>
  <mergeCells count="3">
    <mergeCell ref="A1:C1"/>
    <mergeCell ref="N1:U1"/>
    <mergeCell ref="V1:AC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opLeftCell="E1" zoomScale="50" zoomScaleNormal="50" workbookViewId="0">
      <selection activeCell="AB29" sqref="AB29"/>
    </sheetView>
  </sheetViews>
  <sheetFormatPr defaultRowHeight="14.5" x14ac:dyDescent="0.35"/>
  <cols>
    <col min="7" max="13" width="8.7265625" style="36"/>
    <col min="14" max="14" width="8.7265625" style="11"/>
    <col min="15" max="15" width="8.7265625" style="11" customWidth="1"/>
    <col min="16" max="20" width="8.7265625" style="11"/>
    <col min="21" max="21" width="10.81640625" style="11" bestFit="1" customWidth="1"/>
    <col min="22" max="24" width="10.81640625" style="12" customWidth="1"/>
    <col min="25" max="25" width="8.81640625" style="12" bestFit="1" customWidth="1"/>
    <col min="26" max="26" width="10.81640625" style="12" customWidth="1"/>
    <col min="27" max="27" width="13.7265625" style="12" bestFit="1" customWidth="1"/>
    <col min="28" max="28" width="10.81640625" style="12" customWidth="1"/>
    <col min="29" max="29" width="9.90625" style="12" bestFit="1" customWidth="1"/>
  </cols>
  <sheetData>
    <row r="1" spans="1:29" ht="45" customHeight="1" x14ac:dyDescent="0.6">
      <c r="A1" s="92" t="s">
        <v>10</v>
      </c>
      <c r="B1" s="92"/>
      <c r="C1" s="92"/>
      <c r="D1" s="37"/>
      <c r="E1" s="35"/>
      <c r="N1" s="101" t="s">
        <v>56</v>
      </c>
      <c r="O1" s="106"/>
      <c r="P1" s="106"/>
      <c r="Q1" s="106"/>
      <c r="R1" s="106"/>
      <c r="S1" s="106"/>
      <c r="T1" s="106"/>
      <c r="U1" s="106"/>
      <c r="V1" s="102" t="s">
        <v>57</v>
      </c>
      <c r="W1" s="108"/>
      <c r="X1" s="108"/>
      <c r="Y1" s="108"/>
      <c r="Z1" s="108"/>
      <c r="AA1" s="108"/>
      <c r="AB1" s="108"/>
      <c r="AC1" s="108"/>
    </row>
    <row r="2" spans="1:29" ht="19" thickBot="1" x14ac:dyDescent="0.5">
      <c r="A2" t="s">
        <v>6</v>
      </c>
      <c r="B2" t="s">
        <v>3</v>
      </c>
      <c r="C2" t="s">
        <v>4</v>
      </c>
      <c r="F2" t="s">
        <v>11</v>
      </c>
      <c r="G2" s="36" t="s">
        <v>12</v>
      </c>
      <c r="H2" s="36" t="s">
        <v>13</v>
      </c>
      <c r="I2" s="36" t="s">
        <v>14</v>
      </c>
      <c r="J2" s="36" t="s">
        <v>15</v>
      </c>
      <c r="K2" s="36" t="s">
        <v>0</v>
      </c>
      <c r="L2" s="36" t="s">
        <v>1</v>
      </c>
      <c r="M2" s="36" t="s">
        <v>16</v>
      </c>
      <c r="N2" s="11" t="s">
        <v>55</v>
      </c>
      <c r="O2" s="52" t="s">
        <v>17</v>
      </c>
      <c r="P2" s="52" t="s">
        <v>18</v>
      </c>
      <c r="Q2" s="52" t="s">
        <v>19</v>
      </c>
      <c r="R2" s="52" t="s">
        <v>20</v>
      </c>
      <c r="S2" s="11" t="s">
        <v>21</v>
      </c>
      <c r="T2" s="11" t="s">
        <v>0</v>
      </c>
      <c r="U2" s="11" t="s">
        <v>1</v>
      </c>
      <c r="V2" s="47" t="s">
        <v>17</v>
      </c>
      <c r="W2" s="47" t="s">
        <v>65</v>
      </c>
      <c r="X2" s="51"/>
      <c r="Y2" s="53" t="s">
        <v>59</v>
      </c>
      <c r="Z2" s="12" t="s">
        <v>54</v>
      </c>
      <c r="AA2" s="12" t="s">
        <v>58</v>
      </c>
      <c r="AB2" s="53" t="s">
        <v>60</v>
      </c>
      <c r="AC2" s="12" t="s">
        <v>22</v>
      </c>
    </row>
    <row r="3" spans="1:29" x14ac:dyDescent="0.35">
      <c r="A3">
        <v>0</v>
      </c>
      <c r="B3">
        <v>21</v>
      </c>
      <c r="C3">
        <v>650</v>
      </c>
      <c r="D3">
        <f>$B$3/100</f>
        <v>0.21</v>
      </c>
      <c r="E3">
        <f>$C$3</f>
        <v>650</v>
      </c>
      <c r="F3">
        <f>A3+10</f>
        <v>10</v>
      </c>
      <c r="G3" s="36">
        <v>-0.8</v>
      </c>
      <c r="H3" s="36">
        <f t="shared" ref="H3" si="0">J3*3*(1-2*G3)</f>
        <v>10140</v>
      </c>
      <c r="I3" s="36">
        <v>0.79</v>
      </c>
      <c r="J3" s="36">
        <v>1300</v>
      </c>
      <c r="K3" s="36">
        <f>3*(1-2*G3)/H3*E3+I3/J3*10</f>
        <v>0.5060769230769232</v>
      </c>
      <c r="L3" s="36">
        <f>($D$4-K3)/(1-K3)*100</f>
        <v>-59.943933966671906</v>
      </c>
      <c r="M3" s="36">
        <f>(L3/$L$4)^3*((1-$L$4/100)/(1-L3/100))^2*C3</f>
        <v>650.00000000000159</v>
      </c>
      <c r="N3" s="11">
        <f>(D3-B3/100)/(1-B3/100)</f>
        <v>0</v>
      </c>
      <c r="O3" s="11">
        <v>-3.659E-4</v>
      </c>
      <c r="P3" s="11">
        <v>6.6989999999999994E-2</v>
      </c>
      <c r="Q3" s="11">
        <v>18.39</v>
      </c>
      <c r="R3" s="11">
        <v>6.6989999999999994E-2</v>
      </c>
      <c r="S3" s="11">
        <v>0.99990000000000001</v>
      </c>
      <c r="T3" s="11">
        <f>O3*A3-P3*EXP(-A3/Q3)+R3</f>
        <v>0</v>
      </c>
      <c r="U3" s="11">
        <f>(D3-T3)/(1-T3)*100</f>
        <v>21</v>
      </c>
      <c r="V3" s="50">
        <v>0.24399999999999999</v>
      </c>
      <c r="W3" s="50">
        <v>19.82</v>
      </c>
      <c r="X3" s="50">
        <v>0.99490000000000001</v>
      </c>
      <c r="Y3" s="12">
        <f t="shared" ref="Y3:Y19" si="1">((B3/D3/100)^3*((1-D3)/(1-B3/100))^2)/(C3/E3)</f>
        <v>1</v>
      </c>
      <c r="Z3" s="12">
        <f t="shared" ref="Z3:Z19" si="2">B3/D3/100</f>
        <v>1</v>
      </c>
      <c r="AA3" s="12">
        <f t="shared" ref="AA3:AA19" si="3">((B3/D3/100)^3*((1-D3)/(1-B3/100))^2)</f>
        <v>1</v>
      </c>
      <c r="AB3" s="46">
        <f t="shared" ref="AB3:AB19" si="4">V3*(Z3^(-W3)-1)+1</f>
        <v>1</v>
      </c>
      <c r="AC3" s="46">
        <f t="shared" ref="AC3:AC19" si="5">AA3/AB3*E3</f>
        <v>650</v>
      </c>
    </row>
    <row r="4" spans="1:29" x14ac:dyDescent="0.35">
      <c r="A4">
        <v>5</v>
      </c>
      <c r="B4">
        <v>19.850000000000001</v>
      </c>
      <c r="C4">
        <v>407.9</v>
      </c>
      <c r="D4">
        <f t="shared" ref="D4:D19" si="6">$B$3/100</f>
        <v>0.21</v>
      </c>
      <c r="E4">
        <f t="shared" ref="E4:E19" si="7">$C$3</f>
        <v>650</v>
      </c>
      <c r="F4">
        <f>A4+10</f>
        <v>15</v>
      </c>
      <c r="G4" s="36">
        <v>0.2</v>
      </c>
      <c r="H4" s="36">
        <f t="shared" ref="H4:H19" si="8">J4*3*(1-2*G4)</f>
        <v>2340</v>
      </c>
      <c r="I4" s="36">
        <v>0.79</v>
      </c>
      <c r="J4" s="36">
        <v>1300</v>
      </c>
      <c r="K4" s="36">
        <f>3*(1-2*G4)/H4*E4+I4/J4*10</f>
        <v>0.50607692307692298</v>
      </c>
      <c r="L4" s="36">
        <f>($D$4-K4)/(1-K4)*100</f>
        <v>-59.943933966671835</v>
      </c>
      <c r="M4" s="36">
        <f>(L4/$L$4)^3*((1-$L$4/100)/(1-L4/100))^2*C4</f>
        <v>407.9</v>
      </c>
      <c r="N4" s="11">
        <f t="shared" ref="N4:N19" si="9">(D4-B4/100)/(1-B4/100)</f>
        <v>1.4348097317529611E-2</v>
      </c>
      <c r="O4" s="11">
        <f>O3</f>
        <v>-3.659E-4</v>
      </c>
      <c r="P4" s="11">
        <f t="shared" ref="P4:R19" si="10">P3</f>
        <v>6.6989999999999994E-2</v>
      </c>
      <c r="Q4" s="11">
        <f t="shared" si="10"/>
        <v>18.39</v>
      </c>
      <c r="R4" s="11">
        <f t="shared" si="10"/>
        <v>6.6989999999999994E-2</v>
      </c>
      <c r="S4" s="11">
        <f>(1-P4)/O4/1000</f>
        <v>-2.5499043454495762</v>
      </c>
      <c r="T4" s="11">
        <f t="shared" ref="T4:T19" si="11">O4*A4-P4*EXP(-A4/Q4)+R4</f>
        <v>1.4118110229206962E-2</v>
      </c>
      <c r="U4" s="11">
        <f t="shared" ref="U4:U19" si="12">(D4-T4)/(1-T4)*100</f>
        <v>19.868697437614301</v>
      </c>
      <c r="V4" s="12">
        <f>V3</f>
        <v>0.24399999999999999</v>
      </c>
      <c r="W4" s="12">
        <f t="shared" ref="W4:W19" si="13">W3</f>
        <v>19.82</v>
      </c>
      <c r="Y4" s="12">
        <f t="shared" si="1"/>
        <v>1.3074660769099571</v>
      </c>
      <c r="Z4" s="12">
        <f t="shared" si="2"/>
        <v>0.94523809523809532</v>
      </c>
      <c r="AA4" s="12">
        <f t="shared" si="3"/>
        <v>0.82048525041780229</v>
      </c>
      <c r="AB4" s="46">
        <f t="shared" si="4"/>
        <v>1.5010113994900571</v>
      </c>
      <c r="AC4" s="46">
        <f t="shared" si="5"/>
        <v>355.30403896516464</v>
      </c>
    </row>
    <row r="5" spans="1:29" x14ac:dyDescent="0.35">
      <c r="A5">
        <v>10</v>
      </c>
      <c r="B5">
        <v>19.04</v>
      </c>
      <c r="C5">
        <v>235.2</v>
      </c>
      <c r="D5">
        <f t="shared" si="6"/>
        <v>0.21</v>
      </c>
      <c r="E5">
        <f t="shared" si="7"/>
        <v>650</v>
      </c>
      <c r="F5">
        <f t="shared" ref="F5:F19" si="14">A5+10</f>
        <v>20</v>
      </c>
      <c r="G5" s="36">
        <v>0.2</v>
      </c>
      <c r="H5" s="36">
        <f t="shared" si="8"/>
        <v>2340</v>
      </c>
      <c r="I5" s="36">
        <v>0.79</v>
      </c>
      <c r="J5" s="36">
        <v>1300</v>
      </c>
      <c r="K5" s="36">
        <f t="shared" ref="K5:K19" si="15">3*(1-2*G5)/H5*E5+I5/J5*10</f>
        <v>0.50607692307692298</v>
      </c>
      <c r="L5" s="36">
        <f t="shared" ref="L5:L19" si="16">($D$4-K5)/(1-K5)*100</f>
        <v>-59.943933966671835</v>
      </c>
      <c r="M5" s="36">
        <f t="shared" ref="M5:M19" si="17">(L5/$L$4)^3*((1-$L$4/100)/(1-L5/100))^2*C5</f>
        <v>235.2</v>
      </c>
      <c r="N5" s="11">
        <f t="shared" si="9"/>
        <v>2.4209486166007915E-2</v>
      </c>
      <c r="O5" s="11">
        <f>O4</f>
        <v>-3.659E-4</v>
      </c>
      <c r="P5" s="11">
        <f t="shared" si="10"/>
        <v>6.6989999999999994E-2</v>
      </c>
      <c r="Q5" s="11">
        <f t="shared" si="10"/>
        <v>18.39</v>
      </c>
      <c r="R5" s="11">
        <f t="shared" si="10"/>
        <v>6.6989999999999994E-2</v>
      </c>
      <c r="T5" s="11">
        <f t="shared" si="11"/>
        <v>2.4439739311635199E-2</v>
      </c>
      <c r="U5" s="11">
        <f t="shared" si="12"/>
        <v>19.020891703545988</v>
      </c>
      <c r="V5" s="12">
        <f>V4</f>
        <v>0.24399999999999999</v>
      </c>
      <c r="W5" s="12">
        <f t="shared" si="13"/>
        <v>19.82</v>
      </c>
      <c r="Y5" s="12">
        <f t="shared" si="1"/>
        <v>1.9612464512688745</v>
      </c>
      <c r="Z5" s="12">
        <f t="shared" si="2"/>
        <v>0.90666666666666673</v>
      </c>
      <c r="AA5" s="12">
        <f t="shared" si="3"/>
        <v>0.70966948513606043</v>
      </c>
      <c r="AB5" s="46">
        <f t="shared" si="4"/>
        <v>2.4572863476400624</v>
      </c>
      <c r="AC5" s="46">
        <f t="shared" si="5"/>
        <v>187.72137231033332</v>
      </c>
    </row>
    <row r="6" spans="1:29" x14ac:dyDescent="0.35">
      <c r="A6">
        <v>20</v>
      </c>
      <c r="B6">
        <v>17.95</v>
      </c>
      <c r="C6">
        <v>56.7</v>
      </c>
      <c r="D6">
        <f t="shared" si="6"/>
        <v>0.21</v>
      </c>
      <c r="E6">
        <f t="shared" si="7"/>
        <v>650</v>
      </c>
      <c r="F6">
        <f t="shared" si="14"/>
        <v>30</v>
      </c>
      <c r="G6" s="36">
        <v>0.2</v>
      </c>
      <c r="H6" s="36">
        <f t="shared" si="8"/>
        <v>2340</v>
      </c>
      <c r="I6" s="36">
        <v>0.79</v>
      </c>
      <c r="J6" s="36">
        <v>1300</v>
      </c>
      <c r="K6" s="36">
        <f t="shared" si="15"/>
        <v>0.50607692307692298</v>
      </c>
      <c r="L6" s="36">
        <f t="shared" si="16"/>
        <v>-59.943933966671835</v>
      </c>
      <c r="M6" s="36">
        <f t="shared" si="17"/>
        <v>56.7</v>
      </c>
      <c r="N6" s="11">
        <f t="shared" si="9"/>
        <v>3.7172455819622183E-2</v>
      </c>
      <c r="O6" s="11">
        <f t="shared" ref="O6:O19" si="18">O5</f>
        <v>-3.659E-4</v>
      </c>
      <c r="P6" s="11">
        <f t="shared" si="10"/>
        <v>6.6989999999999994E-2</v>
      </c>
      <c r="Q6" s="11">
        <f t="shared" si="10"/>
        <v>18.39</v>
      </c>
      <c r="R6" s="11">
        <f t="shared" si="10"/>
        <v>6.6989999999999994E-2</v>
      </c>
      <c r="T6" s="11">
        <f t="shared" si="11"/>
        <v>3.7093553098516953E-2</v>
      </c>
      <c r="U6" s="11">
        <f t="shared" si="12"/>
        <v>17.956723361638627</v>
      </c>
      <c r="V6" s="12">
        <f t="shared" ref="V6:V19" si="19">V5</f>
        <v>0.24399999999999999</v>
      </c>
      <c r="W6" s="12">
        <f t="shared" si="13"/>
        <v>19.82</v>
      </c>
      <c r="Y6" s="12">
        <f t="shared" si="1"/>
        <v>6.6368619484285167</v>
      </c>
      <c r="Z6" s="12">
        <f t="shared" si="2"/>
        <v>0.85476190476190483</v>
      </c>
      <c r="AA6" s="12">
        <f t="shared" si="3"/>
        <v>0.57893857303984142</v>
      </c>
      <c r="AB6" s="46">
        <f t="shared" si="4"/>
        <v>6.2289161095682068</v>
      </c>
      <c r="AC6" s="46">
        <f t="shared" si="5"/>
        <v>60.413411556121119</v>
      </c>
    </row>
    <row r="7" spans="1:29" x14ac:dyDescent="0.35">
      <c r="A7">
        <v>40</v>
      </c>
      <c r="B7">
        <v>17.3</v>
      </c>
      <c r="C7">
        <v>27.6</v>
      </c>
      <c r="D7">
        <f t="shared" si="6"/>
        <v>0.21</v>
      </c>
      <c r="E7">
        <f t="shared" si="7"/>
        <v>650</v>
      </c>
      <c r="F7">
        <f t="shared" si="14"/>
        <v>50</v>
      </c>
      <c r="G7" s="36">
        <v>0.2</v>
      </c>
      <c r="H7" s="36">
        <f t="shared" si="8"/>
        <v>2340</v>
      </c>
      <c r="I7" s="36">
        <v>0.79</v>
      </c>
      <c r="J7" s="36">
        <v>1300</v>
      </c>
      <c r="K7" s="36">
        <f t="shared" si="15"/>
        <v>0.50607692307692298</v>
      </c>
      <c r="L7" s="36">
        <f t="shared" si="16"/>
        <v>-59.943933966671835</v>
      </c>
      <c r="M7" s="36">
        <f t="shared" si="17"/>
        <v>27.6</v>
      </c>
      <c r="N7" s="11">
        <f t="shared" si="9"/>
        <v>4.4740024183796828E-2</v>
      </c>
      <c r="O7" s="11">
        <f t="shared" si="18"/>
        <v>-3.659E-4</v>
      </c>
      <c r="P7" s="11">
        <f t="shared" si="10"/>
        <v>6.6989999999999994E-2</v>
      </c>
      <c r="Q7" s="11">
        <f t="shared" si="10"/>
        <v>18.39</v>
      </c>
      <c r="R7" s="11">
        <f t="shared" si="10"/>
        <v>6.6989999999999994E-2</v>
      </c>
      <c r="T7" s="11">
        <f t="shared" si="11"/>
        <v>4.4744113979950893E-2</v>
      </c>
      <c r="U7" s="11">
        <f t="shared" si="12"/>
        <v>17.299645931370968</v>
      </c>
      <c r="V7" s="12">
        <f t="shared" si="19"/>
        <v>0.24399999999999999</v>
      </c>
      <c r="W7" s="12">
        <f t="shared" si="13"/>
        <v>19.82</v>
      </c>
      <c r="Y7" s="12">
        <f t="shared" si="1"/>
        <v>12.015113100056181</v>
      </c>
      <c r="Z7" s="12">
        <f t="shared" si="2"/>
        <v>0.82380952380952399</v>
      </c>
      <c r="AA7" s="12">
        <f t="shared" si="3"/>
        <v>0.51018018701777013</v>
      </c>
      <c r="AB7" s="46">
        <f t="shared" si="4"/>
        <v>12.12448214291144</v>
      </c>
      <c r="AC7" s="46">
        <f t="shared" si="5"/>
        <v>27.351033854706117</v>
      </c>
    </row>
    <row r="8" spans="1:29" x14ac:dyDescent="0.35">
      <c r="A8">
        <v>65</v>
      </c>
      <c r="B8">
        <v>16.600000000000001</v>
      </c>
      <c r="C8">
        <v>16.8</v>
      </c>
      <c r="D8">
        <f t="shared" si="6"/>
        <v>0.21</v>
      </c>
      <c r="E8">
        <f t="shared" si="7"/>
        <v>650</v>
      </c>
      <c r="F8">
        <f t="shared" si="14"/>
        <v>75</v>
      </c>
      <c r="G8" s="36">
        <v>0.2</v>
      </c>
      <c r="H8" s="36">
        <f t="shared" si="8"/>
        <v>2340</v>
      </c>
      <c r="I8" s="36">
        <v>0.79</v>
      </c>
      <c r="J8" s="36">
        <v>1300</v>
      </c>
      <c r="K8" s="36">
        <f t="shared" si="15"/>
        <v>0.50607692307692298</v>
      </c>
      <c r="L8" s="36">
        <f t="shared" si="16"/>
        <v>-59.943933966671835</v>
      </c>
      <c r="M8" s="36">
        <f t="shared" si="17"/>
        <v>16.8</v>
      </c>
      <c r="N8" s="11">
        <f t="shared" si="9"/>
        <v>5.2757793764987994E-2</v>
      </c>
      <c r="O8" s="11">
        <f t="shared" si="18"/>
        <v>-3.659E-4</v>
      </c>
      <c r="P8" s="11">
        <f t="shared" si="10"/>
        <v>6.6989999999999994E-2</v>
      </c>
      <c r="Q8" s="11">
        <f t="shared" si="10"/>
        <v>18.39</v>
      </c>
      <c r="R8" s="11">
        <f t="shared" si="10"/>
        <v>6.6989999999999994E-2</v>
      </c>
      <c r="T8" s="11">
        <f t="shared" si="11"/>
        <v>4.125223586929419E-2</v>
      </c>
      <c r="U8" s="11">
        <f t="shared" si="12"/>
        <v>17.600850864430331</v>
      </c>
      <c r="V8" s="12">
        <f t="shared" si="19"/>
        <v>0.24399999999999999</v>
      </c>
      <c r="W8" s="12">
        <f t="shared" si="13"/>
        <v>19.82</v>
      </c>
      <c r="Y8" s="12">
        <f t="shared" si="1"/>
        <v>17.147173261118521</v>
      </c>
      <c r="Z8" s="12">
        <f t="shared" si="2"/>
        <v>0.79047619047619055</v>
      </c>
      <c r="AA8" s="12">
        <f t="shared" si="3"/>
        <v>0.44318847813352485</v>
      </c>
      <c r="AB8" s="46">
        <f t="shared" si="4"/>
        <v>26.533093272786957</v>
      </c>
      <c r="AC8" s="46">
        <f t="shared" si="5"/>
        <v>10.85710240510276</v>
      </c>
    </row>
    <row r="9" spans="1:29" x14ac:dyDescent="0.35">
      <c r="A9">
        <v>90</v>
      </c>
      <c r="B9">
        <v>16.309999999999999</v>
      </c>
      <c r="C9">
        <v>8.9600000000000009</v>
      </c>
      <c r="D9">
        <f t="shared" si="6"/>
        <v>0.21</v>
      </c>
      <c r="E9">
        <f t="shared" si="7"/>
        <v>650</v>
      </c>
      <c r="F9">
        <f t="shared" si="14"/>
        <v>100</v>
      </c>
      <c r="G9" s="36">
        <v>0.2</v>
      </c>
      <c r="H9" s="36">
        <f t="shared" si="8"/>
        <v>2340</v>
      </c>
      <c r="I9" s="36">
        <v>0.79</v>
      </c>
      <c r="J9" s="36">
        <v>1300</v>
      </c>
      <c r="K9" s="36">
        <f t="shared" si="15"/>
        <v>0.50607692307692298</v>
      </c>
      <c r="L9" s="36">
        <f t="shared" si="16"/>
        <v>-59.943933966671835</v>
      </c>
      <c r="M9" s="36">
        <f t="shared" si="17"/>
        <v>8.9600000000000009</v>
      </c>
      <c r="N9" s="11">
        <f t="shared" si="9"/>
        <v>5.6040148165850158E-2</v>
      </c>
      <c r="O9" s="11">
        <f t="shared" si="18"/>
        <v>-3.659E-4</v>
      </c>
      <c r="P9" s="11">
        <f t="shared" si="10"/>
        <v>6.6989999999999994E-2</v>
      </c>
      <c r="Q9" s="11">
        <f t="shared" si="10"/>
        <v>18.39</v>
      </c>
      <c r="R9" s="11">
        <f t="shared" si="10"/>
        <v>6.6989999999999994E-2</v>
      </c>
      <c r="T9" s="11">
        <f t="shared" si="11"/>
        <v>3.3557133312049431E-2</v>
      </c>
      <c r="U9" s="11">
        <f t="shared" si="12"/>
        <v>18.256937142350623</v>
      </c>
      <c r="V9" s="12">
        <f t="shared" si="19"/>
        <v>0.24399999999999999</v>
      </c>
      <c r="W9" s="12">
        <f t="shared" si="13"/>
        <v>19.82</v>
      </c>
      <c r="Y9" s="12">
        <f t="shared" si="1"/>
        <v>30.284220021168707</v>
      </c>
      <c r="Z9" s="12">
        <f t="shared" si="2"/>
        <v>0.77666666666666662</v>
      </c>
      <c r="AA9" s="12">
        <f t="shared" si="3"/>
        <v>0.41745632521487946</v>
      </c>
      <c r="AB9" s="46">
        <f t="shared" si="4"/>
        <v>37.31032259020057</v>
      </c>
      <c r="AC9" s="46">
        <f t="shared" si="5"/>
        <v>7.272695397732635</v>
      </c>
    </row>
    <row r="10" spans="1:29" x14ac:dyDescent="0.35">
      <c r="A10">
        <v>112</v>
      </c>
      <c r="B10">
        <v>15.96</v>
      </c>
      <c r="C10">
        <v>6.9</v>
      </c>
      <c r="D10">
        <f t="shared" si="6"/>
        <v>0.21</v>
      </c>
      <c r="E10">
        <f t="shared" si="7"/>
        <v>650</v>
      </c>
      <c r="F10">
        <f t="shared" si="14"/>
        <v>122</v>
      </c>
      <c r="G10" s="36">
        <v>0.2</v>
      </c>
      <c r="H10" s="36">
        <f t="shared" si="8"/>
        <v>2340</v>
      </c>
      <c r="I10" s="36">
        <v>0.79</v>
      </c>
      <c r="J10" s="36">
        <v>1300</v>
      </c>
      <c r="K10" s="36">
        <f t="shared" si="15"/>
        <v>0.50607692307692298</v>
      </c>
      <c r="L10" s="36">
        <f t="shared" si="16"/>
        <v>-59.943933966671835</v>
      </c>
      <c r="M10" s="36">
        <f t="shared" si="17"/>
        <v>6.9</v>
      </c>
      <c r="N10" s="11">
        <f t="shared" si="9"/>
        <v>5.9971442170395017E-2</v>
      </c>
      <c r="O10" s="11">
        <f t="shared" si="18"/>
        <v>-3.659E-4</v>
      </c>
      <c r="P10" s="11">
        <f t="shared" si="10"/>
        <v>6.6989999999999994E-2</v>
      </c>
      <c r="Q10" s="11">
        <f t="shared" si="10"/>
        <v>18.39</v>
      </c>
      <c r="R10" s="11">
        <f t="shared" si="10"/>
        <v>6.6989999999999994E-2</v>
      </c>
      <c r="T10" s="11">
        <f t="shared" si="11"/>
        <v>2.5857480687665628E-2</v>
      </c>
      <c r="U10" s="11">
        <f t="shared" si="12"/>
        <v>18.903036841295464</v>
      </c>
      <c r="V10" s="12">
        <f t="shared" si="19"/>
        <v>0.24399999999999999</v>
      </c>
      <c r="W10" s="12">
        <f t="shared" si="13"/>
        <v>19.82</v>
      </c>
      <c r="Y10" s="12">
        <f t="shared" si="1"/>
        <v>36.541564537871672</v>
      </c>
      <c r="Z10" s="12">
        <f t="shared" si="2"/>
        <v>0.76</v>
      </c>
      <c r="AA10" s="12">
        <f t="shared" si="3"/>
        <v>0.38790276201740698</v>
      </c>
      <c r="AB10" s="46">
        <f t="shared" si="4"/>
        <v>56.946698052472605</v>
      </c>
      <c r="AC10" s="46">
        <f t="shared" si="5"/>
        <v>4.4275928883354601</v>
      </c>
    </row>
    <row r="11" spans="1:29" x14ac:dyDescent="0.35">
      <c r="A11">
        <v>165</v>
      </c>
      <c r="B11">
        <v>15.08</v>
      </c>
      <c r="C11">
        <v>3.2</v>
      </c>
      <c r="D11">
        <f t="shared" si="6"/>
        <v>0.21</v>
      </c>
      <c r="E11">
        <f t="shared" si="7"/>
        <v>650</v>
      </c>
      <c r="F11">
        <f t="shared" si="14"/>
        <v>175</v>
      </c>
      <c r="G11" s="36">
        <v>0.2</v>
      </c>
      <c r="H11" s="36">
        <f t="shared" si="8"/>
        <v>2340</v>
      </c>
      <c r="I11" s="36">
        <v>0.79</v>
      </c>
      <c r="J11" s="36">
        <v>1300</v>
      </c>
      <c r="K11" s="36">
        <f t="shared" si="15"/>
        <v>0.50607692307692298</v>
      </c>
      <c r="L11" s="36">
        <f t="shared" si="16"/>
        <v>-59.943933966671835</v>
      </c>
      <c r="M11" s="36">
        <f t="shared" si="17"/>
        <v>3.2</v>
      </c>
      <c r="N11" s="11">
        <f t="shared" si="9"/>
        <v>6.9712670748940192E-2</v>
      </c>
      <c r="O11" s="11">
        <f t="shared" si="18"/>
        <v>-3.659E-4</v>
      </c>
      <c r="P11" s="11">
        <f t="shared" si="10"/>
        <v>6.6989999999999994E-2</v>
      </c>
      <c r="Q11" s="11">
        <f t="shared" si="10"/>
        <v>18.39</v>
      </c>
      <c r="R11" s="11">
        <f t="shared" si="10"/>
        <v>6.6989999999999994E-2</v>
      </c>
      <c r="T11" s="11">
        <f t="shared" si="11"/>
        <v>6.6080002980617031E-3</v>
      </c>
      <c r="U11" s="11">
        <f t="shared" si="12"/>
        <v>20.474495442178405</v>
      </c>
      <c r="V11" s="12">
        <f t="shared" si="19"/>
        <v>0.24399999999999999</v>
      </c>
      <c r="W11" s="12">
        <f t="shared" si="13"/>
        <v>19.82</v>
      </c>
      <c r="Y11" s="12">
        <f t="shared" si="1"/>
        <v>65.094415291197777</v>
      </c>
      <c r="Z11" s="12">
        <f t="shared" si="2"/>
        <v>0.71809523809523812</v>
      </c>
      <c r="AA11" s="12">
        <f t="shared" si="3"/>
        <v>0.32046481374128138</v>
      </c>
      <c r="AB11" s="46">
        <f t="shared" si="4"/>
        <v>173.6825427003464</v>
      </c>
      <c r="AC11" s="46">
        <f t="shared" si="5"/>
        <v>1.1993268044861336</v>
      </c>
    </row>
    <row r="12" spans="1:29" x14ac:dyDescent="0.35">
      <c r="A12">
        <v>200</v>
      </c>
      <c r="B12">
        <v>14.54</v>
      </c>
      <c r="C12">
        <v>1.52</v>
      </c>
      <c r="D12">
        <f t="shared" si="6"/>
        <v>0.21</v>
      </c>
      <c r="E12">
        <f t="shared" si="7"/>
        <v>650</v>
      </c>
      <c r="F12">
        <f t="shared" si="14"/>
        <v>210</v>
      </c>
      <c r="G12" s="36">
        <v>0.2</v>
      </c>
      <c r="H12" s="36">
        <f t="shared" si="8"/>
        <v>2340</v>
      </c>
      <c r="I12" s="36">
        <v>0.79</v>
      </c>
      <c r="J12" s="36">
        <v>1300</v>
      </c>
      <c r="K12" s="36">
        <f t="shared" si="15"/>
        <v>0.50607692307692298</v>
      </c>
      <c r="L12" s="36">
        <f t="shared" si="16"/>
        <v>-59.943933966671835</v>
      </c>
      <c r="M12" s="36">
        <f t="shared" si="17"/>
        <v>1.52</v>
      </c>
      <c r="N12" s="11">
        <f t="shared" si="9"/>
        <v>7.5590919728527953E-2</v>
      </c>
      <c r="O12" s="11">
        <f t="shared" si="18"/>
        <v>-3.659E-4</v>
      </c>
      <c r="P12" s="11">
        <f t="shared" si="10"/>
        <v>6.6989999999999994E-2</v>
      </c>
      <c r="Q12" s="11">
        <f t="shared" si="10"/>
        <v>18.39</v>
      </c>
      <c r="R12" s="11">
        <f t="shared" si="10"/>
        <v>6.6989999999999994E-2</v>
      </c>
      <c r="T12" s="11">
        <f t="shared" si="11"/>
        <v>-6.1912672165869431E-3</v>
      </c>
      <c r="U12" s="11">
        <f t="shared" si="12"/>
        <v>21.486100531823723</v>
      </c>
      <c r="V12" s="12">
        <f t="shared" si="19"/>
        <v>0.24399999999999999</v>
      </c>
      <c r="W12" s="12">
        <f t="shared" si="13"/>
        <v>19.82</v>
      </c>
      <c r="Y12" s="12">
        <f t="shared" si="1"/>
        <v>121.29237771469982</v>
      </c>
      <c r="Z12" s="12">
        <f t="shared" si="2"/>
        <v>0.69238095238095243</v>
      </c>
      <c r="AA12" s="12">
        <f t="shared" si="3"/>
        <v>0.28363756019437497</v>
      </c>
      <c r="AB12" s="46">
        <f t="shared" si="4"/>
        <v>357.00176538043712</v>
      </c>
      <c r="AC12" s="46">
        <f t="shared" si="5"/>
        <v>0.51642437658501972</v>
      </c>
    </row>
    <row r="13" spans="1:29" x14ac:dyDescent="0.35">
      <c r="A13">
        <v>220</v>
      </c>
      <c r="B13">
        <v>14.28</v>
      </c>
      <c r="C13">
        <v>0.9</v>
      </c>
      <c r="D13">
        <f t="shared" si="6"/>
        <v>0.21</v>
      </c>
      <c r="E13">
        <f t="shared" si="7"/>
        <v>650</v>
      </c>
      <c r="F13">
        <f t="shared" si="14"/>
        <v>230</v>
      </c>
      <c r="G13" s="36">
        <v>0.2</v>
      </c>
      <c r="H13" s="36">
        <f t="shared" si="8"/>
        <v>2340</v>
      </c>
      <c r="I13" s="36">
        <v>0.79</v>
      </c>
      <c r="J13" s="36">
        <v>1300</v>
      </c>
      <c r="K13" s="36">
        <f t="shared" si="15"/>
        <v>0.50607692307692298</v>
      </c>
      <c r="L13" s="36">
        <f t="shared" si="16"/>
        <v>-59.943933966671835</v>
      </c>
      <c r="M13" s="36">
        <f t="shared" si="17"/>
        <v>0.9</v>
      </c>
      <c r="N13" s="11">
        <f t="shared" si="9"/>
        <v>7.839477368175457E-2</v>
      </c>
      <c r="O13" s="11">
        <f t="shared" si="18"/>
        <v>-3.659E-4</v>
      </c>
      <c r="P13" s="11">
        <f t="shared" si="10"/>
        <v>6.6989999999999994E-2</v>
      </c>
      <c r="Q13" s="11">
        <f t="shared" si="10"/>
        <v>18.39</v>
      </c>
      <c r="R13" s="11">
        <f t="shared" si="10"/>
        <v>6.6989999999999994E-2</v>
      </c>
      <c r="T13" s="11">
        <f t="shared" si="11"/>
        <v>-1.3508427105275736E-2</v>
      </c>
      <c r="U13" s="11">
        <f t="shared" si="12"/>
        <v>22.052942149050267</v>
      </c>
      <c r="V13" s="12">
        <f t="shared" si="19"/>
        <v>0.24399999999999999</v>
      </c>
      <c r="W13" s="12">
        <f t="shared" si="13"/>
        <v>19.82</v>
      </c>
      <c r="Y13" s="12">
        <f t="shared" si="1"/>
        <v>192.88010916276801</v>
      </c>
      <c r="Z13" s="12">
        <f t="shared" si="2"/>
        <v>0.68</v>
      </c>
      <c r="AA13" s="12">
        <f t="shared" si="3"/>
        <v>0.26706476653306344</v>
      </c>
      <c r="AB13" s="46">
        <f t="shared" si="4"/>
        <v>510.16096843636848</v>
      </c>
      <c r="AC13" s="46">
        <f t="shared" si="5"/>
        <v>0.34026926595060181</v>
      </c>
    </row>
    <row r="14" spans="1:29" x14ac:dyDescent="0.35">
      <c r="A14">
        <v>230</v>
      </c>
      <c r="B14">
        <v>14.12</v>
      </c>
      <c r="C14">
        <v>0.51</v>
      </c>
      <c r="D14">
        <f t="shared" si="6"/>
        <v>0.21</v>
      </c>
      <c r="E14">
        <f t="shared" si="7"/>
        <v>650</v>
      </c>
      <c r="F14">
        <f t="shared" si="14"/>
        <v>240</v>
      </c>
      <c r="G14" s="36">
        <v>0.2</v>
      </c>
      <c r="H14" s="36">
        <f t="shared" si="8"/>
        <v>2340</v>
      </c>
      <c r="I14" s="36">
        <v>0.79</v>
      </c>
      <c r="J14" s="36">
        <v>1300</v>
      </c>
      <c r="K14" s="36">
        <f t="shared" si="15"/>
        <v>0.50607692307692298</v>
      </c>
      <c r="L14" s="36">
        <f t="shared" si="16"/>
        <v>-59.943933966671835</v>
      </c>
      <c r="M14" s="36">
        <f t="shared" si="17"/>
        <v>0.51</v>
      </c>
      <c r="N14" s="11">
        <f t="shared" si="9"/>
        <v>8.0111783884489987E-2</v>
      </c>
      <c r="O14" s="11">
        <f t="shared" si="18"/>
        <v>-3.659E-4</v>
      </c>
      <c r="P14" s="11">
        <f t="shared" si="10"/>
        <v>6.6989999999999994E-2</v>
      </c>
      <c r="Q14" s="11">
        <f t="shared" si="10"/>
        <v>18.39</v>
      </c>
      <c r="R14" s="11">
        <f t="shared" si="10"/>
        <v>6.6989999999999994E-2</v>
      </c>
      <c r="T14" s="11">
        <f t="shared" si="11"/>
        <v>-1.7167247957346171E-2</v>
      </c>
      <c r="U14" s="11">
        <f t="shared" si="12"/>
        <v>22.333323100359223</v>
      </c>
      <c r="V14" s="12">
        <f t="shared" si="19"/>
        <v>0.24399999999999999</v>
      </c>
      <c r="W14" s="12">
        <f t="shared" si="13"/>
        <v>19.82</v>
      </c>
      <c r="Y14" s="12">
        <f t="shared" si="1"/>
        <v>327.83815544646245</v>
      </c>
      <c r="Z14" s="12">
        <f t="shared" si="2"/>
        <v>0.67238095238095241</v>
      </c>
      <c r="AA14" s="12">
        <f t="shared" si="3"/>
        <v>0.25722686042722437</v>
      </c>
      <c r="AB14" s="46">
        <f t="shared" si="4"/>
        <v>637.62859165035115</v>
      </c>
      <c r="AC14" s="46">
        <f t="shared" si="5"/>
        <v>0.26221763181124713</v>
      </c>
    </row>
    <row r="15" spans="1:29" x14ac:dyDescent="0.35">
      <c r="A15">
        <v>250</v>
      </c>
      <c r="B15">
        <v>13.68</v>
      </c>
      <c r="C15">
        <v>0.27</v>
      </c>
      <c r="D15">
        <f t="shared" si="6"/>
        <v>0.21</v>
      </c>
      <c r="E15">
        <f t="shared" si="7"/>
        <v>650</v>
      </c>
      <c r="F15">
        <f t="shared" si="14"/>
        <v>260</v>
      </c>
      <c r="G15" s="36">
        <v>0.2</v>
      </c>
      <c r="H15" s="36">
        <f t="shared" si="8"/>
        <v>2340</v>
      </c>
      <c r="I15" s="36">
        <v>0.79</v>
      </c>
      <c r="J15" s="36">
        <v>1300</v>
      </c>
      <c r="K15" s="36">
        <f t="shared" si="15"/>
        <v>0.50607692307692298</v>
      </c>
      <c r="L15" s="36">
        <f t="shared" si="16"/>
        <v>-59.943933966671835</v>
      </c>
      <c r="M15" s="36">
        <f t="shared" si="17"/>
        <v>0.27</v>
      </c>
      <c r="N15" s="11">
        <f t="shared" si="9"/>
        <v>8.4800741427247445E-2</v>
      </c>
      <c r="O15" s="11">
        <f t="shared" si="18"/>
        <v>-3.659E-4</v>
      </c>
      <c r="P15" s="11">
        <f t="shared" si="10"/>
        <v>6.6989999999999994E-2</v>
      </c>
      <c r="Q15" s="11">
        <f t="shared" si="10"/>
        <v>18.39</v>
      </c>
      <c r="R15" s="11">
        <f t="shared" si="10"/>
        <v>6.6989999999999994E-2</v>
      </c>
      <c r="T15" s="11">
        <f t="shared" si="11"/>
        <v>-2.4485083572052174E-2</v>
      </c>
      <c r="U15" s="11">
        <f t="shared" si="12"/>
        <v>22.888091523448793</v>
      </c>
      <c r="V15" s="12">
        <f t="shared" si="19"/>
        <v>0.24399999999999999</v>
      </c>
      <c r="W15" s="12">
        <f t="shared" si="13"/>
        <v>19.82</v>
      </c>
      <c r="Y15" s="12">
        <f t="shared" si="1"/>
        <v>557.41842475617989</v>
      </c>
      <c r="Z15" s="12">
        <f t="shared" si="2"/>
        <v>0.65142857142857136</v>
      </c>
      <c r="AA15" s="12">
        <f t="shared" si="3"/>
        <v>0.23154303797564399</v>
      </c>
      <c r="AB15" s="46">
        <f t="shared" si="4"/>
        <v>1193.5070232606629</v>
      </c>
      <c r="AC15" s="46">
        <f t="shared" si="5"/>
        <v>0.1261014570932262</v>
      </c>
    </row>
    <row r="16" spans="1:29" x14ac:dyDescent="0.35">
      <c r="A16">
        <v>280</v>
      </c>
      <c r="B16">
        <v>12.48</v>
      </c>
      <c r="C16">
        <v>0.11</v>
      </c>
      <c r="D16">
        <f t="shared" si="6"/>
        <v>0.21</v>
      </c>
      <c r="E16">
        <f t="shared" si="7"/>
        <v>650</v>
      </c>
      <c r="F16">
        <f t="shared" si="14"/>
        <v>290</v>
      </c>
      <c r="G16" s="36">
        <v>0.2</v>
      </c>
      <c r="H16" s="36">
        <f t="shared" si="8"/>
        <v>2340</v>
      </c>
      <c r="I16" s="36">
        <v>0.79</v>
      </c>
      <c r="J16" s="36">
        <v>1300</v>
      </c>
      <c r="K16" s="36">
        <f t="shared" si="15"/>
        <v>0.50607692307692298</v>
      </c>
      <c r="L16" s="36">
        <f t="shared" si="16"/>
        <v>-59.943933966671835</v>
      </c>
      <c r="M16" s="36">
        <f t="shared" si="17"/>
        <v>0.11</v>
      </c>
      <c r="N16" s="11">
        <f t="shared" si="9"/>
        <v>9.7349177330895778E-2</v>
      </c>
      <c r="O16" s="11">
        <f t="shared" si="18"/>
        <v>-3.659E-4</v>
      </c>
      <c r="P16" s="11">
        <f t="shared" si="10"/>
        <v>6.6989999999999994E-2</v>
      </c>
      <c r="Q16" s="11">
        <f t="shared" si="10"/>
        <v>18.39</v>
      </c>
      <c r="R16" s="11">
        <f t="shared" si="10"/>
        <v>6.6989999999999994E-2</v>
      </c>
      <c r="T16" s="11">
        <f t="shared" si="11"/>
        <v>-3.5462016352614451E-2</v>
      </c>
      <c r="U16" s="11">
        <f t="shared" si="12"/>
        <v>23.705554861128313</v>
      </c>
      <c r="V16" s="12">
        <f t="shared" si="19"/>
        <v>0.24399999999999999</v>
      </c>
      <c r="W16" s="12">
        <f t="shared" si="13"/>
        <v>19.82</v>
      </c>
      <c r="Y16" s="12">
        <f t="shared" si="1"/>
        <v>1010.5227794287542</v>
      </c>
      <c r="Z16" s="12">
        <f t="shared" si="2"/>
        <v>0.59428571428571431</v>
      </c>
      <c r="AA16" s="12">
        <f t="shared" si="3"/>
        <v>0.17101154728794302</v>
      </c>
      <c r="AB16" s="46">
        <f t="shared" si="4"/>
        <v>7359.4910481436718</v>
      </c>
      <c r="AC16" s="46">
        <f t="shared" si="5"/>
        <v>1.5103966430559201E-2</v>
      </c>
    </row>
    <row r="17" spans="1:29" x14ac:dyDescent="0.35">
      <c r="A17">
        <v>310</v>
      </c>
      <c r="B17">
        <v>11.49</v>
      </c>
      <c r="C17">
        <v>7.0000000000000007E-2</v>
      </c>
      <c r="D17">
        <f t="shared" si="6"/>
        <v>0.21</v>
      </c>
      <c r="E17">
        <f t="shared" si="7"/>
        <v>650</v>
      </c>
      <c r="F17">
        <f t="shared" si="14"/>
        <v>320</v>
      </c>
      <c r="G17" s="36">
        <v>0.2</v>
      </c>
      <c r="H17" s="36">
        <f t="shared" si="8"/>
        <v>2340</v>
      </c>
      <c r="I17" s="36">
        <v>0.79</v>
      </c>
      <c r="J17" s="36">
        <v>1300</v>
      </c>
      <c r="K17" s="36">
        <f t="shared" si="15"/>
        <v>0.50607692307692298</v>
      </c>
      <c r="L17" s="36">
        <f t="shared" si="16"/>
        <v>-59.943933966671835</v>
      </c>
      <c r="M17" s="36">
        <f t="shared" si="17"/>
        <v>7.0000000000000007E-2</v>
      </c>
      <c r="N17" s="11">
        <f t="shared" si="9"/>
        <v>0.10744548638571912</v>
      </c>
      <c r="O17" s="11">
        <f t="shared" si="18"/>
        <v>-3.659E-4</v>
      </c>
      <c r="P17" s="11">
        <f t="shared" si="10"/>
        <v>6.6989999999999994E-2</v>
      </c>
      <c r="Q17" s="11">
        <f t="shared" si="10"/>
        <v>18.39</v>
      </c>
      <c r="R17" s="11">
        <f t="shared" si="10"/>
        <v>6.6989999999999994E-2</v>
      </c>
      <c r="T17" s="11">
        <f t="shared" si="11"/>
        <v>-4.6439003199729975E-2</v>
      </c>
      <c r="U17" s="11">
        <f t="shared" si="12"/>
        <v>24.50587204945613</v>
      </c>
      <c r="V17" s="12">
        <f t="shared" si="19"/>
        <v>0.24399999999999999</v>
      </c>
      <c r="W17" s="12">
        <f t="shared" si="13"/>
        <v>19.82</v>
      </c>
      <c r="Y17" s="12">
        <f t="shared" si="1"/>
        <v>1211.6774334719958</v>
      </c>
      <c r="Z17" s="12">
        <f t="shared" si="2"/>
        <v>0.54714285714285715</v>
      </c>
      <c r="AA17" s="12">
        <f t="shared" si="3"/>
        <v>0.13048833898929188</v>
      </c>
      <c r="AB17" s="46">
        <f t="shared" si="4"/>
        <v>37865.347808526945</v>
      </c>
      <c r="AC17" s="46">
        <f t="shared" si="5"/>
        <v>2.2399746800672352E-3</v>
      </c>
    </row>
    <row r="18" spans="1:29" x14ac:dyDescent="0.35">
      <c r="A18">
        <v>350</v>
      </c>
      <c r="B18">
        <v>10.16</v>
      </c>
      <c r="C18">
        <v>0.04</v>
      </c>
      <c r="D18">
        <f t="shared" si="6"/>
        <v>0.21</v>
      </c>
      <c r="E18">
        <f t="shared" si="7"/>
        <v>650</v>
      </c>
      <c r="F18">
        <f t="shared" si="14"/>
        <v>360</v>
      </c>
      <c r="G18" s="36">
        <v>0.2</v>
      </c>
      <c r="H18" s="36">
        <f t="shared" si="8"/>
        <v>2340</v>
      </c>
      <c r="I18" s="36">
        <v>0.79</v>
      </c>
      <c r="J18" s="36">
        <v>1300</v>
      </c>
      <c r="K18" s="36">
        <f t="shared" si="15"/>
        <v>0.50607692307692298</v>
      </c>
      <c r="L18" s="36">
        <f t="shared" si="16"/>
        <v>-59.943933966671835</v>
      </c>
      <c r="M18" s="36">
        <f t="shared" si="17"/>
        <v>0.04</v>
      </c>
      <c r="N18" s="11">
        <f t="shared" si="9"/>
        <v>0.12065894924309885</v>
      </c>
      <c r="O18" s="11">
        <f t="shared" si="18"/>
        <v>-3.659E-4</v>
      </c>
      <c r="P18" s="11">
        <f t="shared" si="10"/>
        <v>6.6989999999999994E-2</v>
      </c>
      <c r="Q18" s="11">
        <f t="shared" si="10"/>
        <v>18.39</v>
      </c>
      <c r="R18" s="11">
        <f t="shared" si="10"/>
        <v>6.6989999999999994E-2</v>
      </c>
      <c r="T18" s="11">
        <f t="shared" si="11"/>
        <v>-6.1075000363480847E-2</v>
      </c>
      <c r="U18" s="11">
        <f t="shared" si="12"/>
        <v>25.54720451152102</v>
      </c>
      <c r="V18" s="12">
        <f t="shared" si="19"/>
        <v>0.24399999999999999</v>
      </c>
      <c r="W18" s="12">
        <f t="shared" si="13"/>
        <v>19.82</v>
      </c>
      <c r="Y18" s="12">
        <f t="shared" si="1"/>
        <v>1422.9554423305492</v>
      </c>
      <c r="Z18" s="12">
        <f t="shared" si="2"/>
        <v>0.48380952380952386</v>
      </c>
      <c r="AA18" s="12">
        <f t="shared" si="3"/>
        <v>8.7566488758803018E-2</v>
      </c>
      <c r="AB18" s="46">
        <f t="shared" si="4"/>
        <v>433654.3563754452</v>
      </c>
      <c r="AC18" s="46">
        <f t="shared" si="5"/>
        <v>1.3125249834673364E-4</v>
      </c>
    </row>
    <row r="19" spans="1:29" x14ac:dyDescent="0.35">
      <c r="A19">
        <v>390</v>
      </c>
      <c r="B19">
        <v>9.52</v>
      </c>
      <c r="C19">
        <v>0.03</v>
      </c>
      <c r="D19">
        <f t="shared" si="6"/>
        <v>0.21</v>
      </c>
      <c r="E19">
        <f t="shared" si="7"/>
        <v>650</v>
      </c>
      <c r="F19">
        <f t="shared" si="14"/>
        <v>400</v>
      </c>
      <c r="G19" s="36">
        <v>0.2</v>
      </c>
      <c r="H19" s="36">
        <f t="shared" si="8"/>
        <v>2340</v>
      </c>
      <c r="I19" s="36">
        <v>0.79</v>
      </c>
      <c r="J19" s="36">
        <v>1300</v>
      </c>
      <c r="K19" s="36">
        <f t="shared" si="15"/>
        <v>0.50607692307692298</v>
      </c>
      <c r="L19" s="36">
        <f t="shared" si="16"/>
        <v>-59.943933966671835</v>
      </c>
      <c r="M19" s="36">
        <f t="shared" si="17"/>
        <v>0.03</v>
      </c>
      <c r="N19" s="11">
        <f t="shared" si="9"/>
        <v>0.1268788682581786</v>
      </c>
      <c r="O19" s="11">
        <f t="shared" si="18"/>
        <v>-3.659E-4</v>
      </c>
      <c r="P19" s="11">
        <f t="shared" si="10"/>
        <v>6.6989999999999994E-2</v>
      </c>
      <c r="Q19" s="11">
        <f t="shared" si="10"/>
        <v>18.39</v>
      </c>
      <c r="R19" s="11">
        <f t="shared" si="10"/>
        <v>6.6989999999999994E-2</v>
      </c>
      <c r="T19" s="11">
        <f t="shared" si="11"/>
        <v>-7.5711000041290444E-2</v>
      </c>
      <c r="U19" s="11">
        <f t="shared" si="12"/>
        <v>26.560200651506182</v>
      </c>
      <c r="V19" s="12">
        <f t="shared" si="19"/>
        <v>0.24399999999999999</v>
      </c>
      <c r="W19" s="12">
        <f t="shared" si="13"/>
        <v>19.82</v>
      </c>
      <c r="Y19" s="12">
        <f t="shared" si="1"/>
        <v>1538.8421081291126</v>
      </c>
      <c r="Z19" s="12">
        <f t="shared" si="2"/>
        <v>0.45333333333333337</v>
      </c>
      <c r="AA19" s="12">
        <f t="shared" si="3"/>
        <v>7.1023481913651348E-2</v>
      </c>
      <c r="AB19" s="46">
        <f t="shared" si="4"/>
        <v>1574679.3761281702</v>
      </c>
      <c r="AC19" s="46">
        <f t="shared" si="5"/>
        <v>2.9317246382806363E-5</v>
      </c>
    </row>
    <row r="20" spans="1:29" x14ac:dyDescent="0.35">
      <c r="AB20" s="46"/>
    </row>
    <row r="21" spans="1:29" x14ac:dyDescent="0.35">
      <c r="AB21" s="46"/>
    </row>
    <row r="22" spans="1:29" x14ac:dyDescent="0.35">
      <c r="AB22" s="46"/>
    </row>
    <row r="23" spans="1:29" x14ac:dyDescent="0.35">
      <c r="AB23" s="46"/>
    </row>
    <row r="24" spans="1:29" x14ac:dyDescent="0.35">
      <c r="AB24" s="46"/>
    </row>
    <row r="25" spans="1:29" x14ac:dyDescent="0.35">
      <c r="AB25" s="46"/>
    </row>
    <row r="26" spans="1:29" x14ac:dyDescent="0.35">
      <c r="AB26" s="46"/>
    </row>
    <row r="27" spans="1:29" x14ac:dyDescent="0.35">
      <c r="AB27" s="46"/>
    </row>
  </sheetData>
  <mergeCells count="3">
    <mergeCell ref="A1:C1"/>
    <mergeCell ref="N1:U1"/>
    <mergeCell ref="V1:AC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R1" workbookViewId="0">
      <selection activeCell="AF8" sqref="AF8"/>
    </sheetView>
  </sheetViews>
  <sheetFormatPr defaultRowHeight="14.5" x14ac:dyDescent="0.35"/>
  <sheetData>
    <row r="1" spans="1:13" x14ac:dyDescent="0.35">
      <c r="B1" t="s">
        <v>23</v>
      </c>
      <c r="C1" t="s">
        <v>25</v>
      </c>
      <c r="D1" t="s">
        <v>26</v>
      </c>
      <c r="E1" t="s">
        <v>28</v>
      </c>
      <c r="F1" t="s">
        <v>29</v>
      </c>
      <c r="I1" t="s">
        <v>23</v>
      </c>
      <c r="J1" t="s">
        <v>25</v>
      </c>
      <c r="K1" t="s">
        <v>29</v>
      </c>
      <c r="L1" t="s">
        <v>31</v>
      </c>
      <c r="M1" t="s">
        <v>32</v>
      </c>
    </row>
    <row r="2" spans="1:13" x14ac:dyDescent="0.35">
      <c r="A2" s="110" t="s">
        <v>24</v>
      </c>
      <c r="B2">
        <v>0.73499999999999999</v>
      </c>
      <c r="C2">
        <v>8.4499999999999993</v>
      </c>
      <c r="D2">
        <v>0.21</v>
      </c>
      <c r="I2">
        <v>0.31</v>
      </c>
      <c r="J2">
        <f>5.094*((I2-0.3)/(1-0.3))^(-0.7649)</f>
        <v>131.33317134309064</v>
      </c>
      <c r="M2">
        <f t="shared" ref="M2:M23" si="0">1/((1/(9.87*60))*(3*0.6527/0.026-2*0.01838/0.00015)*1/10.23*(1/(J2-J3)/(I2-I3)))*I2</f>
        <v>5.979064847236188</v>
      </c>
    </row>
    <row r="3" spans="1:13" x14ac:dyDescent="0.35">
      <c r="A3" s="110"/>
      <c r="B3">
        <v>0.68300000000000005</v>
      </c>
      <c r="C3">
        <v>9.77</v>
      </c>
      <c r="D3">
        <v>0.17</v>
      </c>
      <c r="E3">
        <v>9.7000000000000003E-2</v>
      </c>
      <c r="I3">
        <v>0.32</v>
      </c>
      <c r="J3">
        <f t="shared" ref="J3:J23" si="1">5.094*((I3-0.3)/(1-0.3))^(-0.7649)</f>
        <v>77.288804152999901</v>
      </c>
      <c r="M3">
        <f t="shared" si="0"/>
        <v>2.3536339212896871</v>
      </c>
    </row>
    <row r="4" spans="1:13" x14ac:dyDescent="0.35">
      <c r="A4" s="110"/>
      <c r="B4">
        <v>0.63300000000000001</v>
      </c>
      <c r="C4">
        <v>10.8</v>
      </c>
      <c r="D4">
        <v>0.1</v>
      </c>
      <c r="E4">
        <v>0.14000000000000001</v>
      </c>
      <c r="I4">
        <v>0.33</v>
      </c>
      <c r="J4">
        <f t="shared" si="1"/>
        <v>56.679287694225373</v>
      </c>
      <c r="M4">
        <f t="shared" si="0"/>
        <v>1.3184690923757294</v>
      </c>
    </row>
    <row r="5" spans="1:13" x14ac:dyDescent="0.35">
      <c r="A5" s="110"/>
      <c r="B5">
        <v>0.57799999999999996</v>
      </c>
      <c r="C5">
        <v>11.1</v>
      </c>
      <c r="D5">
        <v>0.4</v>
      </c>
      <c r="E5">
        <v>0.2</v>
      </c>
      <c r="I5">
        <v>0.34</v>
      </c>
      <c r="J5">
        <f t="shared" si="1"/>
        <v>45.484009761674265</v>
      </c>
      <c r="M5">
        <f t="shared" si="0"/>
        <v>0.86598746252540681</v>
      </c>
    </row>
    <row r="6" spans="1:13" x14ac:dyDescent="0.35">
      <c r="A6" s="110"/>
      <c r="B6">
        <v>0.54</v>
      </c>
      <c r="C6">
        <v>12.6</v>
      </c>
      <c r="D6">
        <v>0.4</v>
      </c>
      <c r="E6">
        <v>0.26</v>
      </c>
      <c r="I6">
        <v>0.35</v>
      </c>
      <c r="J6">
        <f t="shared" si="1"/>
        <v>38.347077847728571</v>
      </c>
      <c r="M6">
        <f t="shared" si="0"/>
        <v>0.62349523947668095</v>
      </c>
    </row>
    <row r="7" spans="1:13" x14ac:dyDescent="0.35">
      <c r="A7" s="110"/>
      <c r="B7">
        <v>0.48699999999999999</v>
      </c>
      <c r="C7">
        <v>13.7</v>
      </c>
      <c r="D7">
        <v>0.4</v>
      </c>
      <c r="E7">
        <v>0.36</v>
      </c>
      <c r="I7">
        <v>0.36</v>
      </c>
      <c r="J7">
        <f t="shared" si="1"/>
        <v>33.355429716126999</v>
      </c>
      <c r="M7">
        <f t="shared" si="0"/>
        <v>0.47663730405009014</v>
      </c>
    </row>
    <row r="8" spans="1:13" x14ac:dyDescent="0.35">
      <c r="A8" s="110"/>
      <c r="B8">
        <v>0.42299999999999999</v>
      </c>
      <c r="C8">
        <v>17.399999999999999</v>
      </c>
      <c r="D8">
        <v>0.3</v>
      </c>
      <c r="E8">
        <v>0.56999999999999995</v>
      </c>
      <c r="I8">
        <v>0.37</v>
      </c>
      <c r="J8">
        <f t="shared" si="1"/>
        <v>29.645510996131083</v>
      </c>
      <c r="M8">
        <f t="shared" si="0"/>
        <v>0.38008399156693767</v>
      </c>
    </row>
    <row r="9" spans="1:13" x14ac:dyDescent="0.35">
      <c r="B9">
        <v>1</v>
      </c>
      <c r="E9">
        <v>0</v>
      </c>
      <c r="F9">
        <v>1</v>
      </c>
      <c r="I9">
        <v>0.38</v>
      </c>
      <c r="J9">
        <f t="shared" si="1"/>
        <v>26.767074050010162</v>
      </c>
      <c r="K9">
        <f>IF((I9-0.38)/(1-0.38)&lt;0, N/A, 1*((I9-0.38)/(1-0.38))^3.529)</f>
        <v>0</v>
      </c>
      <c r="L9">
        <f>IF((I9-0.38)/(1-0.38)&lt;0, N/A, 0.72*(1-(I9-0.38)/(1-0.38))^2.879)</f>
        <v>0.72</v>
      </c>
      <c r="M9">
        <f t="shared" si="0"/>
        <v>0.31273509328054905</v>
      </c>
    </row>
    <row r="10" spans="1:13" ht="14.5" customHeight="1" x14ac:dyDescent="0.35">
      <c r="A10" s="110" t="s">
        <v>27</v>
      </c>
      <c r="B10">
        <v>0.88</v>
      </c>
      <c r="C10">
        <v>4</v>
      </c>
      <c r="E10">
        <v>0.02</v>
      </c>
      <c r="F10">
        <v>0.5</v>
      </c>
      <c r="I10">
        <v>0.39</v>
      </c>
      <c r="J10">
        <f t="shared" si="1"/>
        <v>24.461007228192376</v>
      </c>
      <c r="K10">
        <f>IF((I10-0.38)/(1-0.38)&lt;0, N/A, 1*((I10-0.38)/(1-0.38))^3.529)</f>
        <v>4.7276980135163571E-7</v>
      </c>
      <c r="L10">
        <f>IF((I10-0.38)/(1-0.38)&lt;0, N/A, 0.72*(1-(I10-0.38)/(1-0.38))^2.879)</f>
        <v>0.68707068233179847</v>
      </c>
      <c r="M10">
        <f t="shared" si="0"/>
        <v>0.2636089757926896</v>
      </c>
    </row>
    <row r="11" spans="1:13" x14ac:dyDescent="0.35">
      <c r="A11" s="110"/>
      <c r="B11">
        <v>0.82</v>
      </c>
      <c r="C11">
        <v>5</v>
      </c>
      <c r="E11">
        <v>0.04</v>
      </c>
      <c r="F11">
        <v>0.28000000000000003</v>
      </c>
      <c r="I11">
        <v>0.4</v>
      </c>
      <c r="J11">
        <f t="shared" si="1"/>
        <v>22.56703130902395</v>
      </c>
      <c r="K11">
        <f>IF((I11-0.38)/(1-0.38)&lt;0, N/A, 1*((I11-0.38)/(1-0.38))^3.529)</f>
        <v>5.4573848692171976E-6</v>
      </c>
      <c r="L11">
        <f>IF((I11-0.38)/(1-0.38)&lt;0, N/A, 0.72*(1-(I11-0.38)/(1-0.38))^2.879)</f>
        <v>0.6551402350961667</v>
      </c>
      <c r="M11">
        <f t="shared" si="0"/>
        <v>4.2951345746160987</v>
      </c>
    </row>
    <row r="12" spans="1:13" x14ac:dyDescent="0.35">
      <c r="A12" s="110"/>
      <c r="B12">
        <v>0.59</v>
      </c>
      <c r="C12">
        <v>8</v>
      </c>
      <c r="E12">
        <v>0.2</v>
      </c>
      <c r="F12">
        <v>0.03</v>
      </c>
      <c r="I12">
        <v>0.45</v>
      </c>
      <c r="J12">
        <f t="shared" si="1"/>
        <v>16.54939902339158</v>
      </c>
      <c r="K12">
        <f>IF((I12-0.38)/(1-0.38)&lt;0, N/A, 1*((I12-0.38)/(1-0.38))^3.529)</f>
        <v>4.5394235978554406E-4</v>
      </c>
      <c r="L12">
        <f>IF((I12-0.38)/(1-0.38)&lt;0, N/A, 0.72*(1-(I12-0.38)/(1-0.38))^2.879)</f>
        <v>0.50996574548632523</v>
      </c>
      <c r="M12">
        <f t="shared" si="0"/>
        <v>2.6248009551224802</v>
      </c>
    </row>
    <row r="13" spans="1:13" x14ac:dyDescent="0.35">
      <c r="A13" s="110"/>
      <c r="B13">
        <v>0.48</v>
      </c>
      <c r="C13">
        <v>12.5</v>
      </c>
      <c r="E13">
        <v>0.48</v>
      </c>
      <c r="F13">
        <v>0.01</v>
      </c>
      <c r="I13">
        <v>0.5</v>
      </c>
      <c r="J13">
        <f t="shared" si="1"/>
        <v>13.280566100100723</v>
      </c>
      <c r="K13">
        <f>IF((I13-0.38)/(1-0.38)&lt;0, N/A, 1*((I13-0.38)/(1-0.38))^3.529)</f>
        <v>3.0414476455332927E-3</v>
      </c>
      <c r="L13">
        <f>IF((I13-0.38)/(1-0.38)&lt;0, N/A, 0.72*(1-(I13-0.38)/(1-0.38))^2.879)</f>
        <v>0.38758901947711466</v>
      </c>
      <c r="M13">
        <f t="shared" si="0"/>
        <v>1.8592189609098306</v>
      </c>
    </row>
    <row r="14" spans="1:13" x14ac:dyDescent="0.35">
      <c r="A14" s="110"/>
      <c r="B14">
        <v>0.44</v>
      </c>
      <c r="C14">
        <v>19</v>
      </c>
      <c r="E14">
        <v>0.56000000000000005</v>
      </c>
      <c r="F14">
        <v>0</v>
      </c>
      <c r="I14">
        <v>0.55000000000000004</v>
      </c>
      <c r="J14">
        <f t="shared" si="1"/>
        <v>11.196701978803736</v>
      </c>
      <c r="K14">
        <f>IF((I14-0.38)/(1-0.38)&lt;0, N/A, 1*((I14-0.38)/(1-0.38))^3.529)</f>
        <v>1.0396902500890409E-2</v>
      </c>
      <c r="L14">
        <f>IF((I14-0.38)/(1-0.38)&lt;0, N/A, 0.72*(1-(I14-0.38)/(1-0.38))^2.879)</f>
        <v>0.28617760812769882</v>
      </c>
      <c r="M14">
        <f t="shared" si="0"/>
        <v>1.4303938528210078</v>
      </c>
    </row>
    <row r="15" spans="1:13" x14ac:dyDescent="0.35">
      <c r="A15" s="110"/>
      <c r="B15">
        <v>0.38</v>
      </c>
      <c r="C15">
        <v>28</v>
      </c>
      <c r="E15">
        <v>0.72</v>
      </c>
      <c r="F15">
        <v>0</v>
      </c>
      <c r="I15">
        <v>0.6</v>
      </c>
      <c r="J15">
        <f t="shared" si="1"/>
        <v>9.7392246519907975</v>
      </c>
      <c r="K15">
        <f>IF((I15-0.38)/(1-0.38)&lt;0, N/A, 1*((I15-0.38)/(1-0.38))^3.529)</f>
        <v>2.5826132116728608E-2</v>
      </c>
      <c r="L15">
        <f>IF((I15-0.38)/(1-0.38)&lt;0, N/A, 0.72*(1-(I15-0.38)/(1-0.38))^2.879)</f>
        <v>0.20387667278454577</v>
      </c>
      <c r="M15">
        <f t="shared" si="0"/>
        <v>1.1597506565821765</v>
      </c>
    </row>
    <row r="16" spans="1:13" x14ac:dyDescent="0.35">
      <c r="A16" s="110"/>
      <c r="B16">
        <v>0.35</v>
      </c>
      <c r="C16">
        <v>38</v>
      </c>
      <c r="F16">
        <v>0</v>
      </c>
      <c r="I16">
        <v>0.65</v>
      </c>
      <c r="J16">
        <f t="shared" si="1"/>
        <v>8.6559907628708785</v>
      </c>
      <c r="K16">
        <f>IF((I16-0.38)/(1-0.38)&lt;0, N/A, 1*((I16-0.38)/(1-0.38))^3.529)</f>
        <v>5.3202550359520415E-2</v>
      </c>
      <c r="L16">
        <f>IF((I16-0.38)/(1-0.38)&lt;0, N/A, 0.72*(1-(I16-0.38)/(1-0.38))^2.879)</f>
        <v>0.13880615430921447</v>
      </c>
      <c r="M16">
        <f t="shared" si="0"/>
        <v>0.97480794216634425</v>
      </c>
    </row>
    <row r="17" spans="1:13" x14ac:dyDescent="0.35">
      <c r="A17" s="110"/>
      <c r="B17">
        <v>0.31</v>
      </c>
      <c r="C17">
        <v>49</v>
      </c>
      <c r="F17">
        <v>0</v>
      </c>
      <c r="I17">
        <v>0.7</v>
      </c>
      <c r="J17">
        <f t="shared" si="1"/>
        <v>7.8155355715138981</v>
      </c>
      <c r="K17">
        <f>IF((I17-0.38)/(1-0.38)&lt;0, N/A, 1*((I17-0.38)/(1-0.38))^3.529)</f>
        <v>9.690005002381645E-2</v>
      </c>
      <c r="L17">
        <f>IF((I17-0.38)/(1-0.38)&lt;0, N/A, 0.72*(1-(I17-0.38)/(1-0.38))^2.879)</f>
        <v>8.9057175006127587E-2</v>
      </c>
      <c r="M17">
        <f t="shared" si="0"/>
        <v>0.84104437266932519</v>
      </c>
    </row>
    <row r="18" spans="1:13" x14ac:dyDescent="0.35">
      <c r="I18">
        <v>0.75</v>
      </c>
      <c r="J18">
        <f t="shared" si="1"/>
        <v>7.1422028328465537</v>
      </c>
      <c r="K18">
        <f>IF((I18-0.38)/(1-0.38)&lt;0, N/A, 1*((I18-0.38)/(1-0.38))^3.529)</f>
        <v>0.16174602334401131</v>
      </c>
      <c r="L18">
        <f>IF((I18-0.38)/(1-0.38)&lt;0, N/A, 0.72*(1-(I18-0.38)/(1-0.38))^2.879)</f>
        <v>5.2687319888023658E-2</v>
      </c>
      <c r="M18">
        <f t="shared" si="0"/>
        <v>0.7400902760912903</v>
      </c>
    </row>
    <row r="19" spans="1:13" ht="14.5" customHeight="1" x14ac:dyDescent="0.35">
      <c r="A19" s="110" t="s">
        <v>30</v>
      </c>
      <c r="B19">
        <v>0.443</v>
      </c>
      <c r="E19">
        <v>0.56299999999999994</v>
      </c>
      <c r="F19">
        <v>0</v>
      </c>
      <c r="I19">
        <v>0.8</v>
      </c>
      <c r="J19">
        <f t="shared" si="1"/>
        <v>6.5891937090179455</v>
      </c>
      <c r="K19">
        <f>IF((I19-0.38)/(1-0.38)&lt;0, N/A, 1*((I19-0.38)/(1-0.38))^3.529)</f>
        <v>0.25298599136102573</v>
      </c>
      <c r="L19">
        <f>IF((I19-0.38)/(1-0.38)&lt;0, N/A, 0.72*(1-(I19-0.38)/(1-0.38))^2.879)</f>
        <v>2.7714189352414119E-2</v>
      </c>
      <c r="M19">
        <f t="shared" si="0"/>
        <v>0.6613371021837724</v>
      </c>
    </row>
    <row r="20" spans="1:13" x14ac:dyDescent="0.35">
      <c r="A20" s="110"/>
      <c r="B20">
        <v>0.5</v>
      </c>
      <c r="E20">
        <v>0.48</v>
      </c>
      <c r="F20">
        <v>0</v>
      </c>
      <c r="I20">
        <v>0.85</v>
      </c>
      <c r="J20">
        <f t="shared" si="1"/>
        <v>6.1259156174178315</v>
      </c>
      <c r="K20">
        <f>IF((I20-0.38)/(1-0.38)&lt;0, N/A, 1*((I20-0.38)/(1-0.38))^3.529)</f>
        <v>0.37625568312222757</v>
      </c>
      <c r="L20">
        <f>IF((I20-0.38)/(1-0.38)&lt;0, N/A, 0.72*(1-(I20-0.38)/(1-0.38))^2.879)</f>
        <v>1.2106080492686912E-2</v>
      </c>
      <c r="M20">
        <f t="shared" si="0"/>
        <v>0.59825962480508366</v>
      </c>
    </row>
    <row r="21" spans="1:13" x14ac:dyDescent="0.35">
      <c r="A21" s="110"/>
      <c r="B21">
        <v>0.72</v>
      </c>
      <c r="E21">
        <v>0.08</v>
      </c>
      <c r="F21">
        <v>0.12</v>
      </c>
      <c r="I21">
        <v>0.9</v>
      </c>
      <c r="J21">
        <f t="shared" si="1"/>
        <v>5.7314768160388763</v>
      </c>
      <c r="K21">
        <f>IF((I21-0.38)/(1-0.38)&lt;0, N/A, 1*((I21-0.38)/(1-0.38))^3.529)</f>
        <v>0.53755824505922478</v>
      </c>
      <c r="L21">
        <f>IF((I21-0.38)/(1-0.38)&lt;0, N/A, 0.72*(1-(I21-0.38)/(1-0.38))^2.879)</f>
        <v>3.7673573978380458E-3</v>
      </c>
      <c r="M21">
        <f t="shared" si="0"/>
        <v>0.54663782660463422</v>
      </c>
    </row>
    <row r="22" spans="1:13" x14ac:dyDescent="0.35">
      <c r="A22" s="110"/>
      <c r="B22">
        <v>0.85</v>
      </c>
      <c r="E22">
        <v>7.0000000000000007E-2</v>
      </c>
      <c r="F22">
        <v>0.25</v>
      </c>
      <c r="I22">
        <v>0.95000000000000095</v>
      </c>
      <c r="J22">
        <f t="shared" si="1"/>
        <v>5.3910952489653505</v>
      </c>
      <c r="K22">
        <f>IF((I22-0.38)/(1-0.38)&lt;0, N/A, 1*((I22-0.38)/(1-0.38))^3.529)</f>
        <v>0.74324516626551107</v>
      </c>
      <c r="L22">
        <f>IF((I22-0.38)/(1-0.38)&lt;0, N/A, 0.72*(1-(I22-0.38)/(1-0.38))^2.879)</f>
        <v>5.1211967929373943E-4</v>
      </c>
      <c r="M22">
        <f t="shared" si="0"/>
        <v>0.5036286758873374</v>
      </c>
    </row>
    <row r="23" spans="1:13" x14ac:dyDescent="0.35">
      <c r="A23" s="110"/>
      <c r="B23">
        <v>0.92</v>
      </c>
      <c r="E23">
        <v>0.02</v>
      </c>
      <c r="F23">
        <v>0.62</v>
      </c>
      <c r="I23">
        <v>1</v>
      </c>
      <c r="J23">
        <f t="shared" si="1"/>
        <v>5.0940000000000003</v>
      </c>
      <c r="K23">
        <f>IF((I23-0.38)/(1-0.38)&lt;0, N/A, 1*((I23-0.38)/(1-0.38))^3.529)</f>
        <v>1</v>
      </c>
      <c r="L23">
        <f>IF((I23-0.38)/(1-0.38)&lt;0, N/A, 0.72*(1-(I23-0.38)/(1-0.38))^2.879)</f>
        <v>0</v>
      </c>
      <c r="M23">
        <f t="shared" si="0"/>
        <v>-181.79422141938988</v>
      </c>
    </row>
    <row r="24" spans="1:13" x14ac:dyDescent="0.35">
      <c r="A24" s="110"/>
      <c r="B24">
        <v>1</v>
      </c>
      <c r="E24">
        <v>0</v>
      </c>
      <c r="F24">
        <v>1</v>
      </c>
    </row>
    <row r="25" spans="1:13" x14ac:dyDescent="0.35">
      <c r="A25" s="7"/>
    </row>
    <row r="26" spans="1:13" x14ac:dyDescent="0.35">
      <c r="A26" s="7"/>
    </row>
    <row r="38" spans="2:4" x14ac:dyDescent="0.35">
      <c r="B38" s="4"/>
      <c r="C38" s="4"/>
      <c r="D38" s="4"/>
    </row>
    <row r="39" spans="2:4" x14ac:dyDescent="0.35">
      <c r="B39" s="4"/>
      <c r="C39" s="4"/>
      <c r="D39" s="4"/>
    </row>
    <row r="40" spans="2:4" x14ac:dyDescent="0.35">
      <c r="B40" s="4"/>
      <c r="C40" s="4"/>
      <c r="D40" s="4"/>
    </row>
    <row r="41" spans="2:4" x14ac:dyDescent="0.35">
      <c r="B41" s="5"/>
      <c r="C41" s="5"/>
      <c r="D41" s="5"/>
    </row>
    <row r="42" spans="2:4" x14ac:dyDescent="0.35">
      <c r="B42" s="5"/>
      <c r="C42" s="5"/>
      <c r="D42" s="5"/>
    </row>
    <row r="43" spans="2:4" x14ac:dyDescent="0.35">
      <c r="B43" s="5"/>
      <c r="C43" s="5"/>
      <c r="D43" s="5"/>
    </row>
    <row r="44" spans="2:4" x14ac:dyDescent="0.35">
      <c r="B44" s="5"/>
      <c r="C44" s="5"/>
      <c r="D44" s="5"/>
    </row>
    <row r="45" spans="2:4" x14ac:dyDescent="0.35">
      <c r="B45" s="5"/>
      <c r="C45" s="5"/>
      <c r="D45" s="5"/>
    </row>
    <row r="46" spans="2:4" x14ac:dyDescent="0.35">
      <c r="B46" s="6"/>
      <c r="C46" s="6"/>
      <c r="D46" s="6"/>
    </row>
  </sheetData>
  <mergeCells count="3">
    <mergeCell ref="A2:A8"/>
    <mergeCell ref="A10:A17"/>
    <mergeCell ref="A19:A2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This study Berea</vt:lpstr>
      <vt:lpstr>DP-k</vt:lpstr>
      <vt:lpstr>DP-kr</vt:lpstr>
      <vt:lpstr>Berea</vt:lpstr>
      <vt:lpstr>Adamswiller</vt:lpstr>
      <vt:lpstr>Boise</vt:lpstr>
      <vt:lpstr>Darley Dale</vt:lpstr>
      <vt:lpstr>Rothbach</vt:lpstr>
      <vt:lpstr>Berea kr and Pc</vt:lpstr>
      <vt:lpstr>Sheet1</vt:lpstr>
    </vt:vector>
  </TitlesOfParts>
  <Company>University of Alberta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2018-02-27T01:18:44Z</cp:lastPrinted>
  <dcterms:created xsi:type="dcterms:W3CDTF">2018-01-30T03:01:17Z</dcterms:created>
  <dcterms:modified xsi:type="dcterms:W3CDTF">2020-01-03T22:06:59Z</dcterms:modified>
</cp:coreProperties>
</file>