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labs/1.3.3/"/>
    </mc:Choice>
  </mc:AlternateContent>
  <xr:revisionPtr revIDLastSave="0" documentId="13_ncr:1_{C0AB96FF-956B-9442-9837-160717FC12FD}" xr6:coauthVersionLast="47" xr6:coauthVersionMax="47" xr10:uidLastSave="{00000000-0000-0000-0000-000000000000}"/>
  <bookViews>
    <workbookView xWindow="0" yWindow="0" windowWidth="28800" windowHeight="18000" xr2:uid="{E35883B6-CB22-4DD7-894A-76750BB079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N92" i="1" s="1"/>
  <c r="J92" i="1"/>
  <c r="M91" i="1"/>
  <c r="N91" i="1" s="1"/>
  <c r="J91" i="1"/>
  <c r="M90" i="1"/>
  <c r="N90" i="1" s="1"/>
  <c r="J90" i="1"/>
  <c r="E93" i="1"/>
  <c r="E94" i="1" s="1"/>
  <c r="D93" i="1"/>
  <c r="D94" i="1" s="1"/>
  <c r="C93" i="1"/>
  <c r="C94" i="1" s="1"/>
  <c r="E90" i="1"/>
  <c r="D90" i="1"/>
  <c r="C90" i="1"/>
  <c r="N82" i="1"/>
  <c r="O82" i="1" s="1"/>
  <c r="K82" i="1"/>
  <c r="N81" i="1"/>
  <c r="O81" i="1" s="1"/>
  <c r="K81" i="1"/>
  <c r="N80" i="1"/>
  <c r="O80" i="1" s="1"/>
  <c r="K80" i="1"/>
  <c r="D80" i="1"/>
  <c r="E80" i="1"/>
  <c r="C80" i="1"/>
  <c r="E83" i="1"/>
  <c r="E84" i="1" s="1"/>
  <c r="D83" i="1"/>
  <c r="D84" i="1" s="1"/>
  <c r="C83" i="1"/>
  <c r="C84" i="1" s="1"/>
  <c r="L64" i="1"/>
  <c r="L63" i="1"/>
  <c r="C69" i="1"/>
  <c r="L61" i="1"/>
  <c r="L62" i="1"/>
  <c r="L60" i="1"/>
  <c r="C62" i="1"/>
  <c r="AB52" i="1"/>
  <c r="AB51" i="1"/>
  <c r="AB50" i="1"/>
  <c r="AB49" i="1"/>
  <c r="AB48" i="1"/>
  <c r="AB47" i="1"/>
  <c r="AB46" i="1"/>
  <c r="AB45" i="1"/>
  <c r="AB44" i="1"/>
  <c r="AB43" i="1"/>
  <c r="X52" i="1"/>
  <c r="X51" i="1"/>
  <c r="X50" i="1"/>
  <c r="X49" i="1"/>
  <c r="X48" i="1"/>
  <c r="X47" i="1"/>
  <c r="X46" i="1"/>
  <c r="X45" i="1"/>
  <c r="X44" i="1"/>
  <c r="X43" i="1"/>
  <c r="V52" i="1"/>
  <c r="V51" i="1"/>
  <c r="V50" i="1"/>
  <c r="V49" i="1"/>
  <c r="V48" i="1"/>
  <c r="V47" i="1"/>
  <c r="V46" i="1"/>
  <c r="V45" i="1"/>
  <c r="V44" i="1"/>
  <c r="V43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4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E87" i="1"/>
  <c r="E77" i="1"/>
  <c r="C77" i="1"/>
  <c r="D77" i="1"/>
  <c r="C76" i="1"/>
  <c r="H25" i="1"/>
  <c r="H41" i="1"/>
  <c r="C53" i="1"/>
  <c r="D53" i="1"/>
  <c r="E53" i="1"/>
  <c r="F53" i="1"/>
  <c r="G53" i="1"/>
  <c r="H53" i="1"/>
  <c r="I53" i="1"/>
  <c r="J53" i="1"/>
  <c r="K53" i="1"/>
  <c r="L5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7" i="1"/>
  <c r="D52" i="1"/>
  <c r="E52" i="1"/>
  <c r="F52" i="1"/>
  <c r="G52" i="1"/>
  <c r="H52" i="1"/>
  <c r="I52" i="1"/>
  <c r="J52" i="1"/>
  <c r="K52" i="1"/>
  <c r="L52" i="1"/>
  <c r="C5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87" i="1" l="1"/>
  <c r="D87" i="1"/>
</calcChain>
</file>

<file path=xl/sharedStrings.xml><?xml version="1.0" encoding="utf-8"?>
<sst xmlns="http://schemas.openxmlformats.org/spreadsheetml/2006/main" count="123" uniqueCount="50">
  <si>
    <t>deltaPкр</t>
  </si>
  <si>
    <t>Зависимость deltaP(Q)</t>
  </si>
  <si>
    <t>4)</t>
  </si>
  <si>
    <t>5)</t>
  </si>
  <si>
    <t>7)</t>
  </si>
  <si>
    <t>Теоритически:</t>
  </si>
  <si>
    <t>Экспериментально:</t>
  </si>
  <si>
    <t>Qкр</t>
  </si>
  <si>
    <t>10^-4</t>
  </si>
  <si>
    <t>d(диаметр), mm</t>
  </si>
  <si>
    <t>deltaPкр, Па</t>
  </si>
  <si>
    <t>deltaPкр, mm</t>
  </si>
  <si>
    <t>l = 50см</t>
  </si>
  <si>
    <t>39,5</t>
  </si>
  <si>
    <t>lуст.,см</t>
  </si>
  <si>
    <t>deltaPкр,мм</t>
  </si>
  <si>
    <t>deltaP, мм</t>
  </si>
  <si>
    <t>Объем, л</t>
  </si>
  <si>
    <t>время, с</t>
  </si>
  <si>
    <t>d(диаметр), мм</t>
  </si>
  <si>
    <t>l = 90см</t>
  </si>
  <si>
    <t>l = 40см</t>
  </si>
  <si>
    <t>\deltaP(Q)</t>
  </si>
  <si>
    <t>P, Па</t>
  </si>
  <si>
    <t>P, кПа</t>
  </si>
  <si>
    <t xml:space="preserve">t, </t>
  </si>
  <si>
    <t>\fi, %</t>
  </si>
  <si>
    <t>Q, м^3/c * 10^-4</t>
  </si>
  <si>
    <t>Пункт 8</t>
  </si>
  <si>
    <t>время</t>
  </si>
  <si>
    <t>обьем</t>
  </si>
  <si>
    <t xml:space="preserve">длина </t>
  </si>
  <si>
    <t>давление</t>
  </si>
  <si>
    <t>расход</t>
  </si>
  <si>
    <t>для трубки 3,95 мм  выставили 68</t>
  </si>
  <si>
    <t>для трубки 5,05 см выставили 68</t>
  </si>
  <si>
    <t>градиент</t>
  </si>
  <si>
    <t>пункт 10</t>
  </si>
  <si>
    <t>диаметр</t>
  </si>
  <si>
    <t>длина</t>
  </si>
  <si>
    <t>Q</t>
  </si>
  <si>
    <t>p</t>
  </si>
  <si>
    <t>L</t>
  </si>
  <si>
    <t>d</t>
  </si>
  <si>
    <t>t, c</t>
  </si>
  <si>
    <t>V, л</t>
  </si>
  <si>
    <t>ln(Q)</t>
  </si>
  <si>
    <t>ln®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</si>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</sst>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DB19-EB10-4222-B43F-2ACDEE0DE216}">
  <dimension ref="A1:AB94"/>
  <sheetViews>
    <sheetView tabSelected="1" topLeftCell="A63" zoomScale="118" workbookViewId="0">
      <selection activeCell="H79" sqref="H79:O82"/>
    </sheetView>
  </sheetViews>
  <sheetFormatPr baseColWidth="10" defaultColWidth="8.83203125" defaultRowHeight="15" x14ac:dyDescent="0.2"/>
  <cols>
    <col min="2" max="2" width="26.1640625" customWidth="1"/>
    <col min="27" max="27" width="13.83203125" customWidth="1"/>
  </cols>
  <sheetData>
    <row r="1" spans="1:28" x14ac:dyDescent="0.2">
      <c r="B1" t="s">
        <v>24</v>
      </c>
      <c r="C1" t="s">
        <v>25</v>
      </c>
      <c r="D1" t="s">
        <v>26</v>
      </c>
    </row>
    <row r="2" spans="1:28" x14ac:dyDescent="0.2">
      <c r="B2">
        <v>98.47</v>
      </c>
      <c r="C2">
        <v>21.5</v>
      </c>
      <c r="D2">
        <v>18.5</v>
      </c>
    </row>
    <row r="3" spans="1:28" x14ac:dyDescent="0.2">
      <c r="U3" t="s">
        <v>18</v>
      </c>
      <c r="W3" t="s">
        <v>17</v>
      </c>
      <c r="Y3" t="s">
        <v>16</v>
      </c>
      <c r="Z3" t="s">
        <v>23</v>
      </c>
      <c r="AA3" t="s">
        <v>27</v>
      </c>
    </row>
    <row r="4" spans="1:28" x14ac:dyDescent="0.2">
      <c r="B4" t="s">
        <v>12</v>
      </c>
      <c r="U4">
        <v>166</v>
      </c>
      <c r="V4" s="6">
        <f>0.03/U4</f>
        <v>1.8072289156626507E-4</v>
      </c>
      <c r="W4">
        <v>4</v>
      </c>
      <c r="X4" s="5">
        <f>0.05/W4</f>
        <v>1.2500000000000001E-2</v>
      </c>
      <c r="Y4">
        <v>20</v>
      </c>
      <c r="Z4" s="1">
        <f t="shared" ref="Z4:Z18" si="0">9.8067 *0.2 * 0.9975 * Y4</f>
        <v>39.128732999999997</v>
      </c>
      <c r="AA4" s="2">
        <f t="shared" ref="AA4:AA18" si="1">W4/U4 * 10</f>
        <v>0.24096385542168675</v>
      </c>
      <c r="AB4" s="5">
        <f>(V4+X4)*AA4</f>
        <v>3.0555958774858469E-3</v>
      </c>
    </row>
    <row r="5" spans="1:28" x14ac:dyDescent="0.2">
      <c r="B5" t="s">
        <v>9</v>
      </c>
      <c r="C5">
        <v>3.95</v>
      </c>
      <c r="U5">
        <v>113.3</v>
      </c>
      <c r="V5" s="6">
        <f t="shared" ref="V5:V18" si="2">0.03/U5</f>
        <v>2.64783759929391E-4</v>
      </c>
      <c r="W5">
        <v>4</v>
      </c>
      <c r="X5" s="5">
        <f t="shared" ref="X5:X18" si="3">0.05/W5</f>
        <v>1.2500000000000001E-2</v>
      </c>
      <c r="Y5">
        <v>29</v>
      </c>
      <c r="Z5" s="1">
        <f t="shared" si="0"/>
        <v>56.736662849999995</v>
      </c>
      <c r="AA5" s="2">
        <f t="shared" si="1"/>
        <v>0.35304501323918802</v>
      </c>
      <c r="AB5" s="5">
        <f t="shared" ref="AB5:AB18" si="4">(V5+X5)*AA5</f>
        <v>4.5065432515196445E-3</v>
      </c>
    </row>
    <row r="6" spans="1:28" x14ac:dyDescent="0.2">
      <c r="A6" t="s">
        <v>2</v>
      </c>
      <c r="B6" t="s">
        <v>5</v>
      </c>
      <c r="U6">
        <v>140.4</v>
      </c>
      <c r="V6" s="6">
        <f t="shared" si="2"/>
        <v>2.1367521367521365E-4</v>
      </c>
      <c r="W6">
        <v>6</v>
      </c>
      <c r="X6" s="5">
        <f t="shared" si="3"/>
        <v>8.3333333333333332E-3</v>
      </c>
      <c r="Y6">
        <v>35</v>
      </c>
      <c r="Z6" s="1">
        <f t="shared" si="0"/>
        <v>68.475282749999991</v>
      </c>
      <c r="AA6" s="2">
        <f t="shared" si="1"/>
        <v>0.42735042735042739</v>
      </c>
      <c r="AB6" s="5">
        <f t="shared" si="4"/>
        <v>3.6525677551318574E-3</v>
      </c>
    </row>
    <row r="7" spans="1:28" x14ac:dyDescent="0.2">
      <c r="B7" t="s">
        <v>7</v>
      </c>
      <c r="C7">
        <v>1.06</v>
      </c>
      <c r="D7" t="s">
        <v>8</v>
      </c>
      <c r="U7">
        <v>137</v>
      </c>
      <c r="V7" s="6">
        <f t="shared" si="2"/>
        <v>2.1897810218978101E-4</v>
      </c>
      <c r="W7">
        <v>7</v>
      </c>
      <c r="X7" s="5">
        <f t="shared" si="3"/>
        <v>7.1428571428571435E-3</v>
      </c>
      <c r="Y7">
        <v>42</v>
      </c>
      <c r="Z7" s="1">
        <f t="shared" si="0"/>
        <v>82.170339299999995</v>
      </c>
      <c r="AA7" s="2">
        <f t="shared" si="1"/>
        <v>0.51094890510948909</v>
      </c>
      <c r="AB7" s="5">
        <f t="shared" si="4"/>
        <v>3.7615216580531735E-3</v>
      </c>
    </row>
    <row r="8" spans="1:28" x14ac:dyDescent="0.2">
      <c r="B8" t="s">
        <v>10</v>
      </c>
      <c r="C8">
        <v>178</v>
      </c>
      <c r="G8" t="s">
        <v>36</v>
      </c>
      <c r="H8">
        <v>1.82</v>
      </c>
      <c r="U8">
        <v>115.6</v>
      </c>
      <c r="V8" s="6">
        <f t="shared" si="2"/>
        <v>2.5951557093425607E-4</v>
      </c>
      <c r="W8">
        <v>7</v>
      </c>
      <c r="X8" s="5">
        <f t="shared" si="3"/>
        <v>7.1428571428571435E-3</v>
      </c>
      <c r="Y8">
        <v>50</v>
      </c>
      <c r="Z8" s="1">
        <f t="shared" si="0"/>
        <v>97.821832499999999</v>
      </c>
      <c r="AA8" s="2">
        <f t="shared" si="1"/>
        <v>0.60553633217993086</v>
      </c>
      <c r="AB8" s="5">
        <f t="shared" si="4"/>
        <v>4.4824056225380446E-3</v>
      </c>
    </row>
    <row r="9" spans="1:28" x14ac:dyDescent="0.2">
      <c r="B9" t="s">
        <v>11</v>
      </c>
      <c r="C9">
        <v>91.4</v>
      </c>
      <c r="U9">
        <v>113.3</v>
      </c>
      <c r="V9" s="6">
        <f t="shared" si="2"/>
        <v>2.64783759929391E-4</v>
      </c>
      <c r="W9">
        <v>8</v>
      </c>
      <c r="X9" s="5">
        <f t="shared" si="3"/>
        <v>6.2500000000000003E-3</v>
      </c>
      <c r="Y9">
        <v>58</v>
      </c>
      <c r="Z9" s="1">
        <f t="shared" si="0"/>
        <v>113.47332569999999</v>
      </c>
      <c r="AA9" s="2">
        <f t="shared" si="1"/>
        <v>0.70609002647837604</v>
      </c>
      <c r="AB9" s="5">
        <f t="shared" si="4"/>
        <v>4.6000238375494386E-3</v>
      </c>
    </row>
    <row r="10" spans="1:28" x14ac:dyDescent="0.2">
      <c r="B10" t="s">
        <v>14</v>
      </c>
      <c r="C10" t="s">
        <v>13</v>
      </c>
      <c r="U10">
        <v>99.1</v>
      </c>
      <c r="V10" s="6">
        <f t="shared" si="2"/>
        <v>3.0272452068617558E-4</v>
      </c>
      <c r="W10">
        <v>8</v>
      </c>
      <c r="X10" s="5">
        <f t="shared" si="3"/>
        <v>6.2500000000000003E-3</v>
      </c>
      <c r="Y10">
        <v>66</v>
      </c>
      <c r="Z10" s="1">
        <f t="shared" si="0"/>
        <v>129.12481889999998</v>
      </c>
      <c r="AA10" s="2">
        <f t="shared" si="1"/>
        <v>0.80726538849646823</v>
      </c>
      <c r="AB10" s="5">
        <f t="shared" si="4"/>
        <v>5.2897877059020597E-3</v>
      </c>
    </row>
    <row r="11" spans="1:28" x14ac:dyDescent="0.2">
      <c r="A11" t="s">
        <v>3</v>
      </c>
      <c r="B11" t="s">
        <v>6</v>
      </c>
      <c r="U11">
        <v>89.9</v>
      </c>
      <c r="V11" s="6">
        <f t="shared" si="2"/>
        <v>3.3370411568409342E-4</v>
      </c>
      <c r="W11">
        <v>8</v>
      </c>
      <c r="X11" s="5">
        <f t="shared" si="3"/>
        <v>6.2500000000000003E-3</v>
      </c>
      <c r="Y11">
        <v>72</v>
      </c>
      <c r="Z11" s="1">
        <f t="shared" si="0"/>
        <v>140.86343879999998</v>
      </c>
      <c r="AA11" s="2">
        <f t="shared" si="1"/>
        <v>0.88987764182424911</v>
      </c>
      <c r="AB11" s="5">
        <f t="shared" si="4"/>
        <v>5.8586910929335646E-3</v>
      </c>
    </row>
    <row r="12" spans="1:28" x14ac:dyDescent="0.2">
      <c r="B12" t="s">
        <v>15</v>
      </c>
      <c r="C12">
        <v>75</v>
      </c>
      <c r="U12">
        <v>82.1</v>
      </c>
      <c r="V12" s="6">
        <f t="shared" si="2"/>
        <v>3.654080389768575E-4</v>
      </c>
      <c r="W12">
        <v>8</v>
      </c>
      <c r="X12" s="5">
        <f t="shared" si="3"/>
        <v>6.2500000000000003E-3</v>
      </c>
      <c r="Y12">
        <v>92</v>
      </c>
      <c r="Z12" s="1">
        <f t="shared" si="0"/>
        <v>179.99217179999999</v>
      </c>
      <c r="AA12" s="2">
        <f t="shared" si="1"/>
        <v>0.97442143727162001</v>
      </c>
      <c r="AB12" s="5">
        <f t="shared" si="4"/>
        <v>6.4461954094780591E-3</v>
      </c>
    </row>
    <row r="13" spans="1:28" x14ac:dyDescent="0.2">
      <c r="A13" t="s">
        <v>4</v>
      </c>
      <c r="B13" t="s">
        <v>22</v>
      </c>
      <c r="U13">
        <v>76.099999999999994</v>
      </c>
      <c r="V13" s="6">
        <f t="shared" si="2"/>
        <v>3.942181340341656E-4</v>
      </c>
      <c r="W13">
        <v>8</v>
      </c>
      <c r="X13" s="5">
        <f t="shared" si="3"/>
        <v>6.2500000000000003E-3</v>
      </c>
      <c r="Y13">
        <v>120</v>
      </c>
      <c r="Z13" s="1">
        <f t="shared" si="0"/>
        <v>234.77239799999998</v>
      </c>
      <c r="AA13" s="2">
        <f t="shared" si="1"/>
        <v>1.0512483574244416</v>
      </c>
      <c r="AB13" s="5">
        <f t="shared" si="4"/>
        <v>6.9847233997731052E-3</v>
      </c>
    </row>
    <row r="14" spans="1:28" x14ac:dyDescent="0.2">
      <c r="B14" t="s">
        <v>18</v>
      </c>
      <c r="C14">
        <v>166</v>
      </c>
      <c r="D14">
        <v>113.3</v>
      </c>
      <c r="E14">
        <v>140.4</v>
      </c>
      <c r="F14">
        <v>137</v>
      </c>
      <c r="G14">
        <v>115.6</v>
      </c>
      <c r="H14">
        <v>113.3</v>
      </c>
      <c r="I14">
        <v>99.1</v>
      </c>
      <c r="J14">
        <v>89.9</v>
      </c>
      <c r="K14">
        <v>82.1</v>
      </c>
      <c r="L14">
        <v>76.099999999999994</v>
      </c>
      <c r="M14">
        <v>69.900000000000006</v>
      </c>
      <c r="N14">
        <v>74.8</v>
      </c>
      <c r="O14">
        <v>71.2</v>
      </c>
      <c r="P14">
        <v>63</v>
      </c>
      <c r="Q14">
        <v>58</v>
      </c>
      <c r="U14">
        <v>69.900000000000006</v>
      </c>
      <c r="V14" s="6">
        <f t="shared" si="2"/>
        <v>4.291845493562231E-4</v>
      </c>
      <c r="W14">
        <v>8</v>
      </c>
      <c r="X14" s="5">
        <f t="shared" si="3"/>
        <v>6.2500000000000003E-3</v>
      </c>
      <c r="Y14">
        <v>148</v>
      </c>
      <c r="Z14" s="1">
        <f t="shared" si="0"/>
        <v>289.55262419999997</v>
      </c>
      <c r="AA14" s="2">
        <f t="shared" si="1"/>
        <v>1.144492131616595</v>
      </c>
      <c r="AB14" s="5">
        <f t="shared" si="4"/>
        <v>7.6442741623533308E-3</v>
      </c>
    </row>
    <row r="15" spans="1:28" x14ac:dyDescent="0.2">
      <c r="B15" t="s">
        <v>17</v>
      </c>
      <c r="C15">
        <v>4</v>
      </c>
      <c r="D15">
        <v>4</v>
      </c>
      <c r="E15">
        <v>6</v>
      </c>
      <c r="F15">
        <v>7</v>
      </c>
      <c r="G15">
        <v>7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9</v>
      </c>
      <c r="O15">
        <v>9</v>
      </c>
      <c r="P15">
        <v>9</v>
      </c>
      <c r="Q15">
        <v>9</v>
      </c>
      <c r="U15">
        <v>74.8</v>
      </c>
      <c r="V15" s="6">
        <f t="shared" si="2"/>
        <v>4.0106951871657755E-4</v>
      </c>
      <c r="W15">
        <v>9</v>
      </c>
      <c r="X15" s="5">
        <f t="shared" si="3"/>
        <v>5.5555555555555558E-3</v>
      </c>
      <c r="Y15">
        <v>166</v>
      </c>
      <c r="Z15" s="1">
        <f t="shared" si="0"/>
        <v>324.76848389999998</v>
      </c>
      <c r="AA15" s="2">
        <f t="shared" si="1"/>
        <v>1.2032085561497328</v>
      </c>
      <c r="AB15" s="5">
        <f t="shared" si="4"/>
        <v>7.1670622551402684E-3</v>
      </c>
    </row>
    <row r="16" spans="1:28" x14ac:dyDescent="0.2">
      <c r="B16" t="s">
        <v>16</v>
      </c>
      <c r="C16">
        <v>20</v>
      </c>
      <c r="D16">
        <v>29</v>
      </c>
      <c r="E16">
        <v>35</v>
      </c>
      <c r="F16">
        <v>42</v>
      </c>
      <c r="G16">
        <v>50</v>
      </c>
      <c r="H16">
        <v>58</v>
      </c>
      <c r="I16">
        <v>66</v>
      </c>
      <c r="J16">
        <v>72</v>
      </c>
      <c r="K16">
        <v>92</v>
      </c>
      <c r="L16">
        <v>120</v>
      </c>
      <c r="M16">
        <v>148</v>
      </c>
      <c r="N16">
        <v>166</v>
      </c>
      <c r="O16">
        <v>185</v>
      </c>
      <c r="P16">
        <v>235</v>
      </c>
      <c r="Q16">
        <v>275</v>
      </c>
      <c r="U16">
        <v>71.2</v>
      </c>
      <c r="V16" s="6">
        <f t="shared" si="2"/>
        <v>4.2134831460674153E-4</v>
      </c>
      <c r="W16">
        <v>9</v>
      </c>
      <c r="X16" s="5">
        <f t="shared" si="3"/>
        <v>5.5555555555555558E-3</v>
      </c>
      <c r="Y16">
        <v>185</v>
      </c>
      <c r="Z16" s="1">
        <f t="shared" si="0"/>
        <v>361.94078024999999</v>
      </c>
      <c r="AA16" s="2">
        <f t="shared" si="1"/>
        <v>1.2640449438202248</v>
      </c>
      <c r="AB16" s="5">
        <f t="shared" si="4"/>
        <v>7.5550751167781857E-3</v>
      </c>
    </row>
    <row r="17" spans="1:28" x14ac:dyDescent="0.2">
      <c r="B17" t="s">
        <v>23</v>
      </c>
      <c r="C17" s="1">
        <f>9.8067 *0.2 * 0.9975 * C16</f>
        <v>39.128732999999997</v>
      </c>
      <c r="D17" s="1">
        <f t="shared" ref="D17:Q17" si="5">9.8067 *0.2 * 0.9975 * D16</f>
        <v>56.736662849999995</v>
      </c>
      <c r="E17" s="1">
        <f t="shared" si="5"/>
        <v>68.475282749999991</v>
      </c>
      <c r="F17" s="1">
        <f t="shared" si="5"/>
        <v>82.170339299999995</v>
      </c>
      <c r="G17" s="1">
        <f t="shared" si="5"/>
        <v>97.821832499999999</v>
      </c>
      <c r="H17" s="1">
        <f t="shared" si="5"/>
        <v>113.47332569999999</v>
      </c>
      <c r="I17" s="1">
        <f t="shared" si="5"/>
        <v>129.12481889999998</v>
      </c>
      <c r="J17" s="1">
        <f t="shared" si="5"/>
        <v>140.86343879999998</v>
      </c>
      <c r="K17" s="1">
        <f t="shared" si="5"/>
        <v>179.99217179999999</v>
      </c>
      <c r="L17" s="1">
        <f t="shared" si="5"/>
        <v>234.77239799999998</v>
      </c>
      <c r="M17" s="1">
        <f t="shared" si="5"/>
        <v>289.55262419999997</v>
      </c>
      <c r="N17" s="1">
        <f t="shared" si="5"/>
        <v>324.76848389999998</v>
      </c>
      <c r="O17" s="1">
        <f t="shared" si="5"/>
        <v>361.94078024999999</v>
      </c>
      <c r="P17" s="1">
        <f t="shared" si="5"/>
        <v>459.76261274999996</v>
      </c>
      <c r="Q17" s="1">
        <f t="shared" si="5"/>
        <v>538.02007874999993</v>
      </c>
      <c r="U17">
        <v>63</v>
      </c>
      <c r="V17" s="6">
        <f t="shared" si="2"/>
        <v>4.7619047619047619E-4</v>
      </c>
      <c r="W17">
        <v>9</v>
      </c>
      <c r="X17" s="5">
        <f t="shared" si="3"/>
        <v>5.5555555555555558E-3</v>
      </c>
      <c r="Y17">
        <v>235</v>
      </c>
      <c r="Z17" s="1">
        <f t="shared" si="0"/>
        <v>459.76261274999996</v>
      </c>
      <c r="AA17" s="2">
        <f t="shared" si="1"/>
        <v>1.4285714285714284</v>
      </c>
      <c r="AB17" s="5">
        <f t="shared" si="4"/>
        <v>8.6167800453514735E-3</v>
      </c>
    </row>
    <row r="18" spans="1:28" x14ac:dyDescent="0.2">
      <c r="B18" t="s">
        <v>27</v>
      </c>
      <c r="C18" s="2">
        <f>C15/C14 * 10</f>
        <v>0.24096385542168675</v>
      </c>
      <c r="D18" s="2">
        <f t="shared" ref="D18:Q18" si="6">D15/D14 * 10</f>
        <v>0.35304501323918802</v>
      </c>
      <c r="E18" s="2">
        <f t="shared" si="6"/>
        <v>0.42735042735042739</v>
      </c>
      <c r="F18" s="2">
        <f t="shared" si="6"/>
        <v>0.51094890510948909</v>
      </c>
      <c r="G18" s="2">
        <f t="shared" si="6"/>
        <v>0.60553633217993086</v>
      </c>
      <c r="H18" s="2">
        <f t="shared" si="6"/>
        <v>0.70609002647837604</v>
      </c>
      <c r="I18" s="2">
        <f t="shared" si="6"/>
        <v>0.80726538849646823</v>
      </c>
      <c r="J18" s="2">
        <f t="shared" si="6"/>
        <v>0.88987764182424911</v>
      </c>
      <c r="K18" s="2">
        <f t="shared" si="6"/>
        <v>0.97442143727162001</v>
      </c>
      <c r="L18" s="2">
        <f t="shared" si="6"/>
        <v>1.0512483574244416</v>
      </c>
      <c r="M18" s="2">
        <f t="shared" si="6"/>
        <v>1.144492131616595</v>
      </c>
      <c r="N18" s="2">
        <f t="shared" si="6"/>
        <v>1.2032085561497328</v>
      </c>
      <c r="O18" s="2">
        <f t="shared" si="6"/>
        <v>1.2640449438202248</v>
      </c>
      <c r="P18" s="2">
        <f t="shared" si="6"/>
        <v>1.4285714285714284</v>
      </c>
      <c r="Q18" s="2">
        <f t="shared" si="6"/>
        <v>1.5517241379310345</v>
      </c>
      <c r="U18">
        <v>58</v>
      </c>
      <c r="V18" s="6">
        <f t="shared" si="2"/>
        <v>5.1724137931034484E-4</v>
      </c>
      <c r="W18">
        <v>9</v>
      </c>
      <c r="X18" s="5">
        <f t="shared" si="3"/>
        <v>5.5555555555555558E-3</v>
      </c>
      <c r="Y18">
        <v>275</v>
      </c>
      <c r="Z18" s="1">
        <f t="shared" si="0"/>
        <v>538.02007874999993</v>
      </c>
      <c r="AA18" s="2">
        <f t="shared" si="1"/>
        <v>1.5517241379310345</v>
      </c>
      <c r="AB18" s="5">
        <f t="shared" si="4"/>
        <v>9.4233055885850191E-3</v>
      </c>
    </row>
    <row r="21" spans="1:28" x14ac:dyDescent="0.2">
      <c r="B21" t="s">
        <v>20</v>
      </c>
    </row>
    <row r="22" spans="1:28" x14ac:dyDescent="0.2">
      <c r="B22" t="s">
        <v>19</v>
      </c>
      <c r="C22">
        <v>5.05</v>
      </c>
      <c r="U22" t="s">
        <v>18</v>
      </c>
      <c r="W22" t="s">
        <v>17</v>
      </c>
      <c r="Y22" t="s">
        <v>16</v>
      </c>
      <c r="Z22" t="s">
        <v>23</v>
      </c>
      <c r="AA22" t="s">
        <v>27</v>
      </c>
    </row>
    <row r="23" spans="1:28" x14ac:dyDescent="0.2">
      <c r="A23" t="s">
        <v>2</v>
      </c>
      <c r="B23" t="s">
        <v>5</v>
      </c>
      <c r="U23">
        <v>111.1</v>
      </c>
      <c r="V23" s="6">
        <f>0.03/U23</f>
        <v>2.7002700270027002E-4</v>
      </c>
      <c r="W23">
        <v>6</v>
      </c>
      <c r="X23" s="5">
        <f>0.05/W23</f>
        <v>8.3333333333333332E-3</v>
      </c>
      <c r="Y23">
        <v>26</v>
      </c>
      <c r="Z23" s="1">
        <f t="shared" ref="Z23:Z36" si="7">9.8067 *0.2 * 0.9975 * Y23</f>
        <v>50.8673529</v>
      </c>
      <c r="AA23" s="2">
        <f t="shared" ref="AA23:AA36" si="8">W23/U23 * 10</f>
        <v>0.54005400540054005</v>
      </c>
      <c r="AB23" s="5">
        <f>(V23+X23)*AA23</f>
        <v>4.6462792093790832E-3</v>
      </c>
    </row>
    <row r="24" spans="1:28" x14ac:dyDescent="0.2">
      <c r="B24" t="s">
        <v>7</v>
      </c>
      <c r="C24">
        <v>1.355</v>
      </c>
      <c r="D24" t="s">
        <v>8</v>
      </c>
      <c r="U24">
        <v>93.5</v>
      </c>
      <c r="V24" s="6">
        <f t="shared" ref="V24:V36" si="9">0.03/U24</f>
        <v>3.2085561497326203E-4</v>
      </c>
      <c r="W24">
        <v>6</v>
      </c>
      <c r="X24" s="5">
        <f t="shared" ref="X24:X36" si="10">0.05/W24</f>
        <v>8.3333333333333332E-3</v>
      </c>
      <c r="Y24">
        <v>31</v>
      </c>
      <c r="Z24" s="1">
        <f t="shared" si="7"/>
        <v>60.649536149999996</v>
      </c>
      <c r="AA24" s="2">
        <f t="shared" si="8"/>
        <v>0.64171122994652419</v>
      </c>
      <c r="AB24" s="5">
        <f t="shared" ref="AB24:AB36" si="11">(V24+X24)*AA24</f>
        <v>5.553490234207442E-3</v>
      </c>
    </row>
    <row r="25" spans="1:28" x14ac:dyDescent="0.2">
      <c r="B25" t="s">
        <v>0</v>
      </c>
      <c r="C25">
        <v>152.80000000000001</v>
      </c>
      <c r="G25" s="3" t="s">
        <v>36</v>
      </c>
      <c r="H25" s="3">
        <f>65/90</f>
        <v>0.72222222222222221</v>
      </c>
      <c r="U25">
        <v>76.3</v>
      </c>
      <c r="V25" s="6">
        <f t="shared" si="9"/>
        <v>3.9318479685452164E-4</v>
      </c>
      <c r="W25">
        <v>6</v>
      </c>
      <c r="X25" s="5">
        <f t="shared" si="10"/>
        <v>8.3333333333333332E-3</v>
      </c>
      <c r="Y25">
        <v>39</v>
      </c>
      <c r="Z25" s="1">
        <f t="shared" si="7"/>
        <v>76.301029349999993</v>
      </c>
      <c r="AA25" s="2">
        <f t="shared" si="8"/>
        <v>0.78636959370904325</v>
      </c>
      <c r="AB25" s="5">
        <f t="shared" si="11"/>
        <v>6.862268516530423E-3</v>
      </c>
    </row>
    <row r="26" spans="1:28" x14ac:dyDescent="0.2">
      <c r="B26" t="s">
        <v>11</v>
      </c>
      <c r="C26">
        <v>78</v>
      </c>
      <c r="U26">
        <v>76.2</v>
      </c>
      <c r="V26" s="6">
        <f t="shared" si="9"/>
        <v>3.937007874015748E-4</v>
      </c>
      <c r="W26">
        <v>7</v>
      </c>
      <c r="X26" s="5">
        <f t="shared" si="10"/>
        <v>7.1428571428571435E-3</v>
      </c>
      <c r="Y26">
        <v>47</v>
      </c>
      <c r="Z26" s="1">
        <f t="shared" si="7"/>
        <v>91.952522549999998</v>
      </c>
      <c r="AA26" s="2">
        <f t="shared" si="8"/>
        <v>0.9186351706036745</v>
      </c>
      <c r="AB26" s="5">
        <f t="shared" si="11"/>
        <v>6.923347180027694E-3</v>
      </c>
    </row>
    <row r="27" spans="1:28" x14ac:dyDescent="0.2">
      <c r="B27" t="s">
        <v>14</v>
      </c>
      <c r="C27">
        <v>50.5</v>
      </c>
      <c r="U27">
        <v>77.400000000000006</v>
      </c>
      <c r="V27" s="6">
        <f t="shared" si="9"/>
        <v>3.8759689922480614E-4</v>
      </c>
      <c r="W27">
        <v>8</v>
      </c>
      <c r="X27" s="5">
        <f t="shared" si="10"/>
        <v>6.2500000000000003E-3</v>
      </c>
      <c r="Y27">
        <v>54</v>
      </c>
      <c r="Z27" s="1">
        <f t="shared" si="7"/>
        <v>105.64757909999999</v>
      </c>
      <c r="AA27" s="2">
        <f t="shared" si="8"/>
        <v>1.0335917312661498</v>
      </c>
      <c r="AB27" s="5">
        <f t="shared" si="11"/>
        <v>6.8605652705165951E-3</v>
      </c>
    </row>
    <row r="28" spans="1:28" x14ac:dyDescent="0.2">
      <c r="A28" t="s">
        <v>3</v>
      </c>
      <c r="B28" t="s">
        <v>6</v>
      </c>
      <c r="U28">
        <v>72</v>
      </c>
      <c r="V28" s="6">
        <f t="shared" si="9"/>
        <v>4.1666666666666664E-4</v>
      </c>
      <c r="W28">
        <v>8</v>
      </c>
      <c r="X28" s="5">
        <f t="shared" si="10"/>
        <v>6.2500000000000003E-3</v>
      </c>
      <c r="Y28">
        <v>60</v>
      </c>
      <c r="Z28" s="1">
        <f t="shared" si="7"/>
        <v>117.38619899999999</v>
      </c>
      <c r="AA28" s="2">
        <f t="shared" si="8"/>
        <v>1.1111111111111112</v>
      </c>
      <c r="AB28" s="5">
        <f t="shared" si="11"/>
        <v>7.4074074074074086E-3</v>
      </c>
    </row>
    <row r="29" spans="1:28" x14ac:dyDescent="0.2">
      <c r="B29" t="s">
        <v>15</v>
      </c>
      <c r="C29">
        <v>65</v>
      </c>
      <c r="U29">
        <v>69.400000000000006</v>
      </c>
      <c r="V29" s="6">
        <f t="shared" si="9"/>
        <v>4.3227665706051867E-4</v>
      </c>
      <c r="W29">
        <v>8</v>
      </c>
      <c r="X29" s="5">
        <f t="shared" si="10"/>
        <v>6.2500000000000003E-3</v>
      </c>
      <c r="Y29">
        <v>66</v>
      </c>
      <c r="Z29" s="1">
        <f t="shared" si="7"/>
        <v>129.12481889999998</v>
      </c>
      <c r="AA29" s="2">
        <f t="shared" si="8"/>
        <v>1.1527377521613833</v>
      </c>
      <c r="AB29" s="5">
        <f t="shared" si="11"/>
        <v>7.7029125729804254E-3</v>
      </c>
    </row>
    <row r="30" spans="1:28" x14ac:dyDescent="0.2">
      <c r="A30" t="s">
        <v>4</v>
      </c>
      <c r="B30" t="s">
        <v>1</v>
      </c>
      <c r="U30">
        <v>59.3</v>
      </c>
      <c r="V30" s="6">
        <f t="shared" si="9"/>
        <v>5.0590219224283311E-4</v>
      </c>
      <c r="W30">
        <v>8</v>
      </c>
      <c r="X30" s="5">
        <f t="shared" si="10"/>
        <v>6.2500000000000003E-3</v>
      </c>
      <c r="Y30">
        <v>90</v>
      </c>
      <c r="Z30" s="1">
        <f t="shared" si="7"/>
        <v>176.07929849999999</v>
      </c>
      <c r="AA30" s="2">
        <f t="shared" si="8"/>
        <v>1.3490725126475547</v>
      </c>
      <c r="AB30" s="5">
        <f t="shared" si="11"/>
        <v>9.1142019456901622E-3</v>
      </c>
    </row>
    <row r="31" spans="1:28" x14ac:dyDescent="0.2">
      <c r="B31" t="s">
        <v>18</v>
      </c>
      <c r="C31">
        <v>111.1</v>
      </c>
      <c r="D31">
        <v>93.5</v>
      </c>
      <c r="E31">
        <v>76.3</v>
      </c>
      <c r="F31">
        <v>76.2</v>
      </c>
      <c r="G31">
        <v>77.400000000000006</v>
      </c>
      <c r="H31">
        <v>72</v>
      </c>
      <c r="I31">
        <v>69.400000000000006</v>
      </c>
      <c r="J31">
        <v>59.3</v>
      </c>
      <c r="K31">
        <v>51.6</v>
      </c>
      <c r="L31">
        <v>53.8</v>
      </c>
      <c r="M31">
        <v>49.8</v>
      </c>
      <c r="N31">
        <v>46.1</v>
      </c>
      <c r="O31">
        <v>42.5</v>
      </c>
      <c r="P31">
        <v>40.4</v>
      </c>
      <c r="U31">
        <v>51.6</v>
      </c>
      <c r="V31" s="6">
        <f t="shared" si="9"/>
        <v>5.8139534883720929E-4</v>
      </c>
      <c r="W31">
        <v>8</v>
      </c>
      <c r="X31" s="5">
        <f t="shared" si="10"/>
        <v>6.2500000000000003E-3</v>
      </c>
      <c r="Y31">
        <v>127</v>
      </c>
      <c r="Z31" s="1">
        <f t="shared" si="7"/>
        <v>248.46745454999999</v>
      </c>
      <c r="AA31" s="2">
        <f t="shared" si="8"/>
        <v>1.5503875968992249</v>
      </c>
      <c r="AB31" s="5">
        <f t="shared" si="11"/>
        <v>1.0591310618352263E-2</v>
      </c>
    </row>
    <row r="32" spans="1:28" x14ac:dyDescent="0.2">
      <c r="B32" t="s">
        <v>17</v>
      </c>
      <c r="C32">
        <v>6</v>
      </c>
      <c r="D32">
        <v>6</v>
      </c>
      <c r="E32">
        <v>6</v>
      </c>
      <c r="F32">
        <v>7</v>
      </c>
      <c r="G32">
        <v>8</v>
      </c>
      <c r="H32">
        <v>8</v>
      </c>
      <c r="I32">
        <v>8</v>
      </c>
      <c r="J32">
        <v>8</v>
      </c>
      <c r="K32">
        <v>8</v>
      </c>
      <c r="L32">
        <v>9</v>
      </c>
      <c r="M32">
        <v>9</v>
      </c>
      <c r="N32">
        <v>9</v>
      </c>
      <c r="O32">
        <v>9</v>
      </c>
      <c r="P32">
        <v>9</v>
      </c>
      <c r="U32">
        <v>53.8</v>
      </c>
      <c r="V32" s="6">
        <f t="shared" si="9"/>
        <v>5.5762081784386619E-4</v>
      </c>
      <c r="W32">
        <v>9</v>
      </c>
      <c r="X32" s="5">
        <f t="shared" si="10"/>
        <v>5.5555555555555558E-3</v>
      </c>
      <c r="Y32">
        <v>153</v>
      </c>
      <c r="Z32" s="1">
        <f t="shared" si="7"/>
        <v>299.33480744999997</v>
      </c>
      <c r="AA32" s="2">
        <f t="shared" si="8"/>
        <v>1.6728624535315986</v>
      </c>
      <c r="AB32" s="5">
        <f t="shared" si="11"/>
        <v>1.0226503226876358E-2</v>
      </c>
    </row>
    <row r="33" spans="1:28" x14ac:dyDescent="0.2">
      <c r="B33" t="s">
        <v>16</v>
      </c>
      <c r="C33">
        <v>26</v>
      </c>
      <c r="D33">
        <v>31</v>
      </c>
      <c r="E33">
        <v>39</v>
      </c>
      <c r="F33">
        <v>47</v>
      </c>
      <c r="G33">
        <v>54</v>
      </c>
      <c r="H33">
        <v>60</v>
      </c>
      <c r="I33">
        <v>66</v>
      </c>
      <c r="J33">
        <v>90</v>
      </c>
      <c r="K33">
        <v>127</v>
      </c>
      <c r="L33">
        <v>153</v>
      </c>
      <c r="M33">
        <v>175</v>
      </c>
      <c r="N33">
        <v>205</v>
      </c>
      <c r="O33">
        <v>238</v>
      </c>
      <c r="P33">
        <v>262</v>
      </c>
      <c r="U33">
        <v>49.8</v>
      </c>
      <c r="V33" s="6">
        <f t="shared" si="9"/>
        <v>6.0240963855421692E-4</v>
      </c>
      <c r="W33">
        <v>9</v>
      </c>
      <c r="X33" s="5">
        <f t="shared" si="10"/>
        <v>5.5555555555555558E-3</v>
      </c>
      <c r="Y33">
        <v>175</v>
      </c>
      <c r="Z33" s="1">
        <f t="shared" si="7"/>
        <v>342.37641374999998</v>
      </c>
      <c r="AA33" s="2">
        <f t="shared" si="8"/>
        <v>1.8072289156626506</v>
      </c>
      <c r="AB33" s="5">
        <f t="shared" si="11"/>
        <v>1.1128852760439348E-2</v>
      </c>
    </row>
    <row r="34" spans="1:28" x14ac:dyDescent="0.2">
      <c r="B34" t="s">
        <v>23</v>
      </c>
      <c r="C34" s="1">
        <f>9.8067 *0.2 * 0.9975 * C33</f>
        <v>50.8673529</v>
      </c>
      <c r="D34" s="1">
        <f t="shared" ref="D34:P34" si="12">9.8067 *0.2 * 0.9975 * D33</f>
        <v>60.649536149999996</v>
      </c>
      <c r="E34" s="1">
        <f t="shared" si="12"/>
        <v>76.301029349999993</v>
      </c>
      <c r="F34" s="1">
        <f t="shared" si="12"/>
        <v>91.952522549999998</v>
      </c>
      <c r="G34" s="1">
        <f t="shared" si="12"/>
        <v>105.64757909999999</v>
      </c>
      <c r="H34" s="1">
        <f t="shared" si="12"/>
        <v>117.38619899999999</v>
      </c>
      <c r="I34" s="1">
        <f t="shared" si="12"/>
        <v>129.12481889999998</v>
      </c>
      <c r="J34" s="1">
        <f t="shared" si="12"/>
        <v>176.07929849999999</v>
      </c>
      <c r="K34" s="1">
        <f t="shared" si="12"/>
        <v>248.46745454999999</v>
      </c>
      <c r="L34" s="1">
        <f t="shared" si="12"/>
        <v>299.33480744999997</v>
      </c>
      <c r="M34" s="1">
        <f t="shared" si="12"/>
        <v>342.37641374999998</v>
      </c>
      <c r="N34" s="1">
        <f t="shared" si="12"/>
        <v>401.06951325</v>
      </c>
      <c r="O34" s="1">
        <f t="shared" si="12"/>
        <v>465.63192269999996</v>
      </c>
      <c r="P34" s="1">
        <f t="shared" si="12"/>
        <v>512.58640229999992</v>
      </c>
      <c r="U34">
        <v>46.1</v>
      </c>
      <c r="V34" s="6">
        <f t="shared" si="9"/>
        <v>6.5075921908893709E-4</v>
      </c>
      <c r="W34">
        <v>9</v>
      </c>
      <c r="X34" s="5">
        <f t="shared" si="10"/>
        <v>5.5555555555555558E-3</v>
      </c>
      <c r="Y34">
        <v>205</v>
      </c>
      <c r="Z34" s="1">
        <f t="shared" si="7"/>
        <v>401.06951325</v>
      </c>
      <c r="AA34" s="2">
        <f t="shared" si="8"/>
        <v>1.9522776572668112</v>
      </c>
      <c r="AB34" s="5">
        <f t="shared" si="11"/>
        <v>1.2116449668503348E-2</v>
      </c>
    </row>
    <row r="35" spans="1:28" x14ac:dyDescent="0.2">
      <c r="B35" t="s">
        <v>27</v>
      </c>
      <c r="C35" s="2">
        <f>C32/C31 * 10</f>
        <v>0.54005400540054005</v>
      </c>
      <c r="D35" s="2">
        <f t="shared" ref="D35:P35" si="13">D32/D31 * 10</f>
        <v>0.64171122994652419</v>
      </c>
      <c r="E35" s="2">
        <f t="shared" si="13"/>
        <v>0.78636959370904325</v>
      </c>
      <c r="F35" s="2">
        <f t="shared" si="13"/>
        <v>0.9186351706036745</v>
      </c>
      <c r="G35" s="2">
        <f t="shared" si="13"/>
        <v>1.0335917312661498</v>
      </c>
      <c r="H35" s="2">
        <f t="shared" si="13"/>
        <v>1.1111111111111112</v>
      </c>
      <c r="I35" s="2">
        <f t="shared" si="13"/>
        <v>1.1527377521613833</v>
      </c>
      <c r="J35" s="2">
        <f t="shared" si="13"/>
        <v>1.3490725126475547</v>
      </c>
      <c r="K35" s="2">
        <f t="shared" si="13"/>
        <v>1.5503875968992249</v>
      </c>
      <c r="L35" s="2">
        <f t="shared" si="13"/>
        <v>1.6728624535315986</v>
      </c>
      <c r="M35" s="2">
        <f t="shared" si="13"/>
        <v>1.8072289156626506</v>
      </c>
      <c r="N35" s="2">
        <f t="shared" si="13"/>
        <v>1.9522776572668112</v>
      </c>
      <c r="O35" s="2">
        <f t="shared" si="13"/>
        <v>2.1176470588235294</v>
      </c>
      <c r="P35" s="2">
        <f t="shared" si="13"/>
        <v>2.2277227722772279</v>
      </c>
      <c r="U35">
        <v>42.5</v>
      </c>
      <c r="V35" s="6">
        <f t="shared" si="9"/>
        <v>7.0588235294117641E-4</v>
      </c>
      <c r="W35">
        <v>9</v>
      </c>
      <c r="X35" s="5">
        <f t="shared" si="10"/>
        <v>5.5555555555555558E-3</v>
      </c>
      <c r="Y35">
        <v>238</v>
      </c>
      <c r="Z35" s="1">
        <f t="shared" si="7"/>
        <v>465.63192269999996</v>
      </c>
      <c r="AA35" s="2">
        <f t="shared" si="8"/>
        <v>2.1176470588235294</v>
      </c>
      <c r="AB35" s="5">
        <f t="shared" si="11"/>
        <v>1.3259515570934258E-2</v>
      </c>
    </row>
    <row r="36" spans="1:28" x14ac:dyDescent="0.2">
      <c r="U36">
        <v>40.4</v>
      </c>
      <c r="V36" s="6">
        <f t="shared" si="9"/>
        <v>7.4257425742574258E-4</v>
      </c>
      <c r="W36">
        <v>9</v>
      </c>
      <c r="X36" s="5">
        <f t="shared" si="10"/>
        <v>5.5555555555555558E-3</v>
      </c>
      <c r="Y36">
        <v>262</v>
      </c>
      <c r="Z36" s="1">
        <f t="shared" si="7"/>
        <v>512.58640229999992</v>
      </c>
      <c r="AA36" s="2">
        <f t="shared" si="8"/>
        <v>2.2277227722772279</v>
      </c>
      <c r="AB36" s="5">
        <f t="shared" si="11"/>
        <v>1.4030487207136557E-2</v>
      </c>
    </row>
    <row r="37" spans="1:28" x14ac:dyDescent="0.2">
      <c r="V37" s="6"/>
      <c r="X37" s="5"/>
      <c r="AB37" s="5"/>
    </row>
    <row r="38" spans="1:28" x14ac:dyDescent="0.2">
      <c r="B38" t="s">
        <v>21</v>
      </c>
    </row>
    <row r="39" spans="1:28" x14ac:dyDescent="0.2">
      <c r="B39" t="s">
        <v>19</v>
      </c>
      <c r="C39">
        <v>3</v>
      </c>
    </row>
    <row r="40" spans="1:28" x14ac:dyDescent="0.2">
      <c r="A40" t="s">
        <v>2</v>
      </c>
      <c r="B40" t="s">
        <v>5</v>
      </c>
    </row>
    <row r="41" spans="1:28" x14ac:dyDescent="0.2">
      <c r="B41" t="s">
        <v>7</v>
      </c>
      <c r="C41">
        <v>0.81799999999999995</v>
      </c>
      <c r="D41" t="s">
        <v>8</v>
      </c>
      <c r="G41" t="s">
        <v>36</v>
      </c>
      <c r="H41">
        <f>169/40</f>
        <v>4.2249999999999996</v>
      </c>
    </row>
    <row r="42" spans="1:28" x14ac:dyDescent="0.2">
      <c r="B42" t="s">
        <v>0</v>
      </c>
      <c r="C42">
        <v>328</v>
      </c>
      <c r="U42" t="s">
        <v>18</v>
      </c>
      <c r="W42" t="s">
        <v>17</v>
      </c>
      <c r="Y42" t="s">
        <v>16</v>
      </c>
      <c r="Z42" t="s">
        <v>23</v>
      </c>
      <c r="AA42" t="s">
        <v>27</v>
      </c>
    </row>
    <row r="43" spans="1:28" x14ac:dyDescent="0.2">
      <c r="B43" t="s">
        <v>11</v>
      </c>
      <c r="C43">
        <v>169</v>
      </c>
      <c r="U43">
        <v>68.599999999999994</v>
      </c>
      <c r="V43" s="6">
        <f>0.03/U43</f>
        <v>4.3731778425655976E-4</v>
      </c>
      <c r="W43">
        <v>3</v>
      </c>
      <c r="X43" s="5">
        <f>0.05/W43</f>
        <v>1.6666666666666666E-2</v>
      </c>
      <c r="Y43">
        <v>40</v>
      </c>
      <c r="Z43" s="1">
        <f t="shared" ref="Z43:Z52" si="14">9.8067 *0.2 * 0.9975 *Y43</f>
        <v>78.257465999999994</v>
      </c>
      <c r="AA43" s="2">
        <f t="shared" ref="AA43:AA52" si="15">W43/U43 * 10</f>
        <v>0.43731778425655982</v>
      </c>
      <c r="AB43" s="5">
        <f>(V43+X43)*AA43</f>
        <v>7.4798765820363964E-3</v>
      </c>
    </row>
    <row r="44" spans="1:28" x14ac:dyDescent="0.2">
      <c r="B44" t="s">
        <v>14</v>
      </c>
      <c r="U44">
        <v>71</v>
      </c>
      <c r="V44" s="6">
        <f t="shared" ref="V44:V52" si="16">0.03/U44</f>
        <v>4.225352112676056E-4</v>
      </c>
      <c r="W44">
        <v>4</v>
      </c>
      <c r="X44" s="5">
        <f t="shared" ref="X44:X52" si="17">0.05/W44</f>
        <v>1.2500000000000001E-2</v>
      </c>
      <c r="Y44">
        <v>55</v>
      </c>
      <c r="Z44" s="1">
        <f t="shared" si="14"/>
        <v>107.60401574999999</v>
      </c>
      <c r="AA44" s="2">
        <f t="shared" si="15"/>
        <v>0.56338028169014087</v>
      </c>
      <c r="AB44" s="5">
        <f t="shared" ref="AB44:AB52" si="18">(V44+X44)*AA44</f>
        <v>7.2803015274747083E-3</v>
      </c>
    </row>
    <row r="45" spans="1:28" x14ac:dyDescent="0.2">
      <c r="B45" t="s">
        <v>6</v>
      </c>
      <c r="U45">
        <v>59.4</v>
      </c>
      <c r="V45" s="6">
        <f t="shared" si="16"/>
        <v>5.0505050505050505E-4</v>
      </c>
      <c r="W45">
        <v>4</v>
      </c>
      <c r="X45" s="5">
        <f t="shared" si="17"/>
        <v>1.2500000000000001E-2</v>
      </c>
      <c r="Y45">
        <v>74</v>
      </c>
      <c r="Z45" s="1">
        <f t="shared" si="14"/>
        <v>144.77631209999998</v>
      </c>
      <c r="AA45" s="2">
        <f t="shared" si="15"/>
        <v>0.67340067340067344</v>
      </c>
      <c r="AB45" s="5">
        <f t="shared" si="18"/>
        <v>8.7576097677107782E-3</v>
      </c>
    </row>
    <row r="46" spans="1:28" x14ac:dyDescent="0.2">
      <c r="B46" t="s">
        <v>15</v>
      </c>
      <c r="C46">
        <v>168</v>
      </c>
      <c r="U46">
        <v>66</v>
      </c>
      <c r="V46" s="6">
        <f t="shared" si="16"/>
        <v>4.5454545454545455E-4</v>
      </c>
      <c r="W46">
        <v>5</v>
      </c>
      <c r="X46" s="5">
        <f t="shared" si="17"/>
        <v>0.01</v>
      </c>
      <c r="Y46">
        <v>90</v>
      </c>
      <c r="Z46" s="1">
        <f t="shared" si="14"/>
        <v>176.07929849999999</v>
      </c>
      <c r="AA46" s="2">
        <f t="shared" si="15"/>
        <v>0.75757575757575757</v>
      </c>
      <c r="AB46" s="5">
        <f t="shared" si="18"/>
        <v>7.9201101928374658E-3</v>
      </c>
    </row>
    <row r="47" spans="1:28" x14ac:dyDescent="0.2">
      <c r="A47" t="s">
        <v>4</v>
      </c>
      <c r="U47">
        <v>63.7</v>
      </c>
      <c r="V47" s="6">
        <f t="shared" si="16"/>
        <v>4.7095761381475666E-4</v>
      </c>
      <c r="W47">
        <v>6</v>
      </c>
      <c r="X47" s="5">
        <f t="shared" si="17"/>
        <v>8.3333333333333332E-3</v>
      </c>
      <c r="Y47">
        <v>125</v>
      </c>
      <c r="Z47" s="1">
        <f t="shared" si="14"/>
        <v>244.55458124999998</v>
      </c>
      <c r="AA47" s="2">
        <f t="shared" si="15"/>
        <v>0.9419152276295133</v>
      </c>
      <c r="AB47" s="5">
        <f t="shared" si="18"/>
        <v>8.2928957115994562E-3</v>
      </c>
    </row>
    <row r="48" spans="1:28" x14ac:dyDescent="0.2">
      <c r="B48" t="s">
        <v>1</v>
      </c>
      <c r="U48">
        <v>53.1</v>
      </c>
      <c r="V48" s="6">
        <f t="shared" si="16"/>
        <v>5.6497175141242929E-4</v>
      </c>
      <c r="W48">
        <v>6</v>
      </c>
      <c r="X48" s="5">
        <f t="shared" si="17"/>
        <v>8.3333333333333332E-3</v>
      </c>
      <c r="Y48">
        <v>170</v>
      </c>
      <c r="Z48" s="1">
        <f t="shared" si="14"/>
        <v>332.59423049999998</v>
      </c>
      <c r="AA48" s="2">
        <f t="shared" si="15"/>
        <v>1.1299435028248588</v>
      </c>
      <c r="AB48" s="5">
        <f t="shared" si="18"/>
        <v>1.005458201666188E-2</v>
      </c>
    </row>
    <row r="49" spans="2:28" x14ac:dyDescent="0.2">
      <c r="B49" t="s">
        <v>18</v>
      </c>
      <c r="C49">
        <v>68.599999999999994</v>
      </c>
      <c r="D49">
        <v>71</v>
      </c>
      <c r="E49">
        <v>59.4</v>
      </c>
      <c r="F49">
        <v>66</v>
      </c>
      <c r="G49">
        <v>63.7</v>
      </c>
      <c r="H49">
        <v>53.1</v>
      </c>
      <c r="I49">
        <v>59.6</v>
      </c>
      <c r="J49">
        <v>52.3</v>
      </c>
      <c r="K49">
        <v>57.9</v>
      </c>
      <c r="L49">
        <v>55.9</v>
      </c>
      <c r="U49">
        <v>59.6</v>
      </c>
      <c r="V49" s="6">
        <f t="shared" si="16"/>
        <v>5.0335570469798652E-4</v>
      </c>
      <c r="W49">
        <v>7</v>
      </c>
      <c r="X49" s="5">
        <f t="shared" si="17"/>
        <v>7.1428571428571435E-3</v>
      </c>
      <c r="Y49">
        <v>195</v>
      </c>
      <c r="Z49" s="1">
        <f t="shared" si="14"/>
        <v>381.50514674999999</v>
      </c>
      <c r="AA49" s="2">
        <f t="shared" si="15"/>
        <v>1.174496644295302</v>
      </c>
      <c r="AB49" s="5">
        <f t="shared" si="18"/>
        <v>8.9804513310211258E-3</v>
      </c>
    </row>
    <row r="50" spans="2:28" x14ac:dyDescent="0.2">
      <c r="B50" t="s">
        <v>17</v>
      </c>
      <c r="C50">
        <v>3</v>
      </c>
      <c r="D50">
        <v>4</v>
      </c>
      <c r="E50">
        <v>4</v>
      </c>
      <c r="F50">
        <v>5</v>
      </c>
      <c r="G50">
        <v>6</v>
      </c>
      <c r="H50">
        <v>6</v>
      </c>
      <c r="I50">
        <v>7</v>
      </c>
      <c r="J50">
        <v>7</v>
      </c>
      <c r="K50">
        <v>8</v>
      </c>
      <c r="L50">
        <v>8</v>
      </c>
      <c r="U50">
        <v>52.3</v>
      </c>
      <c r="V50" s="6">
        <f t="shared" si="16"/>
        <v>5.7361376673040155E-4</v>
      </c>
      <c r="W50">
        <v>7</v>
      </c>
      <c r="X50" s="5">
        <f t="shared" si="17"/>
        <v>7.1428571428571435E-3</v>
      </c>
      <c r="Y50">
        <v>229</v>
      </c>
      <c r="Z50" s="1">
        <f t="shared" si="14"/>
        <v>448.02399284999996</v>
      </c>
      <c r="AA50" s="2">
        <f t="shared" si="15"/>
        <v>1.338432122370937</v>
      </c>
      <c r="AB50" s="5">
        <f t="shared" si="18"/>
        <v>1.0327972536732854E-2</v>
      </c>
    </row>
    <row r="51" spans="2:28" x14ac:dyDescent="0.2">
      <c r="B51" t="s">
        <v>16</v>
      </c>
      <c r="C51">
        <v>40</v>
      </c>
      <c r="D51">
        <v>55</v>
      </c>
      <c r="E51">
        <v>74</v>
      </c>
      <c r="F51">
        <v>90</v>
      </c>
      <c r="G51">
        <v>125</v>
      </c>
      <c r="H51">
        <v>170</v>
      </c>
      <c r="I51">
        <v>195</v>
      </c>
      <c r="J51">
        <v>229</v>
      </c>
      <c r="K51">
        <v>252</v>
      </c>
      <c r="L51">
        <v>275</v>
      </c>
      <c r="U51">
        <v>57.9</v>
      </c>
      <c r="V51" s="6">
        <f t="shared" si="16"/>
        <v>5.1813471502590671E-4</v>
      </c>
      <c r="W51">
        <v>8</v>
      </c>
      <c r="X51" s="5">
        <f t="shared" si="17"/>
        <v>6.2500000000000003E-3</v>
      </c>
      <c r="Y51">
        <v>252</v>
      </c>
      <c r="Z51" s="1">
        <f t="shared" si="14"/>
        <v>493.02203579999997</v>
      </c>
      <c r="AA51" s="2">
        <f t="shared" si="15"/>
        <v>1.3816925734024179</v>
      </c>
      <c r="AB51" s="5">
        <f t="shared" si="18"/>
        <v>9.3514814715383865E-3</v>
      </c>
    </row>
    <row r="52" spans="2:28" x14ac:dyDescent="0.2">
      <c r="B52" t="s">
        <v>23</v>
      </c>
      <c r="C52" s="1">
        <f>9.8067 *0.2 * 0.9975 *C51</f>
        <v>78.257465999999994</v>
      </c>
      <c r="D52" s="1">
        <f t="shared" ref="D52:L52" si="19">9.8067 *0.2 * 0.9975 *D51</f>
        <v>107.60401574999999</v>
      </c>
      <c r="E52" s="1">
        <f t="shared" si="19"/>
        <v>144.77631209999998</v>
      </c>
      <c r="F52" s="1">
        <f t="shared" si="19"/>
        <v>176.07929849999999</v>
      </c>
      <c r="G52" s="1">
        <f t="shared" si="19"/>
        <v>244.55458124999998</v>
      </c>
      <c r="H52" s="1">
        <f t="shared" si="19"/>
        <v>332.59423049999998</v>
      </c>
      <c r="I52" s="1">
        <f t="shared" si="19"/>
        <v>381.50514674999999</v>
      </c>
      <c r="J52" s="1">
        <f t="shared" si="19"/>
        <v>448.02399284999996</v>
      </c>
      <c r="K52" s="1">
        <f t="shared" si="19"/>
        <v>493.02203579999997</v>
      </c>
      <c r="L52" s="1">
        <f t="shared" si="19"/>
        <v>538.02007874999993</v>
      </c>
      <c r="U52">
        <v>55.9</v>
      </c>
      <c r="V52" s="6">
        <f t="shared" si="16"/>
        <v>5.3667262969588547E-4</v>
      </c>
      <c r="W52">
        <v>8</v>
      </c>
      <c r="X52" s="5">
        <f t="shared" si="17"/>
        <v>6.2500000000000003E-3</v>
      </c>
      <c r="Y52">
        <v>275</v>
      </c>
      <c r="Z52" s="1">
        <f t="shared" si="14"/>
        <v>538.02007874999993</v>
      </c>
      <c r="AA52" s="2">
        <f t="shared" si="15"/>
        <v>1.4311270125223614</v>
      </c>
      <c r="AB52" s="5">
        <f t="shared" si="18"/>
        <v>9.7125905255039512E-3</v>
      </c>
    </row>
    <row r="53" spans="2:28" x14ac:dyDescent="0.2">
      <c r="B53" t="s">
        <v>27</v>
      </c>
      <c r="C53" s="2">
        <f>C50/C49 * 10</f>
        <v>0.43731778425655982</v>
      </c>
      <c r="D53" s="2">
        <f t="shared" ref="D53:L53" si="20">D50/D49 * 10</f>
        <v>0.56338028169014087</v>
      </c>
      <c r="E53" s="2">
        <f t="shared" si="20"/>
        <v>0.67340067340067344</v>
      </c>
      <c r="F53" s="2">
        <f t="shared" si="20"/>
        <v>0.75757575757575757</v>
      </c>
      <c r="G53" s="2">
        <f t="shared" si="20"/>
        <v>0.9419152276295133</v>
      </c>
      <c r="H53" s="2">
        <f t="shared" si="20"/>
        <v>1.1299435028248588</v>
      </c>
      <c r="I53" s="2">
        <f t="shared" si="20"/>
        <v>1.174496644295302</v>
      </c>
      <c r="J53" s="2">
        <f t="shared" si="20"/>
        <v>1.338432122370937</v>
      </c>
      <c r="K53" s="2">
        <f t="shared" si="20"/>
        <v>1.3816925734024179</v>
      </c>
      <c r="L53" s="2">
        <f t="shared" si="20"/>
        <v>1.4311270125223614</v>
      </c>
      <c r="V53" s="6"/>
      <c r="X53" s="5"/>
      <c r="AB53" s="5"/>
    </row>
    <row r="54" spans="2:28" x14ac:dyDescent="0.2">
      <c r="V54" s="6"/>
      <c r="X54" s="5"/>
      <c r="AB54" s="5"/>
    </row>
    <row r="55" spans="2:28" x14ac:dyDescent="0.2">
      <c r="V55" s="6"/>
      <c r="X55" s="5"/>
      <c r="AB55" s="5"/>
    </row>
    <row r="56" spans="2:28" x14ac:dyDescent="0.2">
      <c r="V56" s="6"/>
      <c r="X56" s="5"/>
      <c r="AB56" s="5"/>
    </row>
    <row r="58" spans="2:28" x14ac:dyDescent="0.2">
      <c r="B58" t="s">
        <v>28</v>
      </c>
    </row>
    <row r="59" spans="2:28" x14ac:dyDescent="0.2">
      <c r="B59" t="s">
        <v>34</v>
      </c>
      <c r="H59" t="s">
        <v>43</v>
      </c>
      <c r="I59" t="s">
        <v>40</v>
      </c>
      <c r="J59" t="s">
        <v>42</v>
      </c>
      <c r="K59" t="s">
        <v>41</v>
      </c>
      <c r="L59" t="s">
        <v>41</v>
      </c>
    </row>
    <row r="60" spans="2:28" x14ac:dyDescent="0.2">
      <c r="B60" t="s">
        <v>29</v>
      </c>
      <c r="C60">
        <v>83.8</v>
      </c>
      <c r="H60">
        <v>3.95</v>
      </c>
      <c r="I60" s="5">
        <v>8.3532219570405727E-2</v>
      </c>
      <c r="J60">
        <v>50</v>
      </c>
      <c r="K60">
        <v>68</v>
      </c>
      <c r="L60" s="7">
        <f>K60*1.96</f>
        <v>133.28</v>
      </c>
    </row>
    <row r="61" spans="2:28" x14ac:dyDescent="0.2">
      <c r="B61" t="s">
        <v>30</v>
      </c>
      <c r="C61">
        <v>7</v>
      </c>
      <c r="H61">
        <v>3.95</v>
      </c>
      <c r="I61" s="5">
        <v>8.3532219570405727E-2</v>
      </c>
      <c r="J61">
        <v>90</v>
      </c>
      <c r="K61">
        <v>125</v>
      </c>
      <c r="L61" s="7">
        <f t="shared" ref="L61:L62" si="21">K61*1.96</f>
        <v>245</v>
      </c>
    </row>
    <row r="62" spans="2:28" x14ac:dyDescent="0.2">
      <c r="B62" t="s">
        <v>33</v>
      </c>
      <c r="C62" s="5">
        <f>C61/C60</f>
        <v>8.3532219570405727E-2</v>
      </c>
      <c r="H62">
        <v>3.95</v>
      </c>
      <c r="I62" s="5">
        <v>8.3532219570405727E-2</v>
      </c>
      <c r="J62">
        <v>120</v>
      </c>
      <c r="K62">
        <v>220</v>
      </c>
      <c r="L62" s="7">
        <f t="shared" si="21"/>
        <v>431.2</v>
      </c>
    </row>
    <row r="63" spans="2:28" x14ac:dyDescent="0.2">
      <c r="B63" t="s">
        <v>31</v>
      </c>
      <c r="C63">
        <v>50</v>
      </c>
      <c r="D63">
        <v>90</v>
      </c>
      <c r="E63">
        <v>120</v>
      </c>
      <c r="H63">
        <v>5.05</v>
      </c>
      <c r="I63" s="2">
        <v>0.10727969348659004</v>
      </c>
      <c r="J63">
        <v>90</v>
      </c>
      <c r="K63">
        <v>59</v>
      </c>
      <c r="L63" s="7">
        <f>K63*1.96</f>
        <v>115.64</v>
      </c>
    </row>
    <row r="64" spans="2:28" x14ac:dyDescent="0.2">
      <c r="B64" t="s">
        <v>32</v>
      </c>
      <c r="C64">
        <v>68</v>
      </c>
      <c r="D64">
        <v>125</v>
      </c>
      <c r="E64">
        <v>220</v>
      </c>
      <c r="H64">
        <v>5.05</v>
      </c>
      <c r="I64" s="2">
        <v>0.10727969348659004</v>
      </c>
      <c r="J64">
        <v>120</v>
      </c>
      <c r="K64">
        <v>77</v>
      </c>
      <c r="L64" s="7">
        <f>K64*1.96</f>
        <v>150.91999999999999</v>
      </c>
    </row>
    <row r="65" spans="2:15" x14ac:dyDescent="0.2">
      <c r="I65" s="2"/>
    </row>
    <row r="66" spans="2:15" x14ac:dyDescent="0.2">
      <c r="B66" t="s">
        <v>35</v>
      </c>
    </row>
    <row r="67" spans="2:15" x14ac:dyDescent="0.2">
      <c r="B67" t="s">
        <v>29</v>
      </c>
      <c r="C67">
        <v>65.25</v>
      </c>
    </row>
    <row r="68" spans="2:15" x14ac:dyDescent="0.2">
      <c r="B68" t="s">
        <v>30</v>
      </c>
      <c r="C68">
        <v>7</v>
      </c>
    </row>
    <row r="69" spans="2:15" x14ac:dyDescent="0.2">
      <c r="B69" t="s">
        <v>33</v>
      </c>
      <c r="C69" s="2">
        <f>C68/C67</f>
        <v>0.10727969348659004</v>
      </c>
    </row>
    <row r="70" spans="2:15" x14ac:dyDescent="0.2">
      <c r="B70" t="s">
        <v>31</v>
      </c>
      <c r="C70">
        <v>90</v>
      </c>
      <c r="D70">
        <v>120</v>
      </c>
      <c r="J70">
        <v>65</v>
      </c>
      <c r="K70">
        <v>28.888888888888889</v>
      </c>
      <c r="L70">
        <v>36.111111111111107</v>
      </c>
      <c r="N70">
        <v>90</v>
      </c>
      <c r="O70">
        <v>65</v>
      </c>
    </row>
    <row r="71" spans="2:15" x14ac:dyDescent="0.2">
      <c r="B71" t="s">
        <v>32</v>
      </c>
      <c r="C71">
        <v>59</v>
      </c>
      <c r="D71">
        <v>77</v>
      </c>
      <c r="J71">
        <v>90</v>
      </c>
      <c r="K71">
        <v>40</v>
      </c>
      <c r="L71">
        <v>50</v>
      </c>
      <c r="N71">
        <v>40</v>
      </c>
      <c r="O71">
        <v>28.888888888888889</v>
      </c>
    </row>
    <row r="72" spans="2:15" x14ac:dyDescent="0.2">
      <c r="N72">
        <v>50</v>
      </c>
      <c r="O72">
        <v>36.111111111111107</v>
      </c>
    </row>
    <row r="75" spans="2:15" x14ac:dyDescent="0.2">
      <c r="B75" t="s">
        <v>37</v>
      </c>
    </row>
    <row r="76" spans="2:15" x14ac:dyDescent="0.2">
      <c r="B76" t="s">
        <v>36</v>
      </c>
      <c r="C76" s="3">
        <f>65/90</f>
        <v>0.72222222222222221</v>
      </c>
    </row>
    <row r="77" spans="2:15" x14ac:dyDescent="0.2">
      <c r="B77" t="s">
        <v>32</v>
      </c>
      <c r="C77">
        <f>C78*C76</f>
        <v>65</v>
      </c>
      <c r="D77">
        <f>C76*D78</f>
        <v>28.888888888888889</v>
      </c>
      <c r="E77">
        <f>C76*E78</f>
        <v>36.111111111111107</v>
      </c>
    </row>
    <row r="78" spans="2:15" x14ac:dyDescent="0.2">
      <c r="B78" t="s">
        <v>39</v>
      </c>
      <c r="C78">
        <v>90</v>
      </c>
      <c r="D78">
        <v>40</v>
      </c>
      <c r="E78">
        <v>50</v>
      </c>
    </row>
    <row r="79" spans="2:15" x14ac:dyDescent="0.2">
      <c r="B79" t="s">
        <v>38</v>
      </c>
      <c r="C79">
        <v>5.05</v>
      </c>
      <c r="D79">
        <v>3</v>
      </c>
      <c r="E79">
        <v>3.95</v>
      </c>
      <c r="H79" t="s">
        <v>48</v>
      </c>
      <c r="I79" t="s">
        <v>49</v>
      </c>
      <c r="J79" t="s">
        <v>43</v>
      </c>
      <c r="K79" t="s">
        <v>47</v>
      </c>
      <c r="L79" t="s">
        <v>45</v>
      </c>
      <c r="M79" t="s">
        <v>44</v>
      </c>
      <c r="N79" t="s">
        <v>40</v>
      </c>
      <c r="O79" t="s">
        <v>46</v>
      </c>
    </row>
    <row r="80" spans="2:15" x14ac:dyDescent="0.2">
      <c r="C80" s="2">
        <f>LN(C79/2)</f>
        <v>0.92624106272732309</v>
      </c>
      <c r="D80" s="2">
        <f t="shared" ref="D80:E80" si="22">LN(D79/2)</f>
        <v>0.40546510810816438</v>
      </c>
      <c r="E80" s="2">
        <f t="shared" si="22"/>
        <v>0.68056839835308525</v>
      </c>
      <c r="H80">
        <v>90</v>
      </c>
      <c r="I80">
        <v>65</v>
      </c>
      <c r="J80">
        <v>5.05</v>
      </c>
      <c r="K80" s="2">
        <f>LN(J80/2)</f>
        <v>0.92624106272732309</v>
      </c>
      <c r="L80">
        <v>6</v>
      </c>
      <c r="M80">
        <v>52.69</v>
      </c>
      <c r="N80" s="2">
        <f>L80/M80</f>
        <v>0.11387360030366293</v>
      </c>
      <c r="O80" s="2">
        <f>LN(N80)</f>
        <v>-2.1726662149931393</v>
      </c>
    </row>
    <row r="81" spans="2:15" x14ac:dyDescent="0.2">
      <c r="B81" t="s">
        <v>30</v>
      </c>
      <c r="C81">
        <v>6</v>
      </c>
      <c r="D81">
        <v>2</v>
      </c>
      <c r="E81">
        <v>4</v>
      </c>
      <c r="H81">
        <v>40</v>
      </c>
      <c r="I81">
        <v>28.888888888888889</v>
      </c>
      <c r="J81">
        <v>3</v>
      </c>
      <c r="K81" s="2">
        <f>LN(J81/2)</f>
        <v>0.40546510810816438</v>
      </c>
      <c r="L81">
        <v>2</v>
      </c>
      <c r="M81">
        <v>63.3</v>
      </c>
      <c r="N81" s="2">
        <f>L81/M81</f>
        <v>3.1595576619273306E-2</v>
      </c>
      <c r="O81" s="2">
        <f>LN(N81)</f>
        <v>-3.4547381485901849</v>
      </c>
    </row>
    <row r="82" spans="2:15" x14ac:dyDescent="0.2">
      <c r="B82" t="s">
        <v>29</v>
      </c>
      <c r="C82">
        <v>52.69</v>
      </c>
      <c r="D82">
        <v>63.3</v>
      </c>
      <c r="E82">
        <v>75.900000000000006</v>
      </c>
      <c r="H82">
        <v>50</v>
      </c>
      <c r="I82">
        <v>36.111111111111107</v>
      </c>
      <c r="J82">
        <v>3.95</v>
      </c>
      <c r="K82" s="2">
        <f>LN(J82/2)</f>
        <v>0.68056839835308525</v>
      </c>
      <c r="L82">
        <v>4</v>
      </c>
      <c r="M82">
        <v>75.900000000000006</v>
      </c>
      <c r="N82" s="2">
        <f>L82/M82</f>
        <v>5.2700922266139656E-2</v>
      </c>
      <c r="O82" s="2">
        <f>LN(N82)</f>
        <v>-2.9431223232816937</v>
      </c>
    </row>
    <row r="83" spans="2:15" x14ac:dyDescent="0.2">
      <c r="B83" t="s">
        <v>33</v>
      </c>
      <c r="C83" s="2">
        <f>C81/C82</f>
        <v>0.11387360030366293</v>
      </c>
      <c r="D83" s="2">
        <f>D81/D82</f>
        <v>3.1595576619273306E-2</v>
      </c>
      <c r="E83" s="2">
        <f>E81/E82</f>
        <v>5.2700922266139656E-2</v>
      </c>
    </row>
    <row r="84" spans="2:15" x14ac:dyDescent="0.2">
      <c r="C84" s="2">
        <f>LN(C83)</f>
        <v>-2.1726662149931393</v>
      </c>
      <c r="D84" s="2">
        <f>LN(D83)</f>
        <v>-3.4547381485901849</v>
      </c>
      <c r="E84" s="2">
        <f>LN(E83)</f>
        <v>-2.9431223232816937</v>
      </c>
    </row>
    <row r="86" spans="2:15" x14ac:dyDescent="0.2">
      <c r="B86" t="s">
        <v>36</v>
      </c>
      <c r="C86" s="4">
        <v>12.5</v>
      </c>
    </row>
    <row r="87" spans="2:15" x14ac:dyDescent="0.2">
      <c r="B87" t="s">
        <v>32</v>
      </c>
      <c r="C87">
        <f>C88*C86</f>
        <v>1125</v>
      </c>
      <c r="D87">
        <f>C86*D88</f>
        <v>500</v>
      </c>
      <c r="E87">
        <f>C86*E88</f>
        <v>625</v>
      </c>
    </row>
    <row r="88" spans="2:15" x14ac:dyDescent="0.2">
      <c r="B88" t="s">
        <v>39</v>
      </c>
      <c r="C88">
        <v>90</v>
      </c>
      <c r="D88">
        <v>40</v>
      </c>
      <c r="E88">
        <v>50</v>
      </c>
    </row>
    <row r="89" spans="2:15" x14ac:dyDescent="0.2">
      <c r="B89" t="s">
        <v>38</v>
      </c>
      <c r="C89">
        <v>5.05</v>
      </c>
      <c r="D89">
        <v>3</v>
      </c>
      <c r="E89">
        <v>3.95</v>
      </c>
      <c r="I89" t="s">
        <v>38</v>
      </c>
      <c r="K89" t="s">
        <v>30</v>
      </c>
      <c r="L89" t="s">
        <v>29</v>
      </c>
      <c r="M89" t="s">
        <v>33</v>
      </c>
    </row>
    <row r="90" spans="2:15" x14ac:dyDescent="0.2">
      <c r="C90" s="2">
        <f>LN(C89/2)</f>
        <v>0.92624106272732309</v>
      </c>
      <c r="D90" s="2">
        <f t="shared" ref="D90" si="23">LN(D89/2)</f>
        <v>0.40546510810816438</v>
      </c>
      <c r="E90" s="2">
        <f t="shared" ref="E90" si="24">LN(E89/2)</f>
        <v>0.68056839835308525</v>
      </c>
      <c r="I90">
        <v>5.05</v>
      </c>
      <c r="J90" s="2">
        <f>LN(I90/2)</f>
        <v>0.92624106272732309</v>
      </c>
      <c r="K90">
        <v>6</v>
      </c>
      <c r="L90">
        <v>52.7</v>
      </c>
      <c r="M90" s="2">
        <f>K90/L90</f>
        <v>0.11385199240986717</v>
      </c>
      <c r="N90" s="2">
        <f>LN(M90)</f>
        <v>-2.1728559863192616</v>
      </c>
    </row>
    <row r="91" spans="2:15" x14ac:dyDescent="0.2">
      <c r="B91" t="s">
        <v>30</v>
      </c>
      <c r="C91">
        <v>6</v>
      </c>
      <c r="D91">
        <v>7</v>
      </c>
      <c r="E91">
        <v>4</v>
      </c>
      <c r="I91">
        <v>3</v>
      </c>
      <c r="J91" s="2">
        <f>LN(I91/2)</f>
        <v>0.40546510810816438</v>
      </c>
      <c r="K91">
        <v>7</v>
      </c>
      <c r="L91">
        <v>36.29</v>
      </c>
      <c r="M91" s="2">
        <f>K91/L91</f>
        <v>0.19289060347203088</v>
      </c>
      <c r="N91" s="2">
        <f>LN(M91)</f>
        <v>-1.6456320721696656</v>
      </c>
    </row>
    <row r="92" spans="2:15" x14ac:dyDescent="0.2">
      <c r="B92" t="s">
        <v>29</v>
      </c>
      <c r="C92">
        <v>52.7</v>
      </c>
      <c r="D92">
        <v>36.29</v>
      </c>
      <c r="E92">
        <v>75.900000000000006</v>
      </c>
      <c r="I92">
        <v>3.95</v>
      </c>
      <c r="J92" s="2">
        <f>LN(I92/2)</f>
        <v>0.68056839835308525</v>
      </c>
      <c r="K92">
        <v>4</v>
      </c>
      <c r="L92">
        <v>75.900000000000006</v>
      </c>
      <c r="M92" s="2">
        <f>K92/L92</f>
        <v>5.2700922266139656E-2</v>
      </c>
      <c r="N92" s="2">
        <f>LN(M92)</f>
        <v>-2.9431223232816937</v>
      </c>
    </row>
    <row r="93" spans="2:15" x14ac:dyDescent="0.2">
      <c r="B93" t="s">
        <v>33</v>
      </c>
      <c r="C93" s="2">
        <f>C91/C92</f>
        <v>0.11385199240986717</v>
      </c>
      <c r="D93" s="2">
        <f>D91/D92</f>
        <v>0.19289060347203088</v>
      </c>
      <c r="E93" s="2">
        <f>E91/E92</f>
        <v>5.2700922266139656E-2</v>
      </c>
    </row>
    <row r="94" spans="2:15" x14ac:dyDescent="0.2">
      <c r="C94" s="2">
        <f>LN(C93)</f>
        <v>-2.1728559863192616</v>
      </c>
      <c r="D94" s="2">
        <f>LN(D93)</f>
        <v>-1.6456320721696656</v>
      </c>
      <c r="E94" s="2">
        <f>LN(E93)</f>
        <v>-2.9431223232816937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Viktorov</dc:creator>
  <cp:lastModifiedBy>Зайнуллин Амир</cp:lastModifiedBy>
  <dcterms:created xsi:type="dcterms:W3CDTF">2023-03-10T10:15:34Z</dcterms:created>
  <dcterms:modified xsi:type="dcterms:W3CDTF">2023-04-06T20:04:35Z</dcterms:modified>
</cp:coreProperties>
</file>