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<sst xmlns="http://schemas.openxmlformats.org/spreadsheetml/2006/main" count="25" uniqueCount="24">
  <si>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e-bike speed </t>
  </si>
  <si>
    <t xml:space="preserve">normalized</t>
  </si>
  <si>
    <t xml:space="preserve">bicycle</t>
  </si>
  <si>
    <t xml:space="preserve">gradient above 9%</t>
  </si>
  <si>
    <t xml:space="preserve">gradient between 7% and 9%</t>
  </si>
  <si>
    <t xml:space="preserve">gradient between 6% and 7%</t>
  </si>
  <si>
    <t xml:space="preserve">gradient between 5% and 6%</t>
  </si>
  <si>
    <t xml:space="preserve">gradient between 4% and 5%</t>
  </si>
  <si>
    <t xml:space="preserve">gradient between 3% and 4%</t>
  </si>
  <si>
    <t xml:space="preserve">gradient between 2% and 3%</t>
  </si>
  <si>
    <t xml:space="preserve">gradient between 1% and 2%</t>
  </si>
  <si>
    <t xml:space="preserve">gradient between 0% and 1%</t>
  </si>
  <si>
    <t xml:space="preserve">gradient between -1% and 0%</t>
  </si>
  <si>
    <t xml:space="preserve">gradient between -2% and -1%</t>
  </si>
  <si>
    <t xml:space="preserve">gradient between -3% and -2%</t>
  </si>
  <si>
    <t xml:space="preserve">gradient between -4% and -3%</t>
  </si>
  <si>
    <t xml:space="preserve">gradient between -5% and -4%</t>
  </si>
  <si>
    <t xml:space="preserve">gradient between -6% and -5%</t>
  </si>
  <si>
    <t xml:space="preserve">gradient between -7% and -6%</t>
  </si>
  <si>
    <t xml:space="preserve">gradient between -9% and -7%</t>
  </si>
  <si>
    <t xml:space="preserve">gradiant below -9%</t>
  </si>
  <si>
    <t xml:space="preserve">positive</t>
  </si>
  <si>
    <t xml:space="preserve">negative_1</t>
  </si>
  <si>
    <t xml:space="preserve">Negative_2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</si>
</sst>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Tabelle1!$B$21</c:f>
              <c:strCache>
                <c:ptCount val="1"/>
                <c:pt idx="0">
                  <c:v>0,333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Tabelle1!$A$22:$A$47</c:f>
              <c:strCache>
                <c:ptCount val="26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-1</c:v>
                </c:pt>
                <c:pt idx="14">
                  <c:v>-2</c:v>
                </c:pt>
                <c:pt idx="15">
                  <c:v>-3</c:v>
                </c:pt>
                <c:pt idx="16">
                  <c:v>-4</c:v>
                </c:pt>
                <c:pt idx="17">
                  <c:v>-5</c:v>
                </c:pt>
                <c:pt idx="18">
                  <c:v>-6</c:v>
                </c:pt>
                <c:pt idx="19">
                  <c:v>-7</c:v>
                </c:pt>
                <c:pt idx="20">
                  <c:v>-8</c:v>
                </c:pt>
                <c:pt idx="21">
                  <c:v>-9</c:v>
                </c:pt>
                <c:pt idx="22">
                  <c:v>-10</c:v>
                </c:pt>
                <c:pt idx="23">
                  <c:v>-11</c:v>
                </c:pt>
                <c:pt idx="24">
                  <c:v>-12</c:v>
                </c:pt>
                <c:pt idx="25">
                  <c:v>-13</c:v>
                </c:pt>
              </c:strCache>
            </c:strRef>
          </c:cat>
          <c:val>
            <c:numRef>
              <c:f>Tabelle1!$B$22:$B$47</c:f>
              <c:numCache>
                <c:formatCode>General</c:formatCode>
                <c:ptCount val="26"/>
                <c:pt idx="0">
                  <c:v>0.333</c:v>
                </c:pt>
                <c:pt idx="1">
                  <c:v>0.333</c:v>
                </c:pt>
                <c:pt idx="2">
                  <c:v>0.333</c:v>
                </c:pt>
                <c:pt idx="3">
                  <c:v>0.6122665</c:v>
                </c:pt>
                <c:pt idx="4">
                  <c:v>0.655348</c:v>
                </c:pt>
                <c:pt idx="5">
                  <c:v>0.6984295</c:v>
                </c:pt>
                <c:pt idx="6">
                  <c:v>0.741511</c:v>
                </c:pt>
                <c:pt idx="7">
                  <c:v>0.7845925</c:v>
                </c:pt>
                <c:pt idx="8">
                  <c:v>0.827674</c:v>
                </c:pt>
                <c:pt idx="9">
                  <c:v>0.8707555</c:v>
                </c:pt>
                <c:pt idx="10">
                  <c:v>0.913837</c:v>
                </c:pt>
                <c:pt idx="11">
                  <c:v>0.9569185</c:v>
                </c:pt>
                <c:pt idx="12">
                  <c:v>1</c:v>
                </c:pt>
                <c:pt idx="13">
                  <c:v>1.0363248</c:v>
                </c:pt>
                <c:pt idx="14">
                  <c:v>1.0726496</c:v>
                </c:pt>
                <c:pt idx="15">
                  <c:v>1.1089744</c:v>
                </c:pt>
                <c:pt idx="16">
                  <c:v>1.1452992</c:v>
                </c:pt>
                <c:pt idx="17">
                  <c:v>1.181624</c:v>
                </c:pt>
                <c:pt idx="18">
                  <c:v>1.2179488</c:v>
                </c:pt>
                <c:pt idx="19">
                  <c:v>1.1475516</c:v>
                </c:pt>
                <c:pt idx="20">
                  <c:v>1.0771544</c:v>
                </c:pt>
                <c:pt idx="21">
                  <c:v>1.0067572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5202469"/>
        <c:axId val="62306287"/>
      </c:lineChart>
      <c:catAx>
        <c:axId val="1520246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2306287"/>
        <c:crosses val="autoZero"/>
        <c:auto val="1"/>
        <c:lblAlgn val="ctr"/>
        <c:lblOffset val="100"/>
      </c:catAx>
      <c:valAx>
        <c:axId val="6230628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520246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361080</xdr:colOff>
      <xdr:row>31</xdr:row>
      <xdr:rowOff>123840</xdr:rowOff>
    </xdr:from>
    <xdr:to>
      <xdr:col>9</xdr:col>
      <xdr:colOff>455400</xdr:colOff>
      <xdr:row>50</xdr:row>
      <xdr:rowOff>33480</xdr:rowOff>
    </xdr:to>
    <xdr:graphicFrame>
      <xdr:nvGraphicFramePr>
        <xdr:cNvPr id="0" name=""/>
        <xdr:cNvGraphicFramePr/>
      </xdr:nvGraphicFramePr>
      <xdr:xfrm>
        <a:off x="4707000" y="55566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M47" activeCellId="0" sqref="M47:M48"/>
    </sheetView>
  </sheetViews>
  <sheetFormatPr defaultRowHeight="13.8" zeroHeight="false" outlineLevelRow="0" outlineLevelCol="0"/>
  <cols>
    <col collapsed="false" customWidth="true" hidden="false" outlineLevel="0" max="1" min="1" style="0" width="27.41"/>
    <col collapsed="false" customWidth="true" hidden="false" outlineLevel="0" max="3" min="2" style="0" width="17.09"/>
    <col collapsed="false" customWidth="true" hidden="false" outlineLevel="0" max="5" min="4" style="0" width="18.8"/>
    <col collapsed="false" customWidth="true" hidden="false" outlineLevel="0" max="1025" min="6" style="0" width="10.67"/>
  </cols>
  <sheetData>
    <row r="1" customFormat="false" ht="13.8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1</v>
      </c>
    </row>
    <row r="2" customFormat="false" ht="13.8" hidden="false" customHeight="false" outlineLevel="0" collapsed="false">
      <c r="A2" s="0" t="s">
        <v>3</v>
      </c>
      <c r="C2" s="1" t="n">
        <f aca="false">25*42.02/82.1</f>
        <v>12.795371498173</v>
      </c>
      <c r="D2" s="1" t="n">
        <f aca="false">C2/$C$10</f>
        <v>0.694660274425525</v>
      </c>
      <c r="E2" s="1" t="n">
        <f aca="false">25*35.34/82.1</f>
        <v>10.7612667478685</v>
      </c>
      <c r="F2" s="1" t="n">
        <f aca="false">E2/$E$10</f>
        <v>0.612266112266112</v>
      </c>
    </row>
    <row r="3" customFormat="false" ht="13.8" hidden="false" customHeight="false" outlineLevel="0" collapsed="false">
      <c r="A3" s="0" t="s">
        <v>4</v>
      </c>
      <c r="C3" s="1" t="n">
        <f aca="false">25*45.05/82.1</f>
        <v>13.7180267965895</v>
      </c>
      <c r="D3" s="1" t="n">
        <f aca="false">C3/$C$10</f>
        <v>0.744751198545214</v>
      </c>
      <c r="E3" s="1" t="n">
        <f aca="false">25*36.78/82.1</f>
        <v>11.1997563946407</v>
      </c>
      <c r="F3" s="1" t="n">
        <f aca="false">E3/$E$10</f>
        <v>0.637214137214137</v>
      </c>
    </row>
    <row r="4" customFormat="false" ht="13.8" hidden="false" customHeight="false" outlineLevel="0" collapsed="false">
      <c r="A4" s="0" t="s">
        <v>5</v>
      </c>
      <c r="C4" s="1" t="n">
        <f aca="false">25*48.92/82.1</f>
        <v>14.8964677222899</v>
      </c>
      <c r="D4" s="1" t="n">
        <f aca="false">C4/$C$10</f>
        <v>0.808728715490164</v>
      </c>
      <c r="E4" s="1" t="n">
        <f aca="false">25*37.75/82.1</f>
        <v>11.4951278928136</v>
      </c>
      <c r="F4" s="1" t="n">
        <f aca="false">E4/$E$10</f>
        <v>0.654019404019404</v>
      </c>
    </row>
    <row r="5" customFormat="false" ht="13.8" hidden="false" customHeight="false" outlineLevel="0" collapsed="false">
      <c r="A5" s="0" t="s">
        <v>6</v>
      </c>
      <c r="C5" s="1" t="n">
        <f aca="false">25*51.32/82.1</f>
        <v>15.6272838002436</v>
      </c>
      <c r="D5" s="1" t="n">
        <f aca="false">C5/$C$10</f>
        <v>0.848404694990908</v>
      </c>
      <c r="E5" s="1" t="n">
        <f aca="false">25*41.5/82.1</f>
        <v>12.6370280146163</v>
      </c>
      <c r="F5" s="1" t="n">
        <f aca="false">E5/$E$10</f>
        <v>0.718988218988219</v>
      </c>
    </row>
    <row r="6" customFormat="false" ht="13.8" hidden="false" customHeight="false" outlineLevel="0" collapsed="false">
      <c r="A6" s="0" t="s">
        <v>7</v>
      </c>
      <c r="C6" s="1" t="n">
        <f aca="false">25*52.3/82.1</f>
        <v>15.925700365408</v>
      </c>
      <c r="D6" s="1" t="n">
        <f aca="false">C6/$C$10</f>
        <v>0.864605719953711</v>
      </c>
      <c r="E6" s="1" t="n">
        <f aca="false">25*42.89/82.1</f>
        <v>13.0602923264312</v>
      </c>
      <c r="F6" s="1" t="n">
        <f aca="false">E6/$E$10</f>
        <v>0.743069993069993</v>
      </c>
    </row>
    <row r="7" customFormat="false" ht="13.8" hidden="false" customHeight="false" outlineLevel="0" collapsed="false">
      <c r="A7" s="0" t="s">
        <v>8</v>
      </c>
      <c r="C7" s="1" t="n">
        <f aca="false">25*54.09/82.1</f>
        <v>16.4707673568819</v>
      </c>
      <c r="D7" s="1" t="n">
        <f aca="false">C7/$C$10</f>
        <v>0.894197387998016</v>
      </c>
      <c r="E7" s="1" t="n">
        <f aca="false">25*45.85/82.1</f>
        <v>13.9616321559074</v>
      </c>
      <c r="F7" s="1" t="n">
        <f aca="false">E7/$E$10</f>
        <v>0.794352044352044</v>
      </c>
    </row>
    <row r="8" customFormat="false" ht="13.8" hidden="false" customHeight="false" outlineLevel="0" collapsed="false">
      <c r="A8" s="0" t="s">
        <v>9</v>
      </c>
      <c r="C8" s="1" t="n">
        <f aca="false">25*54.09/82.1</f>
        <v>16.4707673568819</v>
      </c>
      <c r="D8" s="1" t="n">
        <f aca="false">C8/$C$10</f>
        <v>0.894197387998016</v>
      </c>
      <c r="E8" s="1" t="n">
        <f aca="false">25*48.41/82.1</f>
        <v>14.7411693057247</v>
      </c>
      <c r="F8" s="1" t="n">
        <f aca="false">E8/$E$10</f>
        <v>0.838704088704089</v>
      </c>
    </row>
    <row r="9" customFormat="false" ht="13.8" hidden="false" customHeight="false" outlineLevel="0" collapsed="false">
      <c r="A9" s="0" t="s">
        <v>10</v>
      </c>
      <c r="C9" s="1" t="n">
        <f aca="false">25*56.78/82.1</f>
        <v>17.2898903775883</v>
      </c>
      <c r="D9" s="1" t="n">
        <f aca="false">C9/$C$10</f>
        <v>0.9386675483551</v>
      </c>
      <c r="E9" s="1" t="n">
        <f aca="false">25*51.32/82.1</f>
        <v>15.6272838002436</v>
      </c>
      <c r="F9" s="1" t="n">
        <f aca="false">E9/$E$10</f>
        <v>0.889119889119889</v>
      </c>
    </row>
    <row r="10" customFormat="false" ht="13.8" hidden="false" customHeight="false" outlineLevel="0" collapsed="false">
      <c r="A10" s="0" t="s">
        <v>11</v>
      </c>
      <c r="C10" s="1" t="n">
        <f aca="false">25*60.49/82.1</f>
        <v>18.4196102314251</v>
      </c>
      <c r="D10" s="1" t="n">
        <f aca="false">C10/$C$10</f>
        <v>1</v>
      </c>
      <c r="E10" s="1" t="n">
        <f aca="false">25*57.72/82.1</f>
        <v>17.5761266747868</v>
      </c>
      <c r="F10" s="1" t="n">
        <f aca="false">E10/$E$10</f>
        <v>1</v>
      </c>
    </row>
    <row r="11" customFormat="false" ht="13.8" hidden="false" customHeight="false" outlineLevel="0" collapsed="false">
      <c r="A11" s="0" t="s">
        <v>12</v>
      </c>
      <c r="C11" s="1" t="n">
        <f aca="false">25*61.83/82.1</f>
        <v>18.8276492082826</v>
      </c>
      <c r="D11" s="1" t="n">
        <f aca="false">C11/$C$10</f>
        <v>1.02215242188792</v>
      </c>
      <c r="E11" s="1" t="n">
        <f aca="false">25*60.24/82.1</f>
        <v>18.3434835566382</v>
      </c>
      <c r="F11" s="1" t="n">
        <f aca="false">E11/$E$10</f>
        <v>1.04365904365904</v>
      </c>
    </row>
    <row r="12" customFormat="false" ht="13.8" hidden="false" customHeight="false" outlineLevel="0" collapsed="false">
      <c r="A12" s="0" t="s">
        <v>13</v>
      </c>
      <c r="C12" s="1" t="n">
        <f aca="false">25*61.83/82.1</f>
        <v>18.8276492082826</v>
      </c>
      <c r="D12" s="1" t="n">
        <f aca="false">C12/$C$10</f>
        <v>1.02215242188792</v>
      </c>
      <c r="E12" s="1" t="n">
        <f aca="false">25*60.96/82.1</f>
        <v>18.5627283800244</v>
      </c>
      <c r="F12" s="1" t="n">
        <f aca="false">E12/$E$10</f>
        <v>1.05613305613306</v>
      </c>
    </row>
    <row r="13" customFormat="false" ht="13.8" hidden="false" customHeight="false" outlineLevel="0" collapsed="false">
      <c r="A13" s="0" t="s">
        <v>14</v>
      </c>
      <c r="C13" s="1" t="n">
        <f aca="false">25*64.65/82.1</f>
        <v>19.6863580998782</v>
      </c>
      <c r="D13" s="1" t="n">
        <f aca="false">C13/$C$10</f>
        <v>1.06877169780129</v>
      </c>
      <c r="E13" s="1" t="n">
        <f aca="false">25*63.99/82.1</f>
        <v>19.4853836784409</v>
      </c>
      <c r="F13" s="1" t="n">
        <f aca="false">E13/$E$10</f>
        <v>1.10862785862786</v>
      </c>
    </row>
    <row r="14" customFormat="false" ht="13.8" hidden="false" customHeight="false" outlineLevel="0" collapsed="false">
      <c r="A14" s="0" t="s">
        <v>15</v>
      </c>
      <c r="C14" s="1" t="n">
        <f aca="false">25*67.41/82.1</f>
        <v>20.526796589525</v>
      </c>
      <c r="D14" s="1" t="n">
        <f aca="false">C14/$C$10</f>
        <v>1.11439907422715</v>
      </c>
      <c r="E14" s="1" t="n">
        <f aca="false">25*66.73/82.1</f>
        <v>20.3197320341048</v>
      </c>
      <c r="F14" s="1" t="n">
        <f aca="false">E14/$E$10</f>
        <v>1.15609840609841</v>
      </c>
    </row>
    <row r="15" customFormat="false" ht="13.8" hidden="false" customHeight="false" outlineLevel="0" collapsed="false">
      <c r="A15" s="0" t="s">
        <v>16</v>
      </c>
      <c r="C15" s="1" t="n">
        <f aca="false">25*70.86/82.1</f>
        <v>21.5773447015834</v>
      </c>
      <c r="D15" s="1" t="n">
        <f aca="false">C15/$C$10</f>
        <v>1.17143329475946</v>
      </c>
      <c r="E15" s="1" t="n">
        <f aca="false">25*70.11/82.1</f>
        <v>21.3489646772229</v>
      </c>
      <c r="F15" s="1" t="n">
        <f aca="false">E15/$E$10</f>
        <v>1.21465696465696</v>
      </c>
    </row>
    <row r="16" customFormat="false" ht="13.8" hidden="false" customHeight="false" outlineLevel="0" collapsed="false">
      <c r="A16" s="0" t="s">
        <v>17</v>
      </c>
      <c r="C16" s="1" t="n">
        <f aca="false">25*74.7/82.1</f>
        <v>22.7466504263094</v>
      </c>
      <c r="D16" s="1" t="n">
        <f aca="false">C16/$C$10</f>
        <v>1.23491486196065</v>
      </c>
      <c r="E16" s="1" t="n">
        <f aca="false">25*70.3/82.1</f>
        <v>21.4068209500609</v>
      </c>
      <c r="F16" s="1" t="n">
        <f aca="false">E16/$E$10</f>
        <v>1.21794871794872</v>
      </c>
    </row>
    <row r="17" customFormat="false" ht="13.8" hidden="false" customHeight="false" outlineLevel="0" collapsed="false">
      <c r="A17" s="0" t="s">
        <v>18</v>
      </c>
      <c r="C17" s="1" t="n">
        <f aca="false">25*68.85/82.1</f>
        <v>20.9652862362972</v>
      </c>
      <c r="D17" s="1" t="n">
        <f aca="false">C17/$C$10</f>
        <v>1.13820466192759</v>
      </c>
      <c r="E17" s="1" t="n">
        <f aca="false">25*66.11/82.1</f>
        <v>20.1309378806334</v>
      </c>
      <c r="F17" s="1" t="n">
        <f aca="false">E17/$E$10</f>
        <v>1.1453568953569</v>
      </c>
    </row>
    <row r="18" customFormat="false" ht="13.8" hidden="false" customHeight="false" outlineLevel="0" collapsed="false">
      <c r="A18" s="0" t="s">
        <v>19</v>
      </c>
      <c r="C18" s="1" t="n">
        <f aca="false">25*63.36/82.1</f>
        <v>19.2935444579781</v>
      </c>
      <c r="D18" s="1" t="n">
        <f aca="false">C18/$C$10</f>
        <v>1.04744585881964</v>
      </c>
      <c r="E18" s="1" t="n">
        <f aca="false">25*63.35/82.1</f>
        <v>19.2904993909866</v>
      </c>
      <c r="F18" s="1" t="n">
        <f aca="false">E18/$E$10</f>
        <v>1.09753984753985</v>
      </c>
    </row>
    <row r="19" customFormat="false" ht="13.8" hidden="false" customHeight="false" outlineLevel="0" collapsed="false">
      <c r="A19" s="0" t="s">
        <v>20</v>
      </c>
      <c r="C19" s="1" t="n">
        <f aca="false">25*61.62/82.1</f>
        <v>18.7637028014616</v>
      </c>
      <c r="D19" s="1" t="n">
        <f aca="false">C19/$C$10</f>
        <v>1.0186807736816</v>
      </c>
      <c r="E19" s="1" t="n">
        <f aca="false">25*58.11/82.1</f>
        <v>17.6948842874543</v>
      </c>
      <c r="F19" s="1" t="n">
        <f aca="false">E19/$E$10</f>
        <v>1.00675675675676</v>
      </c>
    </row>
    <row r="20" customFormat="false" ht="13.8" hidden="false" customHeight="false" outlineLevel="0" collapsed="false">
      <c r="C20" s="1"/>
      <c r="D20" s="1"/>
      <c r="E20" s="1"/>
      <c r="F20" s="1"/>
    </row>
    <row r="21" customFormat="false" ht="13.8" hidden="false" customHeight="false" outlineLevel="0" collapsed="false">
      <c r="A21" s="0" t="n">
        <v>13</v>
      </c>
      <c r="B21" s="0" t="n">
        <v>0.333</v>
      </c>
      <c r="C21" s="1"/>
      <c r="D21" s="1"/>
      <c r="E21" s="1"/>
      <c r="F21" s="1"/>
    </row>
    <row r="22" customFormat="false" ht="13.8" hidden="false" customHeight="false" outlineLevel="0" collapsed="false">
      <c r="A22" s="0" t="n">
        <v>12</v>
      </c>
      <c r="B22" s="0" t="n">
        <v>0.333</v>
      </c>
    </row>
    <row r="23" customFormat="false" ht="13.8" hidden="false" customHeight="false" outlineLevel="0" collapsed="false">
      <c r="A23" s="0" t="n">
        <v>11</v>
      </c>
      <c r="B23" s="0" t="n">
        <v>0.333</v>
      </c>
    </row>
    <row r="24" customFormat="false" ht="13.8" hidden="false" customHeight="false" outlineLevel="0" collapsed="false">
      <c r="A24" s="0" t="n">
        <v>10</v>
      </c>
      <c r="B24" s="0" t="n">
        <v>0.333</v>
      </c>
      <c r="F24" s="0" t="s">
        <v>21</v>
      </c>
      <c r="G24" s="0" t="n">
        <f aca="false">(F10-F2)/9</f>
        <v>0.0430815430815431</v>
      </c>
    </row>
    <row r="25" customFormat="false" ht="13.8" hidden="false" customHeight="false" outlineLevel="0" collapsed="false">
      <c r="A25" s="0" t="n">
        <v>9</v>
      </c>
      <c r="B25" s="0" t="n">
        <f aca="false">1-A25*0.0430815</f>
        <v>0.6122665</v>
      </c>
      <c r="F25" s="0" t="s">
        <v>22</v>
      </c>
      <c r="G25" s="0" t="n">
        <f aca="false">(F16-F10)/6</f>
        <v>0.0363247863247863</v>
      </c>
    </row>
    <row r="26" customFormat="false" ht="13.8" hidden="false" customHeight="false" outlineLevel="0" collapsed="false">
      <c r="A26" s="0" t="n">
        <v>8</v>
      </c>
      <c r="B26" s="0" t="n">
        <f aca="false">1-A26*0.0430815</f>
        <v>0.655348</v>
      </c>
      <c r="F26" s="0" t="s">
        <v>23</v>
      </c>
      <c r="G26" s="0" t="n">
        <f aca="false">(F16-F19)/3</f>
        <v>0.0703973203973204</v>
      </c>
    </row>
    <row r="27" customFormat="false" ht="13.8" hidden="false" customHeight="false" outlineLevel="0" collapsed="false">
      <c r="A27" s="0" t="n">
        <v>7</v>
      </c>
      <c r="B27" s="0" t="n">
        <f aca="false">1-A27*0.0430815</f>
        <v>0.6984295</v>
      </c>
    </row>
    <row r="28" customFormat="false" ht="13.8" hidden="false" customHeight="false" outlineLevel="0" collapsed="false">
      <c r="A28" s="0" t="n">
        <v>6</v>
      </c>
      <c r="B28" s="0" t="n">
        <f aca="false">1-A28*0.0430815</f>
        <v>0.741511</v>
      </c>
    </row>
    <row r="29" customFormat="false" ht="13.8" hidden="false" customHeight="false" outlineLevel="0" collapsed="false">
      <c r="A29" s="0" t="n">
        <v>5</v>
      </c>
      <c r="B29" s="0" t="n">
        <f aca="false">1-A29*0.0430815</f>
        <v>0.7845925</v>
      </c>
    </row>
    <row r="30" customFormat="false" ht="13.8" hidden="false" customHeight="false" outlineLevel="0" collapsed="false">
      <c r="A30" s="0" t="n">
        <v>4</v>
      </c>
      <c r="B30" s="0" t="n">
        <f aca="false">1-A30*0.0430815</f>
        <v>0.827674</v>
      </c>
    </row>
    <row r="31" customFormat="false" ht="13.8" hidden="false" customHeight="false" outlineLevel="0" collapsed="false">
      <c r="A31" s="0" t="n">
        <v>3</v>
      </c>
      <c r="B31" s="0" t="n">
        <f aca="false">1-A31*0.0430815</f>
        <v>0.8707555</v>
      </c>
    </row>
    <row r="32" customFormat="false" ht="13.8" hidden="false" customHeight="false" outlineLevel="0" collapsed="false">
      <c r="A32" s="0" t="n">
        <v>2</v>
      </c>
      <c r="B32" s="0" t="n">
        <f aca="false">1-A32*0.0430815</f>
        <v>0.913837</v>
      </c>
    </row>
    <row r="33" customFormat="false" ht="13.8" hidden="false" customHeight="false" outlineLevel="0" collapsed="false">
      <c r="A33" s="0" t="n">
        <v>1</v>
      </c>
      <c r="B33" s="0" t="n">
        <f aca="false">1-A33*0.0430815</f>
        <v>0.9569185</v>
      </c>
    </row>
    <row r="34" customFormat="false" ht="13.8" hidden="false" customHeight="false" outlineLevel="0" collapsed="false">
      <c r="A34" s="0" t="n">
        <v>0</v>
      </c>
      <c r="B34" s="0" t="n">
        <f aca="false">1-A34*0.0430815</f>
        <v>1</v>
      </c>
    </row>
    <row r="35" customFormat="false" ht="13.8" hidden="false" customHeight="false" outlineLevel="0" collapsed="false">
      <c r="A35" s="0" t="n">
        <v>-1</v>
      </c>
      <c r="B35" s="0" t="n">
        <f aca="false">1-A35*0.0363248</f>
        <v>1.0363248</v>
      </c>
    </row>
    <row r="36" customFormat="false" ht="13.8" hidden="false" customHeight="false" outlineLevel="0" collapsed="false">
      <c r="A36" s="0" t="n">
        <v>-2</v>
      </c>
      <c r="B36" s="0" t="n">
        <f aca="false">1-A36*0.0363248</f>
        <v>1.0726496</v>
      </c>
    </row>
    <row r="37" customFormat="false" ht="13.8" hidden="false" customHeight="false" outlineLevel="0" collapsed="false">
      <c r="A37" s="0" t="n">
        <v>-3</v>
      </c>
      <c r="B37" s="0" t="n">
        <f aca="false">1-A37*0.0363248</f>
        <v>1.1089744</v>
      </c>
    </row>
    <row r="38" customFormat="false" ht="13.8" hidden="false" customHeight="false" outlineLevel="0" collapsed="false">
      <c r="A38" s="0" t="n">
        <v>-4</v>
      </c>
      <c r="B38" s="0" t="n">
        <f aca="false">1-A38*0.0363248</f>
        <v>1.1452992</v>
      </c>
    </row>
    <row r="39" customFormat="false" ht="13.8" hidden="false" customHeight="false" outlineLevel="0" collapsed="false">
      <c r="A39" s="0" t="n">
        <v>-5</v>
      </c>
      <c r="B39" s="0" t="n">
        <f aca="false">1-A39*0.0363248</f>
        <v>1.181624</v>
      </c>
    </row>
    <row r="40" customFormat="false" ht="13.8" hidden="false" customHeight="false" outlineLevel="0" collapsed="false">
      <c r="A40" s="0" t="n">
        <v>-6</v>
      </c>
      <c r="B40" s="0" t="n">
        <f aca="false">1-A40*0.0363248</f>
        <v>1.2179488</v>
      </c>
    </row>
    <row r="41" customFormat="false" ht="13.8" hidden="false" customHeight="false" outlineLevel="0" collapsed="false">
      <c r="A41" s="0" t="n">
        <v>-7</v>
      </c>
      <c r="B41" s="0" t="n">
        <f aca="false">1.2179488+((6+A41)*0.0703972)</f>
        <v>1.1475516</v>
      </c>
    </row>
    <row r="42" customFormat="false" ht="13.8" hidden="false" customHeight="false" outlineLevel="0" collapsed="false">
      <c r="A42" s="0" t="n">
        <v>-8</v>
      </c>
      <c r="B42" s="0" t="n">
        <f aca="false">1.2179488+((6+A42)*0.0703972)</f>
        <v>1.0771544</v>
      </c>
    </row>
    <row r="43" customFormat="false" ht="13.8" hidden="false" customHeight="false" outlineLevel="0" collapsed="false">
      <c r="A43" s="0" t="n">
        <v>-9</v>
      </c>
      <c r="B43" s="0" t="n">
        <f aca="false">1.2179488+((6+A43)*0.0703972)</f>
        <v>1.0067572</v>
      </c>
    </row>
    <row r="44" customFormat="false" ht="13.8" hidden="false" customHeight="false" outlineLevel="0" collapsed="false">
      <c r="A44" s="0" t="n">
        <v>-10</v>
      </c>
      <c r="B44" s="0" t="n">
        <v>1</v>
      </c>
    </row>
    <row r="45" customFormat="false" ht="13.8" hidden="false" customHeight="false" outlineLevel="0" collapsed="false">
      <c r="A45" s="0" t="n">
        <v>-11</v>
      </c>
      <c r="B45" s="0" t="n">
        <v>1</v>
      </c>
    </row>
    <row r="46" customFormat="false" ht="13.8" hidden="false" customHeight="false" outlineLevel="0" collapsed="false">
      <c r="A46" s="0" t="n">
        <v>-12</v>
      </c>
      <c r="B46" s="0" t="n">
        <v>1</v>
      </c>
    </row>
    <row r="47" customFormat="false" ht="13.8" hidden="false" customHeight="false" outlineLevel="0" collapsed="false">
      <c r="A47" s="0" t="n">
        <v>-13</v>
      </c>
      <c r="B47" s="0" t="n">
        <v>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2019-12-21T11:48:04Z</dcterms:created>
  <dc:creator>emna ben hassine</dc:creator>
  <dc:description/>
  <dc:language>de-DE</dc:language>
  <cp:lastModifiedBy/>
  <dcterms:modified xsi:type="dcterms:W3CDTF">2020-01-02T15:50:55Z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