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2e9e36e55ec9e5bf/Desktop/ecommerce/"/>
    </mc:Choice>
  </mc:AlternateContent>
  <xr:revisionPtr revIDLastSave="0" documentId="8_{138B007A-E4E5-4354-9FD5-E8256B4EFBE3}" xr6:coauthVersionLast="47" xr6:coauthVersionMax="47" xr10:uidLastSave="{00000000-0000-0000-0000-000000000000}"/>
  <bookViews>
    <workbookView xWindow="-108" yWindow="-108" windowWidth="23256" windowHeight="12456" activeTab="1" xr2:uid="{7D28CB54-B316-42CC-9BF9-A52F111078DB}"/>
  </bookViews>
  <sheets>
    <sheet name="Data (2)" sheetId="2" r:id="rId1"/>
    <sheet name="dashboard" sheetId="1" r:id="rId2"/>
    <sheet name="Sheet2" sheetId="3" r:id="rId3"/>
  </sheets>
  <definedNames>
    <definedName name="_xlchart.v1.0" hidden="1">Sheet2!$R$6:$R$9</definedName>
    <definedName name="_xlchart.v1.1" hidden="1">Sheet2!$S$5</definedName>
    <definedName name="_xlchart.v1.2" hidden="1">Sheet2!$S$6:$S$9</definedName>
    <definedName name="_xlchart.v1.3" hidden="1">Sheet2!$R$6:$R$9</definedName>
    <definedName name="_xlchart.v1.4" hidden="1">Sheet2!$S$5</definedName>
    <definedName name="_xlchart.v1.5" hidden="1">Sheet2!$S$6:$S$9</definedName>
    <definedName name="_xlchart.v5.6" hidden="1">Sheet2!$AO$7</definedName>
    <definedName name="_xlchart.v5.7" hidden="1">Sheet2!$AO$8:$AO$56</definedName>
    <definedName name="_xlchart.v5.8" hidden="1">Sheet2!$AP$7</definedName>
    <definedName name="_xlchart.v5.9" hidden="1">Sheet2!$AP$8:$AP$56</definedName>
    <definedName name="ExternalData_1" localSheetId="0" hidden="1">'Data (2)'!$A$1:$V$9995</definedName>
    <definedName name="Slicer_Region">#N/A</definedName>
    <definedName name="Slicer_Segment">#N/A</definedName>
    <definedName name="Slicer_Year">#N/A</definedName>
  </definedNames>
  <calcPr calcId="191029"/>
  <pivotCaches>
    <pivotCache cacheId="4"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e0fe67ca-9e55-425a-b29c-a0b2b61580c6" name="Data" connection="Query -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V12" i="3" l="1"/>
  <c r="CU12" i="3"/>
  <c r="CT12" i="3"/>
  <c r="CS12" i="3"/>
  <c r="AO38" i="3"/>
  <c r="AO39" i="3"/>
  <c r="AO40" i="3"/>
  <c r="AO41" i="3"/>
  <c r="AO42" i="3"/>
  <c r="AO43" i="3"/>
  <c r="AO44" i="3"/>
  <c r="AO45" i="3"/>
  <c r="AO46" i="3"/>
  <c r="AO47" i="3"/>
  <c r="AO48" i="3"/>
  <c r="AO49" i="3"/>
  <c r="AO50" i="3"/>
  <c r="AO51" i="3"/>
  <c r="AO52" i="3"/>
  <c r="AO53" i="3"/>
  <c r="AO54" i="3"/>
  <c r="AO55" i="3"/>
  <c r="AO56" i="3"/>
  <c r="AO16" i="3"/>
  <c r="AO17" i="3"/>
  <c r="AO18" i="3"/>
  <c r="AO19" i="3"/>
  <c r="AO20" i="3"/>
  <c r="AO21" i="3"/>
  <c r="AO22" i="3"/>
  <c r="AO23" i="3"/>
  <c r="AO24" i="3"/>
  <c r="AO25" i="3"/>
  <c r="AO26" i="3"/>
  <c r="AO27" i="3"/>
  <c r="AO28" i="3"/>
  <c r="AO29" i="3"/>
  <c r="AO30" i="3"/>
  <c r="AO31" i="3"/>
  <c r="AO32" i="3"/>
  <c r="AO33" i="3"/>
  <c r="AO34" i="3"/>
  <c r="AO35" i="3"/>
  <c r="AO36" i="3"/>
  <c r="AO37" i="3"/>
  <c r="AO9" i="3"/>
  <c r="AO10" i="3"/>
  <c r="AO11" i="3"/>
  <c r="AO12" i="3"/>
  <c r="AO13" i="3"/>
  <c r="AO14" i="3"/>
  <c r="AO15" i="3"/>
  <c r="AO8" i="3"/>
  <c r="R7" i="3"/>
  <c r="R8" i="3"/>
  <c r="R9" i="3"/>
  <c r="R6" i="3"/>
  <c r="BW23" i="3"/>
  <c r="AP55" i="3"/>
  <c r="AP44" i="3"/>
  <c r="AP26" i="3"/>
  <c r="AP14" i="3"/>
  <c r="AP8" i="3"/>
  <c r="CR12" i="3"/>
  <c r="AP19" i="3"/>
  <c r="AP54" i="3"/>
  <c r="AP25" i="3"/>
  <c r="AP30" i="3"/>
  <c r="BS23" i="3"/>
  <c r="AP51" i="3"/>
  <c r="AP24" i="3"/>
  <c r="AP31" i="3"/>
  <c r="AP15" i="3"/>
  <c r="AP22" i="3"/>
  <c r="AP17" i="3"/>
  <c r="AP29" i="3"/>
  <c r="S6" i="3"/>
  <c r="AP23" i="3"/>
  <c r="AP40" i="3"/>
  <c r="AP50" i="3"/>
  <c r="AP9" i="3"/>
  <c r="BN23" i="3"/>
  <c r="AP52" i="3"/>
  <c r="AP36" i="3"/>
  <c r="AP10" i="3"/>
  <c r="AP20" i="3"/>
  <c r="AP27" i="3"/>
  <c r="AP46" i="3"/>
  <c r="S8" i="3"/>
  <c r="S7" i="3"/>
  <c r="AP16" i="3"/>
  <c r="AP48" i="3"/>
  <c r="AP21" i="3"/>
  <c r="AP33" i="3"/>
  <c r="AP45" i="3"/>
  <c r="AP43" i="3"/>
  <c r="AP32" i="3"/>
  <c r="AP38" i="3"/>
  <c r="AP35" i="3"/>
  <c r="AP53" i="3"/>
  <c r="AP34" i="3"/>
  <c r="AP41" i="3"/>
  <c r="AP11" i="3"/>
  <c r="S9" i="3"/>
  <c r="AP39" i="3"/>
  <c r="AP12" i="3"/>
  <c r="AP47" i="3"/>
  <c r="AP37" i="3"/>
  <c r="AP56" i="3"/>
  <c r="AP13" i="3"/>
  <c r="CE23" i="3"/>
  <c r="AP28" i="3"/>
  <c r="AP18" i="3"/>
  <c r="AP49" i="3"/>
  <c r="CA23" i="3"/>
  <c r="AP4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A49BED-8B64-4731-9978-141E3C5AFCD9}" name="Query - Data" description="Connection to the 'Data' query in the workbook." type="100" refreshedVersion="8" minRefreshableVersion="5">
    <extLst>
      <ext xmlns:x15="http://schemas.microsoft.com/office/spreadsheetml/2010/11/main" uri="{DE250136-89BD-433C-8126-D09CA5730AF9}">
        <x15:connection id="d282a341-4188-4371-9464-0488b21df1c5"/>
      </ext>
    </extLst>
  </connection>
  <connection id="2" xr16:uid="{E7A6363E-A82A-4001-928D-1687E3A5D11F}"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 id="3" xr16:uid="{158F6AE7-7AED-42C3-8712-DEB5F973FA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<sst xmlns="http://schemas.openxmlformats.org/spreadsheetml/2006/main" count="130117" uniqueCount="10954">
  <si>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</si>
  <si>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</si>
  <si>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</si>
  <si>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</si>
  <si>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</si>
  <si>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</si>
  <si>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</si>
  <si>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</si>
  <si>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</si>
  <si>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</si>
  <si>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</si>
  <si>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</si>
  <si>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</si>
  <si>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</si>
  <si>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</si>
  <si>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</si>
  <si>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</si>
  <si>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</si>
  <si>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</si>
  <si>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</si>
  <si>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</si>
  <si>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</si>
  <si>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</si>
  <si>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</si>
  <si>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</si>
  <si>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</si>
  <si>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</si>
  <si>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</si>
  <si>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</si>
  <si>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</si>
  <si>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</si>
  <si>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</si>
  <si>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</si>
  <si>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</si>
  <si>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</si>
  <si>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</si>
  <si>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</si>
  <si>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</si>
  <si>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</si>
  <si>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</si>
  <si>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</si>
  <si>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</si>
  <si>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</si>
  <si>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</si>
  <si>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</si>
  <si>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</si>
  <si>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</si>
  <si>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</si>
  <si>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</si>
  <si>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</si>
  <si>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</si>
  <si>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</si>
  <si>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</si>
  <si>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</si>
  <si>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</si>
  <si>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</si>
  <si>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</si>
  <si>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</si>
  <si>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</si>
  <si>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</si>
  <si>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</si>
  <si>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</si>
  <si>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</si>
  <si>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</si>
  <si>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</si>
  <si>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</si>
  <si>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</si>
  <si>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</si>
  <si>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</si>
  <si>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</si>
  <si>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</si>
  <si>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</si>
  <si>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</si>
  <si>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</si>
  <si>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</si>
  <si>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</si>
  <si>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</si>
  <si>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</si>
  <si>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</si>
  <si>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</si>
  <si>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</si>
  <si>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</si>
  <si>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</si>
  <si>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</si>
  <si>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</si>
  <si>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</si>
  <si>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</si>
  <si>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</si>
  <si>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</si>
  <si>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</si>
  <si>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</si>
  <si>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</si>
  <si>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</si>
  <si>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</si>
  <si>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</si>
  <si>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</si>
  <si>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</si>
  <si>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</si>
  <si>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</si>
  <si>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</si>
  <si>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</si>
  <si>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</si>
  <si>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</si>
  <si>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</si>
  <si>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</si>
  <si>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</si>
  <si>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</si>
  <si>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</si>
  <si>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</si>
  <si>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</si>
  <si>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</si>
  <si>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</si>
  <si>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</si>
  <si>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</si>
  <si>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</si>
  <si>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</si>
  <si>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</si>
  <si>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</si>
  <si>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</si>
  <si>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</si>
  <si>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</si>
  <si>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</si>
  <si>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</si>
  <si>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</si>
  <si>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</si>
  <si>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</si>
  <si>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</si>
  <si>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</si>
  <si>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</si>
  <si>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</si>
  <si>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</si>
  <si>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</si>
  <si>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</si>
  <si>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</si>
  <si>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</si>
  <si>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</si>
  <si>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</si>
  <si>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</si>
  <si>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</si>
  <si>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</si>
  <si>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</si>
  <si>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</si>
  <si>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</si>
  <si>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</si>
  <si>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</si>
  <si>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</si>
  <si>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</si>
  <si>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</si>
  <si>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</si>
  <si>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</si>
  <si>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</si>
  <si>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</si>
  <si>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</si>
  <si>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</si>
  <si>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</si>
  <si>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</si>
  <si>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</si>
  <si>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</si>
  <si>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</si>
  <si>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</si>
  <si>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</si>
  <si>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</si>
  <si>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</si>
  <si>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</si>
  <si>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</si>
  <si>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</si>
  <si>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</si>
  <si>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</si>
  <si>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</si>
  <si>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</si>
  <si>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</si>
  <si>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</si>
  <si>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</si>
  <si>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</si>
  <si>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</si>
  <si>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</si>
  <si>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</si>
  <si>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</si>
  <si>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</si>
  <si>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</si>
  <si>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</si>
  <si>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</si>
  <si>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</si>
  <si>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</si>
  <si>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</si>
  <si>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</si>
  <si>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</si>
  <si>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</si>
  <si>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</si>
  <si>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</si>
  <si>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</si>
  <si>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</si>
  <si>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</si>
  <si>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</si>
  <si>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</si>
  <si>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</si>
  <si>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</si>
  <si>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</si>
  <si>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</si>
  <si>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</si>
  <si>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</si>
  <si>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</si>
  <si>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</si>
  <si>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</si>
  <si>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</si>
  <si>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</si>
  <si>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</si>
  <si>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</si>
  <si>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</si>
  <si>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</si>
  <si>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</si>
  <si>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</si>
  <si>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</si>
  <si>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</si>
  <si>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</si>
  <si>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</si>
  <si>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</si>
  <si>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</si>
  <si>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</si>
  <si>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</si>
  <si>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</si>
  <si>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</si>
  <si>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</si>
  <si>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</si>
  <si>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</si>
  <si>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</si>
  <si>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</si>
  <si>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</si>
  <si>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</si>
  <si>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</si>
  <si>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</si>
  <si>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</si>
  <si>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</si>
  <si>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</si>
  <si>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</si>
  <si>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</si>
  <si>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</si>
  <si>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</si>
  <si>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</si>
  <si>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</si>
  <si>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</si>
  <si>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</si>
  <si>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</si>
  <si>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</si>
  <si>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</si>
  <si>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</si>
  <si>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</si>
  <si>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</si>
  <si>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</si>
  <si>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</si>
  <si>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</si>
  <si>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</si>
  <si>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</si>
  <si>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</si>
  <si>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</si>
  <si>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</si>
  <si>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</si>
  <si>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</si>
  <si>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</si>
  <si>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</si>
  <si>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</si>
  <si>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</si>
  <si>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</si>
  <si>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</si>
  <si>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</si>
  <si>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</si>
  <si>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</si>
  <si>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</si>
  <si>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</si>
  <si>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</si>
  <si>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</si>
  <si>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</si>
  <si>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</si>
  <si>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</si>
  <si>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</si>
  <si>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</si>
  <si>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</si>
  <si>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</si>
  <si>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</si>
  <si>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</si>
  <si>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</si>
  <si>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</si>
  <si>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</si>
  <si>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</si>
  <si>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</si>
  <si>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</si>
  <si>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</si>
  <si>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</si>
  <si>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</si>
  <si>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</si>
  <si>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</si>
  <si>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</si>
  <si>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</si>
  <si>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</si>
  <si>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</si>
  <si>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</si>
  <si>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</si>
  <si>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</si>
  <si>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</si>
  <si>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</si>
  <si>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</si>
  <si>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</si>
  <si>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</si>
  <si>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</si>
  <si>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</si>
  <si>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</si>
  <si>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</si>
  <si>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</si>
  <si>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</si>
  <si>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</si>
  <si>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</si>
  <si>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</si>
  <si>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</si>
  <si>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</si>
  <si>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</si>
  <si>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</si>
  <si>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</si>
  <si>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</si>
  <si>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</si>
  <si>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</si>
  <si>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</si>
  <si>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</si>
  <si>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</si>
  <si>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</si>
  <si>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</si>
  <si>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</si>
  <si>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</si>
  <si>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</si>
  <si>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</si>
  <si>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</si>
  <si>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</si>
  <si>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</si>
  <si>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</si>
  <si>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</si>
  <si>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</si>
  <si>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</si>
  <si>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</si>
  <si>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</si>
  <si>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</si>
  <si>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</si>
  <si>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</si>
  <si>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</si>
  <si>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</si>
  <si>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</si>
  <si>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</si>
  <si>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</si>
  <si>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</si>
  <si>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</si>
  <si>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</si>
  <si>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</si>
  <si>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</si>
  <si>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</si>
  <si>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</si>
  <si>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</si>
  <si>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</si>
  <si>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</si>
  <si>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</si>
  <si>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</si>
  <si>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</si>
  <si>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</si>
  <si>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</si>
  <si>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</si>
  <si>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</si>
  <si>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</si>
  <si>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</si>
  <si>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</si>
  <si>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</si>
  <si>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</si>
  <si>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</si>
  <si>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</si>
  <si>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</si>
  <si>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</si>
  <si>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</si>
  <si>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</si>
  <si>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</si>
  <si>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</si>
  <si>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</si>
  <si>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</si>
  <si>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</si>
  <si>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</si>
  <si>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</si>
  <si>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</si>
  <si>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</si>
  <si>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</si>
  <si>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</si>
  <si>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</si>
  <si>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</si>
  <si>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</si>
  <si>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</si>
  <si>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</si>
  <si>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</si>
  <si>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</si>
  <si>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</si>
  <si>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</si>
  <si>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</si>
  <si>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</si>
  <si>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</si>
  <si>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</si>
  <si>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</si>
  <si>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</si>
  <si>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</si>
  <si>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</si>
  <si>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</si>
  <si>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</si>
  <si>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</si>
  <si>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</si>
  <si>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</si>
  <si>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</si>
  <si>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</si>
  <si>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</si>
  <si>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</si>
  <si>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</si>
  <si>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</si>
  <si>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</si>
  <si>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</si>
  <si>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</si>
  <si>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</si>
  <si>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</si>
  <si>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</si>
  <si>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</si>
  <si>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</si>
  <si>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</si>
  <si>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</si>
  <si>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</si>
  <si>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</si>
  <si>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</si>
  <si>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</si>
  <si>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</si>
  <si>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</si>
  <si>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</si>
  <si>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</si>
  <si>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</si>
  <si>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</si>
  <si>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</si>
  <si>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</si>
  <si>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</si>
  <si>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</si>
  <si>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</si>
  <si>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</si>
  <si>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</si>
  <si>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</si>
  <si>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</si>
  <si>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</si>
  <si>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</si>
  <si>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</si>
  <si>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</si>
  <si>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</si>
  <si>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</si>
  <si>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</si>
  <si>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</si>
  <si>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</si>
  <si>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</si>
  <si>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</si>
  <si>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</si>
  <si>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</si>
  <si>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</si>
  <si>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</si>
  <si>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</si>
  <si>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</si>
  <si>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</si>
  <si>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</si>
  <si>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</si>
  <si>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</si>
  <si>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</si>
  <si>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</si>
  <si>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</si>
  <si>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</si>
  <si>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</si>
  <si>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</si>
  <si>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</si>
  <si>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</si>
  <si>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</si>
  <si>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</si>
  <si>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</si>
  <si>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</si>
  <si>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</si>
  <si>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</si>
  <si>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</si>
  <si>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</si>
  <si>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</si>
  <si>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</si>
  <si>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</si>
  <si>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</si>
  <si>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</si>
  <si>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</si>
  <si>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</si>
  <si>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</si>
  <si>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</si>
  <si>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</si>
  <si>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</si>
  <si>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</si>
  <si>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</si>
  <si>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</si>
  <si>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</si>
  <si>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</si>
  <si>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</si>
  <si>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</si>
  <si>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</si>
  <si>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</si>
  <si>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</si>
  <si>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</si>
  <si>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</si>
  <si>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</si>
  <si>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</si>
  <si>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</si>
  <si>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</si>
  <si>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</si>
  <si>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</si>
  <si>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</si>
  <si>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</si>
  <si>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</si>
  <si>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</si>
  <si>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</si>
  <si>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</si>
  <si>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</si>
  <si>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</si>
  <si>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</si>
  <si>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</si>
  <si>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</si>
  <si>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</si>
  <si>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</si>
  <si>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</si>
  <si>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</si>
  <si>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</si>
  <si>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</si>
  <si>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</si>
  <si>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</si>
  <si>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</si>
  <si>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</si>
  <si>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</si>
  <si>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</si>
  <si>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</si>
  <si>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</si>
  <si>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</si>
  <si>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</si>
  <si>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</si>
  <si>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</si>
  <si>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</si>
  <si>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</si>
  <si>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</si>
  <si>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</si>
  <si>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</si>
  <si>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</si>
  <si>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</si>
  <si>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</si>
  <si>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</si>
  <si>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</si>
  <si>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</si>
  <si>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</si>
  <si>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</si>
  <si>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</si>
  <si>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</si>
  <si>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</si>
  <si>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</si>
  <si>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</si>
  <si>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</si>
  <si>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</si>
  <si>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</si>
  <si>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</si>
  <si>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</si>
  <si>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</si>
  <si>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</si>
  <si>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</si>
  <si>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</si>
  <si>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</si>
  <si>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</si>
  <si>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</si>
  <si>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</si>
  <si>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</si>
  <si>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</si>
  <si>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</si>
  <si>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</si>
  <si>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</si>
  <si>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</si>
  <si>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</si>
  <si>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</si>
  <si>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</si>
  <si>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</si>
  <si>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</si>
  <si>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</si>
  <si>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</si>
  <si>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</si>
  <si>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</si>
  <si>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</si>
  <si>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</si>
  <si>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</si>
  <si>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</si>
  <si>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</si>
  <si>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</si>
  <si>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</si>
  <si>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</si>
  <si>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</si>
  <si>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</si>
  <si>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</si>
  <si>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</si>
  <si>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</si>
  <si>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</si>
  <si>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</si>
  <si>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</si>
  <si>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</si>
  <si>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</si>
  <si>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</si>
  <si>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</si>
  <si>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</si>
  <si>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</si>
  <si>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</si>
  <si>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</si>
  <si>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</si>
  <si>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</si>
  <si>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</si>
  <si>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</si>
  <si>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</si>
  <si>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</si>
  <si>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</si>
  <si>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</si>
  <si>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</si>
  <si>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</si>
  <si>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</si>
  <si>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</si>
  <si>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</si>
  <si>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</si>
  <si>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</si>
  <si>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</si>
  <si>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</si>
  <si>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</si>
  <si>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</si>
  <si>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</si>
  <si>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</si>
  <si>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</si>
  <si>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</si>
  <si>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</si>
  <si>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</si>
  <si>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</si>
  <si>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</si>
  <si>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</si>
  <si>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</si>
  <si>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</si>
  <si>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</si>
  <si>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</si>
  <si>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</si>
  <si>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</si>
  <si>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</si>
  <si>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</si>
  <si>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</si>
  <si>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</si>
  <si>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</si>
  <si>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</si>
  <si>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</si>
  <si>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</si>
  <si>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</si>
  <si>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</si>
  <si>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</si>
  <si>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</si>
  <si>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</si>
  <si>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</si>
  <si>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</si>
  <si>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</si>
  <si>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</si>
  <si>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</si>
  <si>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</si>
  <si>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</si>
  <si>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</si>
  <si>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</si>
  <si>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</si>
  <si>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</si>
  <si>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</si>
  <si>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</si>
  <si>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</si>
  <si>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</si>
  <si>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</si>
  <si>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</si>
  <si>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</si>
  <si>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</si>
  <si>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</si>
  <si>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</si>
  <si>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</si>
  <si>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</si>
  <si>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</si>
  <si>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</si>
  <si>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</si>
  <si>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</si>
  <si>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</si>
  <si>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</si>
  <si>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</si>
  <si>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</si>
  <si>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</si>
  <si>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</si>
  <si>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</si>
  <si>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</si>
  <si>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</si>
  <si>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</si>
  <si>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</si>
  <si>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</si>
  <si>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</si>
  <si>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</si>
  <si>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</si>
  <si>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</si>
  <si>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</si>
  <si>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</si>
  <si>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</si>
  <si>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</si>
  <si>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</si>
  <si>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</si>
  <si>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</si>
  <si>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</si>
  <si>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</si>
  <si>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</si>
  <si>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</si>
  <si>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</si>
  <si>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</si>
  <si>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</si>
  <si>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</si>
  <si>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</si>
  <si>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</si>
  <si>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</si>
  <si>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</si>
  <si>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</si>
  <si>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</si>
  <si>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</si>
  <si>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</si>
  <si>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</si>
  <si>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</si>
  <si>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</si>
  <si>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</si>
  <si>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</si>
  <si>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</si>
  <si>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</si>
  <si>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</si>
  <si>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</si>
  <si>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</si>
  <si>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</si>
  <si>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</si>
  <si>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</si>
  <si>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</si>
  <si>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</si>
  <si>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</si>
  <si>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</si>
  <si>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</si>
  <si>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</si>
  <si>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</si>
  <si>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</si>
  <si>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</si>
  <si>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</si>
  <si>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</si>
  <si>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</si>
  <si>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</si>
  <si>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</si>
  <si>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</si>
  <si>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</si>
  <si>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</si>
  <si>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</si>
  <si>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</si>
  <si>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</si>
  <si>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</si>
  <si>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</si>
  <si>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</si>
  <si>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</si>
  <si>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</si>
  <si>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</si>
  <si>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</si>
  <si>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</si>
  <si>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</si>
  <si>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</si>
  <si>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</si>
  <si>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</si>
  <si>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</si>
  <si>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</si>
  <si>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</si>
  <si>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</si>
  <si>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</si>
  <si>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</si>
  <si>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</si>
  <si>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</si>
  <si>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</si>
  <si>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</si>
  <si>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</si>
  <si>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</si>
  <si>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</si>
  <si>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</si>
  <si>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</si>
  <si>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</si>
  <si>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</si>
  <si>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</si>
  <si>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</si>
  <si>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</si>
  <si>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</si>
  <si>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</si>
  <si>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</si>
  <si>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</si>
  <si>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</si>
  <si>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</si>
  <si>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</si>
  <si>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</si>
  <si>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</si>
  <si>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</si>
  <si>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</si>
  <si>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</si>
  <si>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</si>
  <si>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</si>
  <si>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</si>
  <si>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</si>
  <si>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</si>
  <si>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</si>
  <si>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</si>
  <si>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</si>
  <si>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</si>
  <si>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</si>
  <si>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</si>
  <si>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</si>
  <si>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</si>
  <si>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</si>
  <si>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</si>
  <si>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</si>
  <si>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</si>
  <si>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</si>
  <si>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</si>
  <si>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</si>
  <si>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</si>
  <si>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</si>
  <si>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</si>
  <si>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</si>
  <si>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</si>
  <si>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</si>
  <si>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</si>
  <si>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</si>
  <si>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</si>
  <si>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</si>
  <si>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</si>
  <si>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</si>
  <si>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</si>
  <si>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</si>
  <si>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</si>
  <si>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</si>
  <si>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</si>
  <si>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</si>
  <si>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</si>
  <si>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</si>
  <si>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</si>
  <si>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</si>
  <si>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</si>
  <si>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</si>
  <si>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</si>
  <si>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</si>
  <si>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</si>
  <si>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</si>
  <si>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</si>
  <si>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</si>
  <si>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</si>
  <si>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</si>
  <si>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</si>
  <si>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</si>
  <si>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</si>
  <si>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</si>
  <si>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</si>
  <si>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</si>
  <si>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</si>
  <si>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</si>
  <si>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</si>
  <si>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</si>
  <si>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</si>
  <si>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</si>
  <si>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</si>
  <si>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</si>
  <si>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</si>
  <si>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</si>
  <si>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</si>
  <si>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</si>
  <si>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</si>
  <si>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</si>
  <si>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</si>
  <si>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</si>
  <si>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</si>
  <si>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</si>
  <si>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</si>
  <si>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</si>
  <si>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</si>
  <si>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</si>
  <si>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</si>
  <si>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</si>
  <si>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</si>
  <si>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</si>
  <si>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</si>
  <si>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</si>
  <si>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</si>
  <si>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</si>
  <si>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</si>
  <si>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</si>
  <si>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</si>
  <si>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</si>
  <si>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</si>
  <si>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</si>
  <si>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</si>
  <si>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</si>
  <si>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</si>
  <si>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</si>
  <si>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</si>
  <si>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</si>
  <si>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</si>
  <si>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</si>
  <si>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</si>
  <si>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</si>
  <si>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</si>
  <si>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</si>
  <si>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</si>
  <si>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</si>
  <si>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</si>
  <si>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</si>
  <si>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</si>
  <si>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</si>
  <si>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</si>
  <si>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</si>
  <si>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</si>
  <si>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</si>
  <si>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</si>
  <si>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</si>
  <si>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</si>
  <si>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</si>
  <si>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</si>
  <si>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</si>
  <si>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</si>
  <si>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</si>
  <si>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</si>
  <si>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</si>
  <si>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</si>
  <si>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</si>
  <si>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</si>
  <si>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</si>
  <si>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</si>
  <si>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</si>
  <si>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</si>
  <si>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</si>
  <si>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</si>
  <si>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</si>
  <si>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</si>
  <si>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</si>
  <si>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</si>
  <si>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</si>
  <si>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</si>
  <si>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</si>
  <si>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</si>
  <si>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</si>
  <si>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</si>
  <si>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</si>
  <si>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</si>
  <si>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</si>
  <si>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</si>
  <si>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</si>
  <si>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</si>
  <si>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</si>
  <si>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</si>
  <si>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</si>
  <si>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</si>
  <si>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</si>
  <si>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</si>
  <si>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</si>
  <si>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</si>
  <si>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</si>
  <si>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</si>
  <si>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</si>
  <si>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</si>
  <si>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</si>
  <si>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</si>
  <si>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</si>
  <si>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</si>
  <si>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</si>
  <si>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</si>
  <si>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</si>
  <si>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</si>
  <si>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</si>
  <si>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</si>
  <si>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</si>
  <si>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</si>
  <si>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</si>
  <si>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</si>
  <si>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</si>
  <si>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</si>
  <si>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</si>
  <si>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</si>
  <si>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</si>
  <si>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</si>
  <si>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</si>
  <si>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</si>
  <si>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</si>
  <si>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</si>
  <si>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</si>
  <si>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</si>
  <si>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</si>
  <si>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</si>
  <si>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</si>
  <si>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</si>
  <si>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</si>
  <si>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</si>
  <si>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</si>
  <si>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</si>
  <si>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</si>
  <si>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</si>
  <si>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</si>
  <si>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</si>
  <si>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</si>
  <si>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</si>
  <si>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</si>
  <si>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</si>
  <si>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</si>
  <si>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</si>
  <si>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</si>
  <si>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</si>
  <si>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</si>
  <si>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</si>
  <si>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</si>
  <si>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</si>
  <si>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</si>
  <si>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</si>
  <si>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</si>
  <si>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</si>
  <si>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</si>
  <si>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</si>
  <si>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</si>
  <si>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</si>
  <si>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</si>
  <si>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</si>
  <si>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</si>
  <si>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</si>
  <si>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</si>
  <si>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</si>
  <si>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</si>
  <si>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</si>
  <si>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</si>
  <si>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</si>
  <si>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</si>
  <si>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</si>
  <si>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</si>
  <si>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</si>
  <si>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</si>
  <si>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</si>
  <si>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</si>
  <si>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</si>
  <si>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</si>
  <si>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</si>
  <si>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</si>
  <si>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</si>
  <si>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</si>
  <si>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</si>
  <si>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</si>
  <si>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</si>
  <si>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</si>
  <si>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</si>
  <si>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</si>
  <si>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</si>
  <si>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</si>
  <si>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</si>
  <si>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</si>
  <si>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</si>
  <si>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</si>
  <si>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</si>
  <si>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</si>
  <si>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</si>
  <si>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</si>
  <si>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</si>
  <si>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</si>
  <si>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</si>
  <si>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</si>
  <si>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</si>
  <si>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</si>
  <si>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</si>
  <si>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</si>
  <si>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</si>
  <si>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</si>
  <si>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</si>
  <si>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</si>
  <si>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</si>
  <si>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</si>
  <si>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</si>
  <si>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</si>
  <si>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</si>
  <si>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</si>
  <si>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</si>
  <si>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</si>
  <si>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</si>
  <si>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</si>
  <si>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</si>
  <si>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</si>
  <si>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</si>
  <si>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</si>
  <si>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</si>
  <si>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</si>
  <si>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</si>
  <si>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</si>
  <si>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</si>
  <si>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</si>
  <si>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</si>
  <si>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</si>
  <si>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</si>
  <si>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</si>
  <si>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</si>
  <si>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</si>
  <si>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</si>
  <si>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</si>
  <si>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</si>
  <si>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</si>
  <si>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</si>
  <si>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</si>
  <si>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</si>
  <si>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</si>
  <si>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</si>
  <si>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</si>
  <si>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</si>
  <si>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</si>
  <si>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</si>
  <si>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</si>
  <si>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</si>
  <si>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</si>
  <si>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</si>
  <si>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</si>
  <si>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</si>
  <si>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</si>
  <si>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</si>
  <si>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</si>
  <si>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</si>
  <si>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</si>
  <si>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</si>
  <si>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</si>
  <si>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</si>
  <si>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</si>
  <si>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</si>
  <si>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</si>
  <si>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</si>
  <si>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</si>
  <si>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</si>
  <si>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</si>
  <si>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</si>
  <si>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</si>
  <si>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</si>
  <si>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</si>
  <si>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</si>
  <si>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</si>
  <si>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</si>
  <si>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</si>
  <si>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</si>
  <si>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</si>
  <si>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</si>
  <si>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</si>
  <si>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</si>
  <si>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</si>
  <si>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</si>
  <si>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</si>
  <si>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</si>
  <si>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</si>
  <si>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</si>
  <si>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</si>
  <si>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</si>
  <si>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</si>
  <si>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</si>
  <si>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</si>
  <si>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</si>
  <si>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</si>
  <si>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</si>
  <si>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</si>
  <si>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</si>
  <si>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</si>
  <si>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</si>
  <si>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</si>
  <si>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</si>
  <si>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</si>
  <si>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</si>
  <si>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</si>
  <si>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</si>
  <si>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</si>
  <si>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</si>
  <si>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</si>
  <si>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</si>
  <si>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</si>
  <si>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</si>
  <si>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</si>
  <si>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</si>
  <si>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</si>
  <si>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</si>
  <si>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</si>
  <si>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</si>
  <si>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</si>
  <si>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</si>
  <si>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</si>
  <si>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</si>
  <si>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</si>
  <si>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</si>
  <si>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</si>
  <si>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</si>
  <si>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</si>
  <si>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</si>
  <si>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</si>
  <si>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</si>
  <si>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</si>
  <si>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</si>
  <si>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</si>
  <si>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</si>
  <si>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</si>
  <si>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</si>
  <si>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</si>
  <si>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</si>
  <si>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</si>
  <si>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</si>
  <si>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</si>
  <si>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</si>
  <si>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</si>
  <si>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</si>
  <si>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</si>
  <si>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</si>
  <si>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</si>
  <si>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</si>
  <si>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</si>
  <si>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</si>
  <si>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</si>
  <si>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</si>
  <si>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</si>
  <si>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</si>
  <si>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</si>
  <si>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</si>
  <si>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</si>
  <si>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</si>
  <si>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</si>
  <si>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</si>
  <si>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</si>
  <si>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</si>
  <si>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</si>
  <si>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</si>
  <si>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</si>
  <si>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</si>
  <si>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</si>
  <si>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</si>
  <si>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</si>
  <si>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</si>
  <si>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</si>
  <si>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</si>
  <si>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</si>
  <si>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</si>
  <si>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</si>
  <si>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</si>
  <si>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</si>
  <si>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</si>
  <si>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</si>
  <si>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</si>
  <si>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</si>
  <si>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</si>
  <si>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</si>
  <si>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</si>
  <si>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</si>
  <si>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</si>
  <si>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</si>
  <si>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</si>
  <si>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</si>
  <si>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</si>
  <si>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</si>
  <si>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</si>
  <si>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</si>
  <si>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</si>
  <si>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</si>
  <si>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</si>
  <si>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</si>
  <si>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</si>
  <si>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</si>
  <si>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</si>
  <si>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</si>
  <si>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</si>
  <si>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</si>
  <si>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</si>
  <si>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</si>
  <si>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</si>
  <si>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</si>
  <si>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</si>
  <si>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</si>
  <si>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</si>
  <si>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</si>
  <si>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</si>
  <si>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</si>
  <si>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</si>
  <si>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</si>
  <si>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</si>
  <si>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</si>
  <si>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</si>
  <si>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</si>
  <si>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</si>
  <si>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</si>
  <si>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</si>
  <si>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</si>
  <si>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</si>
  <si>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</si>
  <si>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</si>
  <si>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</si>
  <si>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</si>
  <si>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</si>
  <si>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</si>
  <si>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</si>
  <si>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</si>
  <si>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</si>
  <si>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</si>
  <si>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</si>
  <si>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</si>
  <si>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</si>
  <si>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</si>
  <si>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</si>
  <si>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</si>
  <si>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</si>
  <si>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</si>
  <si>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</si>
  <si>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</si>
  <si>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</si>
  <si>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</si>
  <si>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</si>
  <si>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</si>
  <si>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</si>
  <si>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</si>
  <si>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</si>
  <si>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</si>
  <si>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</si>
  <si>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</si>
  <si>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</si>
  <si>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</si>
  <si>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</si>
  <si>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</si>
  <si>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</si>
  <si>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</si>
  <si>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</si>
  <si>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</si>
  <si>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</si>
  <si>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</si>
  <si>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</si>
  <si>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</si>
  <si>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</si>
  <si>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</si>
  <si>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</si>
  <si>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</si>
  <si>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</si>
  <si>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</si>
  <si>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</si>
  <si>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</si>
  <si>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</si>
  <si>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</si>
  <si>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</si>
  <si>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</si>
  <si>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</si>
  <si>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</si>
  <si>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</si>
  <si>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</si>
  <si>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</si>
  <si>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</si>
  <si>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</si>
  <si>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</si>
  <si>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</si>
  <si>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</si>
  <si>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</si>
  <si>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</si>
  <si>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</si>
  <si>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</si>
  <si>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</si>
  <si>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</si>
  <si>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</si>
  <si>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</si>
  <si>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</si>
  <si>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</si>
  <si>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</si>
  <si>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</si>
  <si>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</si>
  <si>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</si>
  <si>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</si>
  <si>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</si>
  <si>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</si>
  <si>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</si>
  <si>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</si>
  <si>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</si>
  <si>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</si>
  <si>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</si>
  <si>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</si>
  <si>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</si>
  <si>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</si>
  <si>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</si>
  <si>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</si>
  <si>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</si>
  <si>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</si>
  <si>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</si>
  <si>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</si>
  <si>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</si>
  <si>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</si>
  <si>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</si>
  <si>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</si>
  <si>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</si>
  <si>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</si>
  <si>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</si>
  <si>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</si>
  <si>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</si>
  <si>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</si>
  <si>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</si>
  <si>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</si>
  <si>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</si>
  <si>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</si>
  <si>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</si>
  <si>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</si>
  <si>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</si>
  <si>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</si>
  <si>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</si>
  <si>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</si>
  <si>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</si>
  <si>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</si>
  <si>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</si>
  <si>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</si>
  <si>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</si>
  <si>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</si>
  <si>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</si>
  <si>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</si>
  <si>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</si>
  <si>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</si>
  <si>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</si>
  <si>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</si>
  <si>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</si>
  <si>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</si>
  <si>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</si>
  <si>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</si>
  <si>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</si>
  <si>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</si>
  <si>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</si>
  <si>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</si>
  <si>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</si>
  <si>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</si>
  <si>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</si>
  <si>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</si>
  <si>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</si>
  <si>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</si>
  <si>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</si>
  <si>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</si>
  <si>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</si>
  <si>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</si>
  <si>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</si>
  <si>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</si>
  <si>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</si>
  <si>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</si>
  <si>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</si>
  <si>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</si>
  <si>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</si>
  <si>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</si>
  <si>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</si>
  <si>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</si>
  <si>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</si>
  <si>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</si>
  <si>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</si>
  <si>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</si>
  <si>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</si>
  <si>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</si>
  <si>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</si>
  <si>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</si>
  <si>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</si>
  <si>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</si>
  <si>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</si>
  <si>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</si>
  <si>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</si>
  <si>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</si>
  <si>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</si>
  <si>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</si>
  <si>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</si>
  <si>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</si>
  <si>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</si>
  <si>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</si>
  <si>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</si>
  <si>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</si>
  <si>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</si>
  <si>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</si>
  <si>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</si>
  <si>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</si>
  <si>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</si>
  <si>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</si>
  <si>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</si>
  <si>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</si>
  <si>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</si>
  <si>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</si>
  <si>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</si>
  <si>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</si>
  <si>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</si>
  <si>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</si>
  <si>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</si>
  <si>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</si>
  <si>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</si>
  <si>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</si>
  <si>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</si>
  <si>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</si>
  <si>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</si>
  <si>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</si>
  <si>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</si>
  <si>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</si>
  <si>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</si>
  <si>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</si>
  <si>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</si>
  <si>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</si>
  <si>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</si>
  <si>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</si>
  <si>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</si>
  <si>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</si>
  <si>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</si>
  <si>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</si>
  <si>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</si>
  <si>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</si>
  <si>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</si>
  <si>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</si>
  <si>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</si>
  <si>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</si>
  <si>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</si>
  <si>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</si>
  <si>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</si>
  <si>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</si>
  <si>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</si>
  <si>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</si>
  <si>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</si>
  <si>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</si>
  <si>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</si>
  <si>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</si>
  <si>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</si>
  <si>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</si>
  <si>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</si>
  <si>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</si>
  <si>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</si>
  <si>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</si>
  <si>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</si>
  <si>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</si>
  <si>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</si>
  <si>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</si>
  <si>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</si>
  <si>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</si>
  <si>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</si>
  <si>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</si>
  <si>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</si>
  <si>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</si>
  <si>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</si>
  <si>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</si>
  <si>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</si>
  <si>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</si>
  <si>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</si>
  <si>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</si>
  <si>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</si>
  <si>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</si>
  <si>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</si>
  <si>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</si>
  <si>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</si>
  <si>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</si>
  <si>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</si>
  <si>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</si>
  <si>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</si>
  <si>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</si>
  <si>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</si>
  <si>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</si>
  <si>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</si>
  <si>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</si>
  <si>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</si>
  <si>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</si>
  <si>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</si>
  <si>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</si>
  <si>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</si>
  <si>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</si>
  <si>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</si>
  <si>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</si>
  <si>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</si>
  <si>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</si>
  <si>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</si>
  <si>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</si>
  <si>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</si>
  <si>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</si>
  <si>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</si>
  <si>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</si>
  <si>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</si>
  <si>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</si>
  <si>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</si>
  <si>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</si>
  <si>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</si>
  <si>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</si>
  <si>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</si>
  <si>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</si>
  <si>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</si>
  <si>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</si>
  <si>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</si>
  <si>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</si>
  <si>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</si>
  <si>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</si>
  <si>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</si>
  <si>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</si>
  <si>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</si>
  <si>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</si>
  <si>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</si>
  <si>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</si>
  <si>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</si>
  <si>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</si>
  <si>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</si>
  <si>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</si>
  <si>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</si>
  <si>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</si>
  <si>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</si>
  <si>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</si>
  <si>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</si>
  <si>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</si>
  <si>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</si>
  <si>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</si>
  <si>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</si>
  <si>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</si>
  <si>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</si>
  <si>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</si>
  <si>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</si>
  <si>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</si>
  <si>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</si>
  <si>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</si>
  <si>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</si>
  <si>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</si>
  <si>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</si>
  <si>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</si>
  <si>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</si>
  <si>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</si>
  <si>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</si>
  <si>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</si>
  <si>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</si>
  <si>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</si>
  <si>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</si>
  <si>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</si>
  <si>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</si>
  <si>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</si>
  <si>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</si>
  <si>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</si>
  <si>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</si>
  <si>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</si>
  <si>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</si>
  <si>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</si>
  <si>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</si>
  <si>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</si>
  <si>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</si>
  <si>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</si>
  <si>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</si>
  <si>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</si>
  <si>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</si>
  <si>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</si>
  <si>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</si>
  <si>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</si>
  <si>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</si>
  <si>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</si>
  <si>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</si>
  <si>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</si>
  <si>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</si>
  <si>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</si>
  <si>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</si>
  <si>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</si>
  <si>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</si>
  <si>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</si>
  <si>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</si>
  <si>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</si>
  <si>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</si>
  <si>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</si>
  <si>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</si>
  <si>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</si>
  <si>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</si>
  <si>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</si>
  <si>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</si>
  <si>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</si>
  <si>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</si>
  <si>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</si>
  <si>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</si>
  <si>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</si>
  <si>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</si>
  <si>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</si>
  <si>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</si>
  <si>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</si>
  <si>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</si>
  <si>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</si>
  <si>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</si>
  <si>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</si>
  <si>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</si>
  <si>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</si>
  <si>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</si>
  <si>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</si>
  <si>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</si>
  <si>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</si>
  <si>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</si>
  <si>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</si>
  <si>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</si>
  <si>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</si>
  <si>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</si>
  <si>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</si>
  <si>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</si>
  <si>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</si>
  <si>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</si>
  <si>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</si>
  <si>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</si>
  <si>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</si>
  <si>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</si>
  <si>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</si>
  <si>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</si>
  <si>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</si>
  <si>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</si>
  <si>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</si>
  <si>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</si>
  <si>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</si>
  <si>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</si>
  <si>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</si>
  <si>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</si>
  <si>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</si>
  <si>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</si>
  <si>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</si>
  <si>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</si>
  <si>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</si>
  <si>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</si>
  <si>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</si>
  <si>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</si>
  <si>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</si>
  <si>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</si>
  <si>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</si>
  <si>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</si>
  <si>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</si>
  <si>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</si>
  <si>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</si>
  <si>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</si>
  <si>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</si>
  <si>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</si>
  <si>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</si>
  <si>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</si>
  <si>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</si>
  <si>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</si>
  <si>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</si>
  <si>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</si>
  <si>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</si>
  <si>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</si>
  <si>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</si>
  <si>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</si>
  <si>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</si>
  <si>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</si>
  <si>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</si>
  <si>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</si>
  <si>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</si>
  <si>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</si>
  <si>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</si>
  <si>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</si>
  <si>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</si>
  <si>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</si>
  <si>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</si>
  <si>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</si>
  <si>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</si>
  <si>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</si>
  <si>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</si>
  <si>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</si>
  <si>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</si>
  <si>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</si>
  <si>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</si>
  <si>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</si>
  <si>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</si>
  <si>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</si>
  <si>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</si>
  <si>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</si>
  <si>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</si>
  <si>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</si>
  <si>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</si>
  <si>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</si>
  <si>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</si>
  <si>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</si>
  <si>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</si>
  <si>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</si>
  <si>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</si>
  <si>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</si>
  <si>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</si>
  <si>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</si>
  <si>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</si>
  <si>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</si>
  <si>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</si>
  <si>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</si>
  <si>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</si>
  <si>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</si>
  <si>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</si>
  <si>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</si>
  <si>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</si>
  <si>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</si>
  <si>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</si>
  <si>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</si>
  <si>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</si>
  <si>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</si>
  <si>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</si>
  <si>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</si>
  <si>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</si>
  <si>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</si>
  <si>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</si>
  <si>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</si>
  <si>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</si>
  <si>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</si>
  <si>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</si>
  <si>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</si>
  <si>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</si>
  <si>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</si>
  <si>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</si>
  <si>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</si>
  <si>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</si>
  <si>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</si>
  <si>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</si>
  <si>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</si>
  <si>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</si>
  <si>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</si>
  <si>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</si>
  <si>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</si>
  <si>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</si>
  <si>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</si>
  <si>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</si>
  <si>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</si>
  <si>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</si>
  <si>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</si>
  <si>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</si>
  <si>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</si>
  <si>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</si>
  <si>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</si>
  <si>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</si>
  <si>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</si>
  <si>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</si>
  <si>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</si>
  <si>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</si>
  <si>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</si>
  <si>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</si>
  <si>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</si>
  <si>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</si>
  <si>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</si>
  <si>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</si>
  <si>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</si>
  <si>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</si>
  <si>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</si>
  <si>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</si>
  <si>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</si>
  <si>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</si>
  <si>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</si>
  <si>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</si>
  <si>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</si>
  <si>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</si>
  <si>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</si>
  <si>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</si>
  <si>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</si>
  <si>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</si>
  <si>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</si>
  <si>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</si>
  <si>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</si>
  <si>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</si>
  <si>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</si>
  <si>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</si>
  <si>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</si>
  <si>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</si>
  <si>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</si>
  <si>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</si>
  <si>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</si>
  <si>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</si>
  <si>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</si>
  <si>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</si>
  <si>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</si>
  <si>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</si>
  <si>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</si>
  <si>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</si>
  <si>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</si>
  <si>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</si>
  <si>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</si>
  <si>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</si>
  <si>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</si>
  <si>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</si>
  <si>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</si>
  <si>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</si>
  <si>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</si>
  <si>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</si>
  <si>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</si>
  <si>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</si>
  <si>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</si>
  <si>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</si>
  <si>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</si>
  <si>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</si>
  <si>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</si>
  <si>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</si>
  <si>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</si>
  <si>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</si>
  <si>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</si>
  <si>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</si>
  <si>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</si>
  <si>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</si>
  <si>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</si>
  <si>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</si>
  <si>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</si>
  <si>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</si>
  <si>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</si>
  <si>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</si>
  <si>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</si>
  <si>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</si>
  <si>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</si>
  <si>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</si>
  <si>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</si>
  <si>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</si>
  <si>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</si>
  <si>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</si>
  <si>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</si>
  <si>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</si>
  <si>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</si>
  <si>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</si>
  <si>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</si>
  <si>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</si>
  <si>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</si>
  <si>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</si>
  <si>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</si>
  <si>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</si>
  <si>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</si>
  <si>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</si>
  <si>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</si>
  <si>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</si>
  <si>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</si>
  <si>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</si>
  <si>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</si>
  <si>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</si>
  <si>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</si>
  <si>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</si>
  <si>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</si>
  <si>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</si>
  <si>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</si>
  <si>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</si>
  <si>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</si>
  <si>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</si>
  <si>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</si>
  <si>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</si>
  <si>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</si>
  <si>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</si>
  <si>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</si>
  <si>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</si>
  <si>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</si>
  <si>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</si>
  <si>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</si>
  <si>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</si>
  <si>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</si>
  <si>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</si>
  <si>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</si>
  <si>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</si>
  <si>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</si>
  <si>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</si>
  <si>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</si>
  <si>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</si>
  <si>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</si>
  <si>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</si>
  <si>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</si>
  <si>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</si>
  <si>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</si>
  <si>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</si>
  <si>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</si>
  <si>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</si>
  <si>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</si>
  <si>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</si>
  <si>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</si>
  <si>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</si>
  <si>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</si>
  <si>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</si>
  <si>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</si>
  <si>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</si>
  <si>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</si>
  <si>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</si>
  <si>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</si>
  <si>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</si>
  <si>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</si>
  <si>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</si>
  <si>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</si>
  <si>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</si>
  <si>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</si>
  <si>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</si>
  <si>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</si>
  <si>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</si>
  <si>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</si>
  <si>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</si>
  <si>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</si>
  <si>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</si>
  <si>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</si>
  <si>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</si>
  <si>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</si>
  <si>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</si>
  <si>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</si>
  <si>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</si>
  <si>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</si>
  <si>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</si>
  <si>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</si>
  <si>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</si>
  <si>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</si>
  <si>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</si>
  <si>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</si>
  <si>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</si>
  <si>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</si>
  <si>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</si>
  <si>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</si>
  <si>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</si>
  <si>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</si>
  <si>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</si>
  <si>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</si>
  <si>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</si>
  <si>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</si>
  <si>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</si>
  <si>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</si>
  <si>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</si>
  <si>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</si>
  <si>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</si>
  <si>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</si>
  <si>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</si>
  <si>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</si>
  <si>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</si>
  <si>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</si>
  <si>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</si>
  <si>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</si>
  <si>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</si>
  <si>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</si>
  <si>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</si>
  <si>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</si>
  <si>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</si>
  <si>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</si>
  <si>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</si>
  <si>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</si>
  <si>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</si>
  <si>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</si>
  <si>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</si>
  <si>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</si>
  <si>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</si>
  <si>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</si>
  <si>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</si>
  <si>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</si>
  <si>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</si>
  <si>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</si>
  <si>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</si>
  <si>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</si>
  <si>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</si>
  <si>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</si>
  <si>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</si>
  <si>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</si>
  <si>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</si>
  <si>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</si>
  <si>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</si>
  <si>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</si>
  <si>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</si>
  <si>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</si>
  <si>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</si>
  <si>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</si>
  <si>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</si>
  <si>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</si>
  <si>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</si>
  <si>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</si>
  <si>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</si>
  <si>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</si>
  <si>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</si>
  <si>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</si>
  <si>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</si>
  <si>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</si>
  <si>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</si>
  <si>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</si>
  <si>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</si>
  <si>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</si>
  <si>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</si>
  <si>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</si>
  <si>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</si>
  <si>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</si>
  <si>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</si>
  <si>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</si>
  <si>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</si>
  <si>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</si>
  <si>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</si>
  <si>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</si>
  <si>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</si>
  <si>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</si>
  <si>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</si>
  <si>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</si>
  <si>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</si>
  <si>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</si>
  <si>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</si>
  <si>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</si>
  <si>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</si>
  <si>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</si>
  <si>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</si>
  <si>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</si>
  <si>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</si>
  <si>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</si>
  <si>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</si>
  <si>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</si>
  <si>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</si>
  <si>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</si>
  <si>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</si>
  <si>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</si>
  <si>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</si>
  <si>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</si>
  <si>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</si>
  <si>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</si>
  <si>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</si>
  <si>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</si>
  <si>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</si>
  <si>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</si>
  <si>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</si>
  <si>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</si>
  <si>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</si>
  <si>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</si>
  <si>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</si>
  <si>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</si>
  <si>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</si>
  <si>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</si>
  <si>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</si>
  <si>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</si>
  <si>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</si>
  <si>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</si>
  <si>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</si>
  <si>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</si>
  <si>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</si>
  <si>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</si>
  <si>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</si>
  <si>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</si>
  <si>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</si>
  <si>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</si>
  <si>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</si>
  <si>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</si>
  <si>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</si>
  <si>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</si>
  <si>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</si>
  <si>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</si>
  <si>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</si>
  <si>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</si>
  <si>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</si>
  <si>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</si>
  <si>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</si>
  <si>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</si>
  <si>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</si>
  <si>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</si>
  <si>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</si>
  <si>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</si>
  <si>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</si>
  <si>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</si>
  <si>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</si>
  <si>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</si>
  <si>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</si>
  <si>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</si>
  <si>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</si>
  <si>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</si>
  <si>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</si>
  <si>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</si>
  <si>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</si>
  <si>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</si>
  <si>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</si>
  <si>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</si>
  <si>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</si>
  <si>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</si>
  <si>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</si>
  <si>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</si>
  <si>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</si>
  <si>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</si>
  <si>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</si>
  <si>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</si>
  <si>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</si>
  <si>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</si>
  <si>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</si>
  <si>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</si>
  <si>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</si>
  <si>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</si>
  <si>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</si>
  <si>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</si>
  <si>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</si>
  <si>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</si>
  <si>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</si>
  <si>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</si>
  <si>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</si>
  <si>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</si>
  <si>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</si>
  <si>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</si>
  <si>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</si>
  <si>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</si>
  <si>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</si>
  <si>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</si>
  <si>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</si>
  <si>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</si>
  <si>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</si>
  <si>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</si>
  <si>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</si>
  <si>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</si>
  <si>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</si>
  <si>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</si>
  <si>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</si>
  <si>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</si>
  <si>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</si>
  <si>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</si>
  <si>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</si>
  <si>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</si>
  <si>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</si>
  <si>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</si>
  <si>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</si>
  <si>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</si>
  <si>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</si>
  <si>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</si>
  <si>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</si>
  <si>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</si>
  <si>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</si>
  <si>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</si>
  <si>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</si>
  <si>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</si>
  <si>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</si>
  <si>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</si>
  <si>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</si>
  <si>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</si>
  <si>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</si>
  <si>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</si>
  <si>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</si>
  <si>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</si>
  <si>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</si>
  <si>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</si>
  <si>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</si>
  <si>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</si>
  <si>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</si>
  <si>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</si>
  <si>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</si>
  <si>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</si>
  <si>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</si>
  <si>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</si>
  <si>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</si>
  <si>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</si>
  <si>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</si>
  <si>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</si>
  <si>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</si>
  <si>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</si>
  <si>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</si>
  <si>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</si>
  <si>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</si>
  <si>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</si>
  <si>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</si>
  <si>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</si>
  <si>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</si>
  <si>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</si>
  <si>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</si>
  <si>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</si>
  <si>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</si>
  <si>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</si>
  <si>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</si>
  <si>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</si>
  <si>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</si>
  <si>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</si>
  <si>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</si>
  <si>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</si>
  <si>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</si>
  <si>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</si>
  <si>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</si>
  <si>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</si>
  <si>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</si>
  <si>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</si>
  <si>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</si>
  <si>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</si>
  <si>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</si>
  <si>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</si>
  <si>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</si>
  <si>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</si>
  <si>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</si>
  <si>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</si>
  <si>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</si>
  <si>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</si>
  <si>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</si>
  <si>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</si>
  <si>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</si>
  <si>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</si>
  <si>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</si>
  <si>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</si>
  <si>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</si>
  <si>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</si>
  <si>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</si>
  <si>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</si>
  <si>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</si>
  <si>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</si>
  <si>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</si>
  <si>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</si>
  <si>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</si>
  <si>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</si>
  <si>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</si>
  <si>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</si>
  <si>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</si>
  <si>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</si>
  <si>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</si>
  <si>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</si>
  <si>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</si>
  <si>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</si>
  <si>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</si>
  <si>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</si>
  <si>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</si>
  <si>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</si>
  <si>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</si>
  <si>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</si>
  <si>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</si>
  <si>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</si>
  <si>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</si>
  <si>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</si>
  <si>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</si>
  <si>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</si>
  <si>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</si>
  <si>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</si>
  <si>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</si>
  <si>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</si>
  <si>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</si>
  <si>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</si>
  <si>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</si>
  <si>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</si>
  <si>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</si>
  <si>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</si>
  <si>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</si>
  <si>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</si>
  <si>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</si>
  <si>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</si>
  <si>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</si>
  <si>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</si>
  <si>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</si>
  <si>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</si>
  <si>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</si>
  <si>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</si>
  <si>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</si>
  <si>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</si>
  <si>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</si>
  <si>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</si>
  <si>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</si>
  <si>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</si>
  <si>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</si>
  <si>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</si>
  <si>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</si>
  <si>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</si>
  <si>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</si>
  <si>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</si>
  <si>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</si>
  <si>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</si>
  <si>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</si>
  <si>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</si>
  <si>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</si>
  <si>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</si>
  <si>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</si>
  <si>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</si>
  <si>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</si>
  <si>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</si>
  <si>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</si>
  <si>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</si>
  <si>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</si>
  <si>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</si>
  <si>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</si>
  <si>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</si>
  <si>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</si>
  <si>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</si>
  <si>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</si>
  <si>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</si>
  <si>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</si>
  <si>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</si>
  <si>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</si>
  <si>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</si>
  <si>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</si>
  <si>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</si>
  <si>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</si>
  <si>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</si>
  <si>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</si>
  <si>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</si>
  <si>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</si>
  <si>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</si>
  <si>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</si>
  <si>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</si>
  <si>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</si>
  <si>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</si>
  <si>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</si>
  <si>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</si>
  <si>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</si>
  <si>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</si>
  <si>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</si>
  <si>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</si>
  <si>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</si>
  <si>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</si>
  <si>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</si>
  <si>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</si>
  <si>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</si>
  <si>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</si>
  <si>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</si>
  <si>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</si>
  <si>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</si>
  <si>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</si>
  <si>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</si>
  <si>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</si>
  <si>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</si>
  <si>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</si>
  <si>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</si>
  <si>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</si>
  <si>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</si>
  <si>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</si>
  <si>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</si>
  <si>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</si>
  <si>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</si>
  <si>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</si>
  <si>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</si>
  <si>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</si>
  <si>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</si>
  <si>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</si>
  <si>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</si>
  <si>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</si>
  <si>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</si>
  <si>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</si>
  <si>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</si>
  <si>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</si>
  <si>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</si>
  <si>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</si>
  <si>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</si>
  <si>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</si>
  <si>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</si>
  <si>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</si>
  <si>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</si>
  <si>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</si>
  <si>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</si>
  <si>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</si>
  <si>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</si>
  <si>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</si>
  <si>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</si>
  <si>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</si>
  <si>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</si>
  <si>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</si>
  <si>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</si>
  <si>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</si>
  <si>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</si>
  <si>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</si>
  <si>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</si>
  <si>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</si>
  <si>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</si>
  <si>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</si>
  <si>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</si>
  <si>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</si>
  <si>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</si>
  <si>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</si>
  <si>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</si>
  <si>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</si>
  <si>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</si>
  <si>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</si>
  <si>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</si>
  <si>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</si>
  <si>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</si>
  <si>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</si>
  <si>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</si>
  <si>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</si>
  <si>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</si>
  <si>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</si>
  <si>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</si>
  <si>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</si>
  <si>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</si>
  <si>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</si>
  <si>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</si>
  <si>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</si>
  <si>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</si>
  <si>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</si>
  <si>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</si>
  <si>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</si>
  <si>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</si>
  <si>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</si>
  <si>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</si>
  <si>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</si>
  <si>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</si>
  <si>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</si>
  <si>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</si>
  <si>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</si>
  <si>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</si>
  <si>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</si>
  <si>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</si>
  <si>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</si>
  <si>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</si>
  <si>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</si>
  <si>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</si>
  <si>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</si>
  <si>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</si>
  <si>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</si>
  <si>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</si>
  <si>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</si>
  <si>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</si>
  <si>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</si>
  <si>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</si>
  <si>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</si>
  <si>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</si>
  <si>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</si>
  <si>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</si>
  <si>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</si>
  <si>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</si>
  <si>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</si>
  <si>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</si>
  <si>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</si>
  <si>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</si>
  <si>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</si>
  <si>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</si>
  <si>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</si>
  <si>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</si>
  <si>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</si>
  <si>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</si>
  <si>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</si>
  <si>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</si>
  <si>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</si>
  <si>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</si>
  <si>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</si>
  <si>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</si>
  <si>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</si>
  <si>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</si>
  <si>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</si>
  <si>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</si>
  <si>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</si>
  <si>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</si>
  <si>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</si>
  <si>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</si>
  <si>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</si>
  <si>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</si>
  <si>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</si>
  <si>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</si>
  <si>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</si>
  <si>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</si>
  <si>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</si>
  <si>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</si>
  <si>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</si>
  <si>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</si>
  <si>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</si>
  <si>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</si>
  <si>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</si>
  <si>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</si>
  <si>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</si>
  <si>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</si>
  <si>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</si>
  <si>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</si>
  <si>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</si>
  <si>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</si>
  <si>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</si>
  <si>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</si>
  <si>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</si>
  <si>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</si>
  <si>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</si>
  <si>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</si>
  <si>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</si>
  <si>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</si>
  <si>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</si>
  <si>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</si>
  <si>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</si>
  <si>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</si>
  <si>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</si>
  <si>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</si>
  <si>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</si>
  <si>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</si>
  <si>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</si>
  <si>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</si>
  <si>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</si>
  <si>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</si>
  <si>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</si>
  <si>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</si>
  <si>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</si>
  <si>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</si>
  <si>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</si>
  <si>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</si>
  <si>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</si>
  <si>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</si>
  <si>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</si>
  <si>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</si>
  <si>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</si>
  <si>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</si>
  <si>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</si>
  <si>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</si>
  <si>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</si>
  <si>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</si>
  <si>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</si>
  <si>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</si>
  <si>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</si>
  <si>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</si>
  <si>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</si>
  <si>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</si>
  <si>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</si>
  <si>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</si>
  <si>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</si>
  <si>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</si>
  <si>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</si>
  <si>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</si>
  <si>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</si>
  <si>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</si>
  <si>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</si>
  <si>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</si>
  <si>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</si>
  <si>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</si>
  <si>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</si>
  <si>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</si>
  <si>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</si>
  <si>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</si>
  <si>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</si>
  <si>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</si>
  <si>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</si>
  <si>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</si>
  <si>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</si>
  <si>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</si>
  <si>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</si>
  <si>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</si>
  <si>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</si>
  <si>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</si>
  <si>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</si>
  <si>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</si>
  <si>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</si>
  <si>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</si>
  <si>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</si>
  <si>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</si>
  <si>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</si>
  <si>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</si>
  <si>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</si>
  <si>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</si>
  <si>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</si>
  <si>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</si>
  <si>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</si>
  <si>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</si>
  <si>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</si>
  <si>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</si>
  <si>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</si>
  <si>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</si>
  <si>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</si>
  <si>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</si>
  <si>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</si>
  <si>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</si>
  <si>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</si>
  <si>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</si>
  <si>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</si>
  <si>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</si>
  <si>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</si>
  <si>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</si>
  <si>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</si>
  <si>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</si>
  <si>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</si>
  <si>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</si>
  <si>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</si>
  <si>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</si>
  <si>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</si>
  <si>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</si>
  <si>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</si>
  <si>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</si>
  <si>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</si>
  <si>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</si>
  <si>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</si>
  <si>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</si>
  <si>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</si>
  <si>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</si>
  <si>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</si>
  <si>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</si>
  <si>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</si>
  <si>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</si>
  <si>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</si>
  <si>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</si>
  <si>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</si>
  <si>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</si>
  <si>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</si>
  <si>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</si>
  <si>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</si>
  <si>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</si>
  <si>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</si>
  <si>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</si>
  <si>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</si>
  <si>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</si>
  <si>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</si>
  <si>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</si>
  <si>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</si>
  <si>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</si>
  <si>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</si>
  <si>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</si>
  <si>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</si>
  <si>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</si>
  <si>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</si>
  <si>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</si>
  <si>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</si>
  <si>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</si>
  <si>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</si>
  <si>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</si>
  <si>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</si>
  <si>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</si>
  <si>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</si>
  <si>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</si>
  <si>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</si>
  <si>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</si>
  <si>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</si>
  <si>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</si>
  <si>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</si>
  <si>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</si>
  <si>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</si>
  <si>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</si>
  <si>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</si>
  <si>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</si>
  <si>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</si>
  <si>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</si>
  <si>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</si>
  <si>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</si>
  <si>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</si>
  <si>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</si>
  <si>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</si>
  <si>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</si>
  <si>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</si>
  <si>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</si>
  <si>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</si>
  <si>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</si>
  <si>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</si>
  <si>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</si>
  <si>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</si>
  <si>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</si>
  <si>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</si>
  <si>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</si>
  <si>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</si>
  <si>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</si>
  <si>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</si>
  <si>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</si>
  <si>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</si>
  <si>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</si>
  <si>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</si>
  <si>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</si>
  <si>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</si>
  <si>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</si>
  <si>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</si>
  <si>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</si>
  <si>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</si>
  <si>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</si>
  <si>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</si>
  <si>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</si>
  <si>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</si>
  <si>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</si>
  <si>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</si>
  <si>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</si>
  <si>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</si>
  <si>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</si>
  <si>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</si>
  <si>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</si>
  <si>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</si>
  <si>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</si>
  <si>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</si>
  <si>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</si>
  <si>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</si>
  <si>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</si>
  <si>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</si>
  <si>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</si>
  <si>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</si>
  <si>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</si>
  <si>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</si>
  <si>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</si>
  <si>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</si>
  <si>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</si>
  <si>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</si>
  <si>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</si>
  <si>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</si>
  <si>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</si>
  <si>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</si>
  <si>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</si>
  <si>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</si>
  <si>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</si>
  <si>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</si>
  <si>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</si>
  <si>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</si>
  <si>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</si>
  <si>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</si>
  <si>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</si>
  <si>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</si>
  <si>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</si>
  <si>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</si>
  <si>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</si>
  <si>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</si>
  <si>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</si>
  <si>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</si>
  <si>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</si>
  <si>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</si>
  <si>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</si>
  <si>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</si>
  <si>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</si>
  <si>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</si>
  <si>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</si>
  <si>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</si>
  <si>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</si>
  <si>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</si>
  <si>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</si>
  <si>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</si>
  <si>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</si>
  <si>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</si>
  <si>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</si>
  <si>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</si>
  <si>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</si>
  <si>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</si>
  <si>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</si>
  <si>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</si>
  <si>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</si>
  <si>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</si>
  <si>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</si>
  <si>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</si>
  <si>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</si>
  <si>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</si>
  <si>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</si>
  <si>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</si>
  <si>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</si>
  <si>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</si>
  <si>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</si>
  <si>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</si>
  <si>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</si>
  <si>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</si>
  <si>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</si>
  <si>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</si>
  <si>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</si>
  <si>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</si>
  <si>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</si>
  <si>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</si>
  <si>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</si>
  <si>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</si>
  <si>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</si>
  <si>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</si>
  <si>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</si>
  <si>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</si>
  <si>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</si>
  <si>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</si>
  <si>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</si>
  <si>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</si>
  <si>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</si>
  <si>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</si>
  <si>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</si>
  <si>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</si>
  <si>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</si>
  <si>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</si>
  <si>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</si>
  <si>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</si>
  <si>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</si>
  <si>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</si>
  <si>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</si>
  <si>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</si>
  <si>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</si>
  <si>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</si>
  <si>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</si>
  <si>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</si>
  <si>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</si>
  <si>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</si>
  <si>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</si>
  <si>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</si>
  <si>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</si>
  <si>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</si>
  <si>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</si>
  <si>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</si>
  <si>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</si>
  <si>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</si>
  <si>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</si>
  <si>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</si>
  <si>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</si>
  <si>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</si>
  <si>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</si>
  <si>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</si>
  <si>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</si>
  <si>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</si>
  <si>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</si>
  <si>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</si>
  <si>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</si>
  <si>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</si>
  <si>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</si>
  <si>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</si>
  <si>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</si>
  <si>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</si>
  <si>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</si>
  <si>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</si>
  <si>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</si>
  <si>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</si>
  <si>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</si>
  <si>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</si>
  <si>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</si>
  <si>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</si>
  <si>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</si>
  <si>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</si>
  <si>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</si>
  <si>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</si>
  <si>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</si>
  <si>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</si>
  <si>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</si>
  <si>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</si>
  <si>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</si>
  <si>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</si>
  <si>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</si>
  <si>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</si>
  <si>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</si>
  <si>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</si>
  <si>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</si>
  <si>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</si>
  <si>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</si>
  <si>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</si>
  <si>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</si>
  <si>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</si>
  <si>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</si>
  <si>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</si>
  <si>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</si>
  <si>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</si>
  <si>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</si>
  <si>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</si>
  <si>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</si>
  <si>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</si>
  <si>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</si>
  <si>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</si>
  <si>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</si>
  <si>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</si>
  <si>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</si>
  <si>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</si>
  <si>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</si>
  <si>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</si>
  <si>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</si>
  <si>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</si>
  <si>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</si>
  <si>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</si>
  <si>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</si>
  <si>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</si>
  <si>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</si>
  <si>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</si>
  <si>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</si>
  <si>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</si>
  <si>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</si>
  <si>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</si>
  <si>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</si>
  <si>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</si>
  <si>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</si>
  <si>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</si>
  <si>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</si>
  <si>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</si>
  <si>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</si>
  <si>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</si>
  <si>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</si>
  <si>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</si>
  <si>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</si>
  <si>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</si>
  <si>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</si>
  <si>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</si>
  <si>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</si>
  <si>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</si>
  <si>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</si>
  <si>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</si>
  <si>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</si>
  <si>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</si>
  <si>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</si>
  <si>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</si>
  <si>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</si>
  <si>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</si>
  <si>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</si>
  <si>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</si>
  <si>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</si>
  <si>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</si>
  <si>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</si>
  <si>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</si>
  <si>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</si>
  <si>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</si>
  <si>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</si>
  <si>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</si>
  <si>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</si>
  <si>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</si>
  <si>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</si>
  <si>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</si>
  <si>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</si>
  <si>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</si>
  <si>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</si>
  <si>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</si>
  <si>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</si>
  <si>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</si>
  <si>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</si>
  <si>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</si>
  <si>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</si>
  <si>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</si>
  <si>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</si>
  <si>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</si>
  <si>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</si>
  <si>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</si>
  <si>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</si>
  <si>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</si>
  <si>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</si>
  <si>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</si>
  <si>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</si>
  <si>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</si>
  <si>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</si>
  <si>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</si>
  <si>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</si>
  <si>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</si>
  <si>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</si>
  <si>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</si>
  <si>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</si>
  <si>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</si>
  <si>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</si>
  <si>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</si>
  <si>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</si>
  <si>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</si>
  <si>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</si>
  <si>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</si>
  <si>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</si>
  <si>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</si>
  <si>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</si>
  <si>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</si>
  <si>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</si>
  <si>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</si>
  <si>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</si>
  <si>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</si>
  <si>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</si>
  <si>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</si>
  <si>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</si>
  <si>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</si>
  <si>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</si>
  <si>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</si>
  <si>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</si>
  <si>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</si>
  <si>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</si>
  <si>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</si>
  <si>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</si>
  <si>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</si>
  <si>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</si>
  <si>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</si>
  <si>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</si>
  <si>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</si>
  <si>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</si>
  <si>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</si>
  <si>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</si>
  <si>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</si>
  <si>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</si>
  <si>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</si>
  <si>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</si>
  <si>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</si>
  <si>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</si>
  <si>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</si>
  <si>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</si>
  <si>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</si>
  <si>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</si>
  <si>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</si>
  <si>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</si>
  <si>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</si>
  <si>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</si>
  <si>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</si>
  <si>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</si>
  <si>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</si>
  <si>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</si>
  <si>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</si>
  <si>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</si>
  <si>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</si>
  <si>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</si>
  <si>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</si>
  <si>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</si>
  <si>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</si>
  <si>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</si>
  <si>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</si>
  <si>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</si>
  <si>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</si>
  <si>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</si>
  <si>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</si>
  <si>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</si>
  <si>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</si>
  <si>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</si>
  <si>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</si>
  <si>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</si>
  <si>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</si>
  <si>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</si>
  <si>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</si>
  <si>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</si>
  <si>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</si>
  <si>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</si>
  <si>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</si>
  <si>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</si>
  <si>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</si>
  <si>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</si>
  <si>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</si>
  <si>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</si>
  <si>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</si>
  <si>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</si>
  <si>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</si>
  <si>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</si>
  <si>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</si>
  <si>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</si>
  <si>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</si>
  <si>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</si>
  <si>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</si>
  <si>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</si>
  <si>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</si>
  <si>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</si>
  <si>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</si>
  <si>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</si>
  <si>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</si>
  <si>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</si>
  <si>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</si>
  <si>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</si>
  <si>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</si>
  <si>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</si>
  <si>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</si>
  <si>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</si>
  <si>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</si>
  <si>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</si>
  <si>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</si>
  <si>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</si>
  <si>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</si>
  <si>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</si>
  <si>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</si>
  <si>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</si>
  <si>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</si>
  <si>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</si>
  <si>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</si>
  <si>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</si>
  <si>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</si>
  <si>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</si>
  <si>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</si>
  <si>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</si>
  <si>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</si>
  <si>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</si>
  <si>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</si>
  <si>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</si>
  <si>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</si>
  <si>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</si>
  <si>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</si>
  <si>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</si>
  <si>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</si>
  <si>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</si>
  <si>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</si>
  <si>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</si>
  <si>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</si>
  <si>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</si>
  <si>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</si>
  <si>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</si>
  <si>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</si>
  <si>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</si>
  <si>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</si>
  <si>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</si>
  <si>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</si>
  <si>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</si>
  <si>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</si>
  <si>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</si>
  <si>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</si>
  <si>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</si>
  <si>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</si>
  <si>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</si>
  <si>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</si>
  <si>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</si>
  <si>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</si>
  <si>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</si>
  <si>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</si>
  <si>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</si>
  <si>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</si>
  <si>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</si>
  <si>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</si>
  <si>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</si>
  <si>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</si>
  <si>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</si>
  <si>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</si>
  <si>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</si>
  <si>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</si>
  <si>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</si>
  <si>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</si>
  <si>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</si>
  <si>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</si>
  <si>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</si>
  <si>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</si>
  <si>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</si>
  <si>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</si>
  <si>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</si>
  <si>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</si>
  <si>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</si>
  <si>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</si>
  <si>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</si>
  <si>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</si>
  <si>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</si>
  <si>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</si>
  <si>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</si>
  <si>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</si>
  <si>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</si>
  <si>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</si>
  <si>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</si>
  <si>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</si>
  <si>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</si>
  <si>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</si>
  <si>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</si>
  <si>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</si>
  <si>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</si>
  <si>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</si>
  <si>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</si>
  <si>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</si>
  <si>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</si>
  <si>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</si>
  <si>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</si>
  <si>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</si>
  <si>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</si>
  <si>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</si>
  <si>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</si>
  <si>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</si>
  <si>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</si>
  <si>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</si>
  <si>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</si>
  <si>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</si>
  <si>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</si>
  <si>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</si>
  <si>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</si>
  <si>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</si>
  <si>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</si>
  <si>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</si>
  <si>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</si>
  <si>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</si>
  <si>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</si>
  <si>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</si>
  <si>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</si>
  <si>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</si>
  <si>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</si>
  <si>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</si>
  <si>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</si>
  <si>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</si>
  <si>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</si>
  <si>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</si>
  <si>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</si>
  <si>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</si>
  <si>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</si>
  <si>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</si>
  <si>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</si>
  <si>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</si>
  <si>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</si>
  <si>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</si>
  <si>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</si>
  <si>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</si>
  <si>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</si>
  <si>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</si>
  <si>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</si>
  <si>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</si>
  <si>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</si>
  <si>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</si>
  <si>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</si>
  <si>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</si>
  <si>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</si>
  <si>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</si>
  <si>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</si>
  <si>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</si>
  <si>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</si>
  <si>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</si>
  <si>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</si>
  <si>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</si>
  <si>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</si>
  <si>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</si>
  <si>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</si>
  <si>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</si>
  <si>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</si>
  <si>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</si>
  <si>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</si>
  <si>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</si>
  <si>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</si>
  <si>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</si>
  <si>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</si>
  <si>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</si>
  <si>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</si>
  <si>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</si>
  <si>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</si>
  <si>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</si>
  <si>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</si>
  <si>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</si>
  <si>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</si>
  <si>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</si>
  <si>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</si>
  <si>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</si>
  <si>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</si>
  <si>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</si>
  <si>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</si>
  <si>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</si>
  <si>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</si>
  <si>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</si>
  <si>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</si>
  <si>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</si>
  <si>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</si>
  <si>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</si>
  <si>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</si>
  <si>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</si>
  <si>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</si>
  <si>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</si>
  <si>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</si>
  <si>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</si>
  <si>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</si>
  <si>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</si>
  <si>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</si>
  <si>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</si>
  <si>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</si>
  <si>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</si>
  <si>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</si>
  <si>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</si>
  <si>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</si>
  <si>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</si>
  <si>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</si>
  <si>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</si>
  <si>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</si>
  <si>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</si>
  <si>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</si>
  <si>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</si>
  <si>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</si>
  <si>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</si>
  <si>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</si>
  <si>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</si>
  <si>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</si>
  <si>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</si>
  <si>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</si>
  <si>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</si>
  <si>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</si>
  <si>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</si>
  <si>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</si>
  <si>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</si>
  <si>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</si>
  <si>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</si>
  <si>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</si>
  <si>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</si>
  <si>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</si>
  <si>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</si>
  <si>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</si>
  <si>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</si>
  <si>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</si>
  <si>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</si>
  <si>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</si>
  <si>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</si>
  <si>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</si>
  <si>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</si>
  <si>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</si>
  <si>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</si>
  <si>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</si>
  <si>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</si>
  <si>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</si>
  <si>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</si>
  <si>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</si>
  <si>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</si>
  <si>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</si>
  <si>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</si>
  <si>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</si>
  <si>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</si>
  <si>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</si>
  <si>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</si>
  <si>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</si>
  <si>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</si>
  <si>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</si>
  <si>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</si>
  <si>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</si>
  <si>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</si>
  <si>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</si>
  <si>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</si>
  <si>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</si>
  <si>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</si>
  <si>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</si>
  <si>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</si>
  <si>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</si>
  <si>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</si>
  <si>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</si>
  <si>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</si>
  <si>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</si>
  <si>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</si>
  <si>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</si>
  <si>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</si>
  <si>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</si>
  <si>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</si>
  <si>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</si>
  <si>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</si>
  <si>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</si>
  <si>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</si>
  <si>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</si>
  <si>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</si>
  <si>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</si>
  <si>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</si>
  <si>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</si>
  <si>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</si>
  <si>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</si>
  <si>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</si>
  <si>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</si>
  <si>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</si>
  <si>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</si>
  <si>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</si>
  <si>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</si>
  <si>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</si>
  <si>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</si>
  <si>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</si>
  <si>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</si>
  <si>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</si>
  <si>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</si>
  <si>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</si>
  <si>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</si>
  <si>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</si>
  <si>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</si>
  <si>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</si>
  <si>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</si>
  <si>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</si>
  <si>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</si>
  <si>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</si>
  <si>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</si>
  <si>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</si>
  <si>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</si>
  <si>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</si>
  <si>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</si>
  <si>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</si>
  <si>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</si>
  <si>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</si>
  <si>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</si>
  <si>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</si>
  <si>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</si>
  <si>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</si>
  <si>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</si>
  <si>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</si>
  <si>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</si>
  <si>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</si>
  <si>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</si>
  <si>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</si>
  <si>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</si>
  <si>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</si>
  <si>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</si>
  <si>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</si>
  <si>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</si>
  <si>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</si>
  <si>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</si>
  <si>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</si>
  <si>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</si>
  <si>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</si>
  <si>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</si>
  <si>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</si>
  <si>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</si>
  <si>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</si>
  <si>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</si>
  <si>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</si>
  <si>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</si>
  <si>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</si>
  <si>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</si>
  <si>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</si>
  <si>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</si>
  <si>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</si>
  <si>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</si>
  <si>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</si>
  <si>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</si>
  <si>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</si>
  <si>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</si>
  <si>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</si>
  <si>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</si>
  <si>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</si>
  <si>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</si>
  <si>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</si>
  <si>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</si>
  <si>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</si>
  <si>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</si>
  <si>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</si>
  <si>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</si>
  <si>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</si>
  <si>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</si>
  <si>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</si>
  <si>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</si>
  <si>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</si>
  <si>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</si>
  <si>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</si>
  <si>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</si>
  <si>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</si>
  <si>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</si>
  <si>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</si>
  <si>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</si>
  <si>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</si>
  <si>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</si>
  <si>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</si>
  <si>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</si>
  <si>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</si>
  <si>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</si>
  <si>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</si>
  <si>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</si>
  <si>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</si>
  <si>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</si>
  <si>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</si>
  <si>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</si>
  <si>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</si>
  <si>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</si>
  <si>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</si>
  <si>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</si>
  <si>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</si>
  <si>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</si>
  <si>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</si>
  <si>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</si>
  <si>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</si>
  <si>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</si>
  <si>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</si>
  <si>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</si>
  <si>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</si>
  <si>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</si>
  <si>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</si>
  <si>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</si>
  <si>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</si>
  <si>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</si>
  <si>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</si>
  <si>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</si>
  <si>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</si>
  <si>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</si>
  <si>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</si>
  <si>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</si>
  <si>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</si>
  <si>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</si>
  <si>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</si>
  <si>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</si>
  <si>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</si>
  <si>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</si>
  <si>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</si>
  <si>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</si>
  <si>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</si>
  <si>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</si>
  <si>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</si>
  <si>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</si>
  <si>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</si>
  <si>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</si>
  <si>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</si>
  <si>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</si>
  <si>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</si>
  <si>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</si>
  <si>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</si>
  <si>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</si>
  <si>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</si>
  <si>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</si>
  <si>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</si>
  <si>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</si>
  <si>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</si>
  <si>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</si>
  <si>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</si>
  <si>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</si>
  <si>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</si>
  <si>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</si>
  <si>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</si>
  <si>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</si>
  <si>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</si>
  <si>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</si>
  <si>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</si>
  <si>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</si>
  <si>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</si>
  <si>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</si>
  <si>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</si>
  <si>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</si>
  <si>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</si>
  <si>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</si>
  <si>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</si>
  <si>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</si>
  <si>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</si>
  <si>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</si>
  <si>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</si>
  <si>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</si>
  <si>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</si>
  <si>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</si>
  <si>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</si>
  <si>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</si>
  <si>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</si>
  <si>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</si>
  <si>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</si>
  <si>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</si>
  <si>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</si>
  <si>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</si>
  <si>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</si>
  <si>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</si>
  <si>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</si>
  <si>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</si>
  <si>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</si>
  <si>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</si>
  <si>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</si>
  <si>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</si>
  <si>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</si>
  <si>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</si>
  <si>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</si>
  <si>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</si>
  <si>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</si>
  <si>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</si>
  <si>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</si>
  <si>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</si>
  <si>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</si>
  <si>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</si>
  <si>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</si>
  <si>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</si>
  <si>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</si>
  <si>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</si>
  <si>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</si>
  <si>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</si>
  <si>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</si>
  <si>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</si>
  <si>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</si>
  <si>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</si>
  <si>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</si>
  <si>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</si>
  <si>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</si>
  <si>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</si>
  <si>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</si>
  <si>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</si>
  <si>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</si>
  <si>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</si>
  <si>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</si>
  <si>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</si>
  <si>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</si>
  <si>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</si>
  <si>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</si>
  <si>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</si>
  <si>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</si>
  <si>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</si>
  <si>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</si>
  <si>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</si>
  <si>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</si>
  <si>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</si>
  <si>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</si>
  <si>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</si>
  <si>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</si>
  <si>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</si>
  <si>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</si>
  <si>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</si>
  <si>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</si>
  <si>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</si>
  <si>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</si>
  <si>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</si>
  <si>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</si>
  <si>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</si>
  <si>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</si>
  <si>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</si>
  <si>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</si>
  <si>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</si>
  <si>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</si>
  <si>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</si>
  <si>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</si>
  <si>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</si>
  <si>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</si>
  <si>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</si>
  <si>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</si>
  <si>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</si>
  <si>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</si>
  <si>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</si>
  <si>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</si>
  <si>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</si>
  <si>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</si>
  <si>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</si>
  <si>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</si>
  <si>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</si>
  <si>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</si>
  <si>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</si>
  <si>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</si>
  <si>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</si>
  <si>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</si>
  <si>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</si>
  <si>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</si>
  <si>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</si>
  <si>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</si>
  <si>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</si>
  <si>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</si>
  <si>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</si>
  <si>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</si>
  <si>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</si>
  <si>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</si>
  <si>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</si>
  <si>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</si>
  <si>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</si>
  <si>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</si>
  <si>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</si>
  <si>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</si>
  <si>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</si>
  <si>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</si>
  <si>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</si>
  <si>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</si>
  <si>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</si>
  <si>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</si>
  <si>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</si>
  <si>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</si>
  <si>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</si>
  <si>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</si>
  <si>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</si>
  <si>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</si>
  <si>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</si>
  <si>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</si>
  <si>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</si>
  <si>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</si>
  <si>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</si>
  <si>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</si>
  <si>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</si>
  <si>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</si>
  <si>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</si>
  <si>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</si>
  <si>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</si>
  <si>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</si>
  <si>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</si>
  <si>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</si>
  <si>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</si>
  <si>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</si>
  <si>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</si>
  <si>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</si>
  <si>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</si>
  <si>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</si>
  <si>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</si>
  <si>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</si>
  <si>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</si>
  <si>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</si>
  <si>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</si>
  <si>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</si>
  <si>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</si>
  <si>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</si>
  <si>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</si>
  <si>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</si>
  <si>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</si>
  <si>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</si>
  <si>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</si>
  <si>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</si>
  <si>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</si>
  <si>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</si>
  <si>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</si>
  <si>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</si>
  <si>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</si>
  <si>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</si>
  <si>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</si>
  <si>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</si>
  <si>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</si>
  <si>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</si>
  <si>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</si>
  <si>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</si>
  <si>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</si>
  <si>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</si>
  <si>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</si>
  <si>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</si>
  <si>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</si>
  <si>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</si>
  <si>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</si>
  <si>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</si>
  <si>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</si>
  <si>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</si>
  <si>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</si>
  <si>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</si>
  <si>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</si>
  <si>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</si>
  <si>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</si>
  <si>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</si>
  <si>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</si>
  <si>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</si>
  <si>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</si>
  <si>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</si>
  <si>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</si>
  <si>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</si>
  <si>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</si>
  <si>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</si>
  <si>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</si>
  <si>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</si>
  <si>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</si>
  <si>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</si>
  <si>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</si>
  <si>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</si>
  <si>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</si>
  <si>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</si>
  <si>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</si>
  <si>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</si>
  <si>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</si>
  <si>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</si>
  <si>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</si>
  <si>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</si>
  <si>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</si>
  <si>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</si>
  <si>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</si>
  <si>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</si>
  <si>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</si>
  <si>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</si>
  <si>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</si>
  <si>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</si>
  <si>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</si>
  <si>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</si>
  <si>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</si>
  <si>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</si>
  <si>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</si>
  <si>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</si>
  <si>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</si>
  <si>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</si>
  <si>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</si>
  <si>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</si>
  <si>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</si>
  <si>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</si>
  <si>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</si>
  <si>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</si>
  <si>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</si>
  <si>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</si>
  <si>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</si>
  <si>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</si>
  <si>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</si>
  <si>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</si>
  <si>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</si>
  <si>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</si>
  <si>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</si>
  <si>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</si>
  <si>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</si>
  <si>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</si>
  <si>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</si>
  <si>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</si>
  <si>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</si>
  <si>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</si>
  <si>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</si>
  <si>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</si>
  <si>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</si>
  <si>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</si>
  <si>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</si>
  <si>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</si>
  <si>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</si>
  <si>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</si>
  <si>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</si>
  <si>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</si>
  <si>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</si>
  <si>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</si>
  <si>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</si>
  <si>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</si>
  <si>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</si>
  <si>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</si>
  <si>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</si>
  <si>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</si>
  <si>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</si>
  <si>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</si>
  <si>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</si>
  <si>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</si>
  <si>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</si>
  <si>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</si>
  <si>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</si>
  <si>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</si>
  <si>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</si>
  <si>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</si>
  <si>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</si>
  <si>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</si>
  <si>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</si>
  <si>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</si>
  <si>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</si>
  <si>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</si>
  <si>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</si>
  <si>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</si>
  <si>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</si>
  <si>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</si>
  <si>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</si>
  <si>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</si>
  <si>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</si>
  <si>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</si>
  <si>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</si>
  <si>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</si>
  <si>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</si>
  <si>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</si>
  <si>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</si>
  <si>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</si>
  <si>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</si>
  <si>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</si>
  <si>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</si>
  <si>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</si>
  <si>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</si>
  <si>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</si>
  <si>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</si>
  <si>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</si>
  <si>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</si>
  <si>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</si>
  <si>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</si>
  <si>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</si>
  <si>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</si>
  <si>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</si>
  <si>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</si>
  <si>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</si>
  <si>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</si>
  <si>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</si>
  <si>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</si>
  <si>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</si>
  <si>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</si>
  <si>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</si>
  <si>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</si>
  <si>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</si>
  <si>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</si>
  <si>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</si>
  <si>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</si>
  <si>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</si>
  <si>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</si>
  <si>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</si>
  <si>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</si>
  <si>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</si>
  <si>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</si>
  <si>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</si>
  <si>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</si>
  <si>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</si>
  <si>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</si>
  <si>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</si>
  <si>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</si>
  <si>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</si>
  <si>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</si>
  <si>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</si>
  <si>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</si>
  <si>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</si>
  <si>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</si>
  <si>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</si>
  <si>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</si>
  <si>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</si>
  <si>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</si>
  <si>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</si>
  <si>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</si>
  <si>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</si>
  <si>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</si>
  <si>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</si>
  <si>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</si>
  <si>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</si>
  <si>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</si>
  <si>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</si>
  <si>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</si>
  <si>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</si>
  <si>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</si>
  <si>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</si>
  <si>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</si>
  <si>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</si>
  <si>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</si>
  <si>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</si>
  <si>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</si>
  <si>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</si>
  <si>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</si>
  <si>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</si>
  <si>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</si>
  <si>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</si>
  <si>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</si>
  <si>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</si>
  <si>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</si>
  <si>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</si>
  <si>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</si>
  <si>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</si>
  <si>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</si>
  <si>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</si>
  <si>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</si>
  <si>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</si>
  <si>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</si>
  <si>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</si>
  <si>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</si>
  <si>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</si>
  <si>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</si>
  <si>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</si>
  <si>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</si>
  <si>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</si>
  <si>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</si>
  <si>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</si>
  <si>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</si>
  <si>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</si>
  <si>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</si>
  <si>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</si>
  <si>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</si>
  <si>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</si>
  <si>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</si>
  <si>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</si>
  <si>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</si>
  <si>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</si>
  <si>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</si>
  <si>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</si>
  <si>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</si>
  <si>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</si>
  <si>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</si>
  <si>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</si>
  <si>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</si>
  <si>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</si>
  <si>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</si>
  <si>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</si>
  <si>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</si>
  <si>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</si>
  <si>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</si>
  <si>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</si>
  <si>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</si>
  <si>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</si>
  <si>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</si>
  <si>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</si>
  <si>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</si>
  <si>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</si>
  <si>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</si>
  <si>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</si>
  <si>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</si>
  <si>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</si>
  <si>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</si>
  <si>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</si>
  <si>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</si>
  <si>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</si>
  <si>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</si>
  <si>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</si>
  <si>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</si>
  <si>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</si>
  <si>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</si>
  <si>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</si>
  <si>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</si>
  <si>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</si>
  <si>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</si>
  <si>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</si>
  <si>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</si>
  <si>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</si>
  <si>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</si>
  <si>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</si>
  <si>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</si>
  <si>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</si>
  <si>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</si>
  <si>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</si>
  <si>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</si>
  <si>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</si>
  <si>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</si>
  <si>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</si>
  <si>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</si>
  <si>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</si>
  <si>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</si>
  <si>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</si>
  <si>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</si>
  <si>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</si>
  <si>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</si>
  <si>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</si>
  <si>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</si>
  <si>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</si>
  <si>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</si>
  <si>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</si>
  <si>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</si>
  <si>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</si>
  <si>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</si>
  <si>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</si>
  <si>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</si>
  <si>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</si>
  <si>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</si>
  <si>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</si>
  <si>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</si>
  <si>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</si>
  <si>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</si>
  <si>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</si>
  <si>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</si>
  <si>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</si>
  <si>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</si>
  <si>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</si>
  <si>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</si>
  <si>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</si>
  <si>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</si>
  <si>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</si>
  <si>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</si>
  <si>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</si>
  <si>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</si>
  <si>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</si>
  <si>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</si>
  <si>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</si>
  <si>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</si>
  <si>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</si>
  <si>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</si>
  <si>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</si>
  <si>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</si>
  <si>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</si>
  <si>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</si>
  <si>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</si>
  <si>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</si>
  <si>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</si>
  <si>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</si>
  <si>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</si>
  <si>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</si>
  <si>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</si>
  <si>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</si>
  <si>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</si>
  <si>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</si>
  <si>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</si>
  <si>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</si>
  <si>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</si>
  <si>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</si>
  <si>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</si>
  <si>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</si>
  <si>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</si>
  <si>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</si>
  <si>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</si>
  <si>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</si>
  <si>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</si>
  <si>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</si>
  <si>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</si>
  <si>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</si>
  <si>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</si>
  <si>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</si>
  <si>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</si>
  <si>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</si>
  <si>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</si>
  <si>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</si>
  <si>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</si>
  <si>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</si>
  <si>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</si>
  <si>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</si>
  <si>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</si>
  <si>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</si>
  <si>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</si>
  <si>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</si>
  <si>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</si>
  <si>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</si>
  <si>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</si>
  <si>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</si>
  <si>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</si>
  <si>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</si>
  <si>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</si>
  <si>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</si>
  <si>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</si>
  <si>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</si>
  <si>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</si>
  <si>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</si>
  <si>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</si>
  <si>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</si>
  <si>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</si>
  <si>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</si>
  <si>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</si>
  <si>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</si>
  <si>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</si>
  <si>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</si>
  <si>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</si>
  <si>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</si>
  <si>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</si>
  <si>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</si>
  <si>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</si>
  <si>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</si>
  <si>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</si>
  <si>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</si>
  <si>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</si>
  <si>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</si>
  <si>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</si>
  <si>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</si>
  <si>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</si>
  <si>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</si>
  <si>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</si>
  <si>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</si>
  <si>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</si>
  <si>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</si>
  <si>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</si>
  <si>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</si>
  <si>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</si>
  <si>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</si>
  <si>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</si>
  <si>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</si>
  <si>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</si>
  <si>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</si>
  <si>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</si>
  <si>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</si>
  <si>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</si>
  <si>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</si>
  <si>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</si>
  <si>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</si>
  <si>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</si>
  <si>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</si>
  <si>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</si>
  <si>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</si>
  <si>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</si>
  <si>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</si>
  <si>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</si>
  <si>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</si>
  <si>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</si>
  <si>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</si>
  <si>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</si>
  <si>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</si>
  <si>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</si>
  <si>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</si>
  <si>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</si>
  <si>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</si>
  <si>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</si>
  <si>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</si>
  <si>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</si>
  <si>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</si>
  <si>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</si>
  <si>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</si>
  <si>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</si>
  <si>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</si>
  <si>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</si>
  <si>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</si>
  <si>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</si>
  <si>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</si>
  <si>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</si>
  <si>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</si>
  <si>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</si>
  <si>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</si>
  <si>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</si>
  <si>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</si>
  <si>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</si>
  <si>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</si>
  <si>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</si>
  <si>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</si>
  <si>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</si>
  <si>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</si>
  <si>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</si>
  <si>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</si>
  <si>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</si>
  <si>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</si>
  <si>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</si>
  <si>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</si>
  <si>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</si>
  <si>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</si>
  <si>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</si>
  <si>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</si>
  <si>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</si>
  <si>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</si>
  <si>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</si>
  <si>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</si>
  <si>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</si>
  <si>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</si>
  <si>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</si>
  <si>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</si>
  <si>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</si>
  <si>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</si>
  <si>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</si>
  <si>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</si>
  <si>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</si>
  <si>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</si>
  <si>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</si>
  <si>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</si>
  <si>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</si>
  <si>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</si>
  <si>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</si>
  <si>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</si>
  <si>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</si>
  <si>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</si>
  <si>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</si>
  <si>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</si>
  <si>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</si>
  <si>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</si>
  <si>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</si>
  <si>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</si>
  <si>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</si>
  <si>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</si>
  <si>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</si>
  <si>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</si>
  <si>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</si>
  <si>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</si>
  <si>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</si>
  <si>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</si>
  <si>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</si>
  <si>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</si>
  <si>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</si>
  <si>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</si>
  <si>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</si>
  <si>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</si>
  <si>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</si>
  <si>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</si>
  <si>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</si>
  <si>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</si>
  <si>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</si>
  <si>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</si>
  <si>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</si>
  <si>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</si>
  <si>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</si>
  <si>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</si>
  <si>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</si>
  <si>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</si>
  <si>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</si>
  <si>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</si>
  <si>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</si>
  <si>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</si>
  <si>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</si>
  <si>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</si>
  <si>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</si>
  <si>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</si>
  <si>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</si>
  <si>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</si>
  <si>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</si>
  <si>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</si>
  <si>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</si>
  <si>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</si>
  <si>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</si>
  <si>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</si>
  <si>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</si>
  <si>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</si>
  <si>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</si>
  <si>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</si>
  <si>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</si>
  <si>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</si>
  <si>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</si>
  <si>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</si>
  <si>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</si>
  <si>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</si>
  <si>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</si>
  <si>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</si>
  <si>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</si>
  <si>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</si>
  <si>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</si>
  <si>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</si>
  <si>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</si>
  <si>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</si>
  <si>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</si>
  <si>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</si>
  <si>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</si>
  <si>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</si>
  <si>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</si>
  <si>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</si>
  <si>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</si>
  <si>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</si>
  <si>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</si>
  <si>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</si>
  <si>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</si>
  <si>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</si>
  <si>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</si>
  <si>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</si>
  <si>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</si>
  <si>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</si>
  <si>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</si>
  <si>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</si>
  <si>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</si>
  <si>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</si>
  <si>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</si>
  <si>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</si>
  <si>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</si>
  <si>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</si>
  <si>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</si>
  <si>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</si>
  <si>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</si>
  <si>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</si>
  <si>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</si>
  <si>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</si>
  <si>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</si>
  <si>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</si>
  <si>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</si>
  <si>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</si>
  <si>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</si>
  <si>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</si>
  <si>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</si>
  <si>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</si>
  <si>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</si>
  <si>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</si>
  <si>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</si>
  <si>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</si>
  <si>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</si>
  <si>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</si>
  <si>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</si>
  <si>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</si>
  <si>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</si>
  <si>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</si>
  <si>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</si>
  <si>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</si>
  <si>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</si>
  <si>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</si>
  <si>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</si>
  <si>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</si>
  <si>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</si>
  <si>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</si>
  <si>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</si>
  <si>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</si>
  <si>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</si>
  <si>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</si>
  <si>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</si>
  <si>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</si>
  <si>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</si>
  <si>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</si>
  <si>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</si>
  <si>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</si>
  <si>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</si>
  <si>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</si>
  <si>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</si>
  <si>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</si>
  <si>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</si>
  <si>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</si>
  <si>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</si>
  <si>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</si>
  <si>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</si>
  <si>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</si>
  <si>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</si>
  <si>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</si>
  <si>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</si>
  <si>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</si>
  <si>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</si>
  <si>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</si>
  <si>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</si>
  <si>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</si>
  <si>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</si>
  <si>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</si>
  <si>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</si>
  <si>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</si>
  <si>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</si>
  <si>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</si>
  <si>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</si>
  <si>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</si>
  <si>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</si>
  <si>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</si>
  <si>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</si>
  <si>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</si>
  <si>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</si>
  <si>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</si>
  <si>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</si>
  <si>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</si>
  <si>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</si>
  <si>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</si>
  <si>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</si>
  <si>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</si>
  <si>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</si>
  <si>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</si>
  <si>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</si>
  <si>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</si>
  <si>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</si>
  <si>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</si>
  <si>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</si>
  <si>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</si>
  <si>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</si>
  <si>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</si>
  <si>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</si>
  <si>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</si>
  <si>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</si>
  <si>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</si>
  <si>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</si>
  <si>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</si>
  <si>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</si>
  <si>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</si>
  <si>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</si>
  <si>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</si>
  <si>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</si>
  <si>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</si>
  <si>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</si>
  <si>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</si>
  <si>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</si>
  <si>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</si>
  <si>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</si>
  <si>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</si>
  <si>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</si>
  <si>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</si>
  <si>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</si>
  <si>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</si>
  <si>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</si>
  <si>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</si>
  <si>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</si>
  <si>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</si>
  <si>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</si>
  <si>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</si>
  <si>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</si>
  <si>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</si>
  <si>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</si>
  <si>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</si>
  <si>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</si>
  <si>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</si>
  <si>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</si>
  <si>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</si>
  <si>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</si>
  <si>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</si>
  <si>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</si>
  <si>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</si>
  <si>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</si>
  <si>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</si>
  <si>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</si>
  <si>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</si>
  <si>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</si>
  <si>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</si>
  <si>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</si>
  <si>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</si>
  <si>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</si>
  <si>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</si>
  <si>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</si>
  <si>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</si>
  <si>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</si>
  <si>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</si>
  <si>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</si>
  <si>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</si>
  <si>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</si>
  <si>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</si>
  <si>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</si>
  <si>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</si>
  <si>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</si>
  <si>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</si>
  <si>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</si>
  <si>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</si>
  <si>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</si>
  <si>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</si>
  <si>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</si>
  <si>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</si>
  <si>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</si>
  <si>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</si>
  <si>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</si>
  <si>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</si>
  <si>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</si>
  <si>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</si>
  <si>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</si>
  <si>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</si>
  <si>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</si>
  <si>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</si>
  <si>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</si>
  <si>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</si>
  <si>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</si>
  <si>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</si>
  <si>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</si>
  <si>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</si>
  <si>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</si>
  <si>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</si>
  <si>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</si>
  <si>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</si>
  <si>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</si>
  <si>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</si>
  <si>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</si>
  <si>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</si>
  <si>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</si>
  <si>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</si>
  <si>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</si>
  <si>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</si>
  <si>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</si>
  <si>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</si>
  <si>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</si>
  <si>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</si>
  <si>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</si>
  <si>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</si>
  <si>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</si>
  <si>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</si>
  <si>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</si>
  <si>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</si>
  <si>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</si>
  <si>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</si>
  <si>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</si>
  <si>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</si>
  <si>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</si>
  <si>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</si>
  <si>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</si>
  <si>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</si>
  <si>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</si>
  <si>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</si>
  <si>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</si>
  <si>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</si>
  <si>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</si>
  <si>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</si>
  <si>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</si>
  <si>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</si>
  <si>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</si>
  <si>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</si>
  <si>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</si>
  <si>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</si>
  <si>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</si>
  <si>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</si>
  <si>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</si>
  <si>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</si>
  <si>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</si>
  <si>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</si>
  <si>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</si>
  <si>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</si>
  <si>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</si>
  <si>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</si>
  <si>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</si>
  <si>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</si>
  <si>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</si>
  <si>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</si>
  <si>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</si>
  <si>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</si>
  <si>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</si>
  <si>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</si>
  <si>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</si>
  <si>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</si>
  <si>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</si>
  <si>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</si>
  <si>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</si>
  <si>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</si>
  <si>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</si>
  <si>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</si>
  <si>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</si>
  <si>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</si>
  <si>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</si>
  <si>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</si>
  <si>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</si>
  <si>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</si>
  <si>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</si>
  <si>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</si>
  <si>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</si>
  <si>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</si>
  <si>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</si>
  <si>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</si>
  <si>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</si>
  <si>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</si>
  <si>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</si>
  <si>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</si>
  <si>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</si>
  <si>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</si>
  <si>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</si>
  <si>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</si>
  <si>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</si>
  <si>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</si>
  <si>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</si>
  <si>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</si>
  <si>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</si>
  <si>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</si>
  <si>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</si>
  <si>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</si>
  <si>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</si>
  <si>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</si>
  <si>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</si>
  <si>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</si>
  <si>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</si>
  <si>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</si>
  <si>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</si>
  <si>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</si>
  <si>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</si>
  <si>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</si>
  <si>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</si>
  <si>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</si>
  <si>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</si>
  <si>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</si>
  <si>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</si>
  <si>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</si>
  <si>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</si>
  <si>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</si>
  <si>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</si>
  <si>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</si>
  <si>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</si>
  <si>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</si>
  <si>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</si>
  <si>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</si>
  <si>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</si>
  <si>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</si>
  <si>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</si>
  <si>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</si>
  <si>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</si>
  <si>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</si>
  <si>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</si>
  <si>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</si>
  <si>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</si>
  <si>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</si>
  <si>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</si>
  <si>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</si>
  <si>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</si>
  <si>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</si>
  <si>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</si>
  <si>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</si>
  <si>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</si>
  <si>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</si>
  <si>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</si>
  <si>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</si>
  <si>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</si>
  <si>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</si>
  <si>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</si>
  <si>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</si>
  <si>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</si>
  <si>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</si>
  <si>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</si>
  <si>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</si>
  <si>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</si>
  <si>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</si>
  <si>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</si>
  <si>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</si>
  <si>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</si>
  <si>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</si>
  <si>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</si>
  <si>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</si>
  <si>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</si>
  <si>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</si>
  <si>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</si>
  <si>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</si>
  <si>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</si>
  <si>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</si>
  <si>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</si>
  <si>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</si>
  <si>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</si>
  <si>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</si>
  <si>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</si>
  <si>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</si>
  <si>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</si>
  <si>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</si>
  <si>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</si>
  <si>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</si>
  <si>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</si>
  <si>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</si>
  <si>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</si>
  <si>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</si>
  <si>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</si>
  <si>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</si>
  <si>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</si>
  <si>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</si>
  <si>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</si>
  <si>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</si>
  <si>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</si>
  <si>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</si>
  <si>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</si>
  <si>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</si>
  <si>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</si>
  <si>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</si>
  <si>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</si>
  <si>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</si>
  <si>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</si>
  <si>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</si>
  <si>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</si>
  <si>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</si>
  <si>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</si>
  <si>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</si>
  <si>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</si>
  <si>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</si>
  <si>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</si>
  <si>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</si>
  <si>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</si>
  <si>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</si>
  <si>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</si>
  <si>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</si>
  <si>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</si>
  <si>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</si>
  <si>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</si>
  <si>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</si>
  <si>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</si>
  <si>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</si>
  <si>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</si>
  <si>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</si>
  <si>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</si>
  <si>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</si>
  <si>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</si>
  <si>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</si>
  <si>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</si>
  <si>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</si>
  <si>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</si>
  <si>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</si>
  <si>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</si>
  <si>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</si>
  <si>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</si>
  <si>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</si>
  <si>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</si>
  <si>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</si>
  <si>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</si>
  <si>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</si>
  <si>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</si>
  <si>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</si>
  <si>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</si>
  <si>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</si>
  <si>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</si>
  <si>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</si>
  <si>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</si>
  <si>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</si>
  <si>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</si>
  <si>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</si>
  <si>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</si>
  <si>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</si>
  <si>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</si>
  <si>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</si>
  <si>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</si>
  <si>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</si>
  <si>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</si>
  <si>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</si>
  <si>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</si>
  <si>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</si>
  <si>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</si>
  <si>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</si>
  <si>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</si>
  <si>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</si>
  <si>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</si>
  <si>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</si>
  <si>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</si>
  <si>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</si>
  <si>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</si>
  <si>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</si>
  <si>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</si>
  <si>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</si>
  <si>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</si>
  <si>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</si>
  <si>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</si>
  <si>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</si>
  <si>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</si>
  <si>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</si>
  <si>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</si>
  <si>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</si>
  <si>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</si>
  <si>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</si>
  <si>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</si>
  <si>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</si>
  <si>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</si>
  <si>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</si>
  <si>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</si>
  <si>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</si>
  <si>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</si>
  <si>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</si>
  <si>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</si>
  <si>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</si>
  <si>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</si>
  <si>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</si>
  <si>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</si>
  <si>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</si>
  <si>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</si>
  <si>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</si>
  <si>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</si>
  <si>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</si>
  <si>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</si>
  <si>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</si>
  <si>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</si>
  <si>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</si>
  <si>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</si>
  <si>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</si>
  <si>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</si>
  <si>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</si>
  <si>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</si>
  <si>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</si>
  <si>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</si>
  <si>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</si>
  <si>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</si>
  <si>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</si>
  <si>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</si>
  <si>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</si>
  <si>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</si>
  <si>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</si>
  <si>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</si>
  <si>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</si>
  <si>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</si>
  <si>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</si>
  <si>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</si>
  <si>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</si>
  <si>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</si>
  <si>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</si>
  <si>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</si>
  <si>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</si>
  <si>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</si>
  <si>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</si>
  <si>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</si>
  <si>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</si>
  <si>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</si>
  <si>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</si>
  <si>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</si>
  <si>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</si>
  <si>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</si>
  <si>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</si>
  <si>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</si>
  <si>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</si>
  <si>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</si>
  <si>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</si>
  <si>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</si>
  <si>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</si>
  <si>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</si>
  <si>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</si>
  <si>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</si>
  <si>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</si>
  <si>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</si>
  <si>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</si>
  <si>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</si>
  <si>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</si>
  <si>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</si>
  <si>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</si>
  <si>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</si>
  <si>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</si>
  <si>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</si>
  <si>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</si>
  <si>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</si>
  <si>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</si>
  <si>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</si>
  <si>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</si>
  <si>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</si>
  <si>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</si>
  <si>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</si>
  <si>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</si>
  <si>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</si>
  <si>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</si>
  <si>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</si>
  <si>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</si>
  <si>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</si>
  <si>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</si>
  <si>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</si>
  <si>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</si>
  <si>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</si>
  <si>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</si>
  <si>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</si>
  <si>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</si>
  <si>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</si>
  <si>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</si>
  <si>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</si>
  <si>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</si>
  <si>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</si>
  <si>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</si>
  <si>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</si>
  <si>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</si>
  <si>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</si>
  <si>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</si>
  <si>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</si>
  <si>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</si>
  <si>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</si>
  <si>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</si>
  <si>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</si>
  <si>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</si>
  <si>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</si>
  <si>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</si>
  <si>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</si>
  <si>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</si>
  <si>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</si>
  <si>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</si>
  <si>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</si>
  <si>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</si>
  <si>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</si>
  <si>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</si>
  <si>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</si>
  <si>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</si>
  <si>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</si>
  <si>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</si>
  <si>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</si>
  <si>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</si>
  <si>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</si>
  <si>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</si>
  <si>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</si>
  <si>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</si>
  <si>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</si>
  <si>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</si>
  <si>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</si>
  <si>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</si>
  <si>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</si>
  <si>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</si>
  <si>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</si>
  <si>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</si>
  <si>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</si>
  <si>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</si>
  <si>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</si>
  <si>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</si>
  <si>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</si>
  <si>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</si>
  <si>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</si>
  <si>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</si>
  <si>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</si>
  <si>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</si>
  <si>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</si>
  <si>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</si>
  <si>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</si>
  <si>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</si>
  <si>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</si>
  <si>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</si>
  <si>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</si>
  <si>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</si>
  <si>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</si>
  <si>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</si>
  <si>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</si>
  <si>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</si>
  <si>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</si>
  <si>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</si>
  <si>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</si>
  <si>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</si>
  <si>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</si>
  <si>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</si>
  <si>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</si>
  <si>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</si>
  <si>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</si>
  <si>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</si>
  <si>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</si>
  <si>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</si>
  <si>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</si>
  <si>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</si>
  <si>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</si>
  <si>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</si>
  <si>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</si>
  <si>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</si>
  <si>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</si>
  <si>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</si>
  <si>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</si>
  <si>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</si>
  <si>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</si>
  <si>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</si>
  <si>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</si>
  <si>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</si>
  <si>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</si>
  <si>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</si>
  <si>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</si>
  <si>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</si>
  <si>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</si>
  <si>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</si>
  <si>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</si>
  <si>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</si>
  <si>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</si>
  <si>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</si>
  <si>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</si>
  <si>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</si>
  <si>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</si>
  <si>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</si>
  <si>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</si>
  <si>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</si>
  <si>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</si>
  <si>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</si>
  <si>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</si>
  <si>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</si>
  <si>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</si>
  <si>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</si>
  <si>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</si>
  <si>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</si>
  <si>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</si>
  <si>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</si>
  <si>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</si>
  <si>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</si>
  <si>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</si>
  <si>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</si>
  <si>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</si>
  <si>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</si>
  <si>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</si>
  <si>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</si>
  <si>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</si>
  <si>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</si>
  <si>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</si>
  <si>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</si>
  <si>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</si>
  <si>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</si>
  <si>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</si>
  <si>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</si>
  <si>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</si>
  <si>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</si>
  <si>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</si>
  <si>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</si>
  <si>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</si>
  <si>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</si>
  <si>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</si>
  <si>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</si>
  <si>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</si>
  <si>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</si>
  <si>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</si>
  <si>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</si>
  <si>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</si>
  <si>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</si>
  <si>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</si>
  <si>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</si>
  <si>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</si>
  <si>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</si>
  <si>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</si>
  <si>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</si>
  <si>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</si>
  <si>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</si>
  <si>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</si>
  <si>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</si>
  <si>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</si>
  <si>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</si>
  <si>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</si>
  <si>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</si>
  <si>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</si>
  <si>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</si>
  <si>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</si>
  <si>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</si>
  <si>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</si>
  <si>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</si>
  <si>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</si>
  <si>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</si>
  <si>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</si>
  <si>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</si>
  <si>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</si>
  <si>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</si>
  <si>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</si>
  <si>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</si>
  <si>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</si>
  <si>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</si>
  <si>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</si>
  <si>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</si>
  <si>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</si>
  <si>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</si>
  <si>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</si>
  <si>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</si>
  <si>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</si>
  <si>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</si>
  <si>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</si>
  <si>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</si>
  <si>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</si>
  <si>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</si>
  <si>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</si>
  <si>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</si>
  <si>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</si>
  <si>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</si>
  <si>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</si>
  <si>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</si>
  <si>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</si>
  <si>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</si>
  <si>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</si>
  <si>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</si>
  <si>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</si>
  <si>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</si>
  <si>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</si>
  <si>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</si>
  <si>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</si>
  <si>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</si>
  <si>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</si>
  <si>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</si>
  <si>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</si>
  <si>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</si>
  <si>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</si>
  <si>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</si>
  <si>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</si>
  <si>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</si>
  <si>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</si>
  <si>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</si>
  <si>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</si>
  <si>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</si>
  <si>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</si>
  <si>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</si>
  <si>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</si>
  <si>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</si>
  <si>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</si>
  <si>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</si>
  <si>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</si>
  <si>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</si>
  <si>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</si>
  <si>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</si>
  <si>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</si>
  <si>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</si>
  <si>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</si>
  <si>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</si>
  <si>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</si>
  <si>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</si>
  <si>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</si>
  <si>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</si>
  <si>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</si>
  <si>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</si>
  <si>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</si>
  <si>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</si>
  <si>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</si>
  <si>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</si>
  <si>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</si>
  <si>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</si>
  <si>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</si>
  <si>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</si>
  <si>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</si>
  <si>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</si>
  <si>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</si>
  <si>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</si>
  <si>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</si>
  <si>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</si>
  <si>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</si>
  <si>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</si>
  <si>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</si>
  <si>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</si>
  <si>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</si>
  <si>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</si>
  <si>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</si>
  <si>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</si>
  <si>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</si>
  <si>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</si>
  <si>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</si>
  <si>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</si>
  <si>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</si>
  <si>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</si>
  <si>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</si>
  <si>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</si>
  <si>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</si>
  <si>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</si>
  <si>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</si>
  <si>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</si>
  <si>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</si>
  <si>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</si>
  <si>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</si>
  <si>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</si>
  <si>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</si>
  <si>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</si>
  <si>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</si>
  <si>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</si>
  <si>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</si>
  <si>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</si>
  <si>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</si>
  <si>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</si>
  <si>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</si>
  <si>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</si>
  <si>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</si>
  <si>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</si>
  <si>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</si>
  <si>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</si>
  <si>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</si>
  <si>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</si>
  <si>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</si>
  <si>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</si>
  <si>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</si>
  <si>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</si>
  <si>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</si>
  <si>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</si>
  <si>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</si>
  <si>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</si>
  <si>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</si>
  <si>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</si>
  <si>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</si>
  <si>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</si>
  <si>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</si>
  <si>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</si>
  <si>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</si>
  <si>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</si>
  <si>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</si>
  <si>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</si>
  <si>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</si>
  <si>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</si>
  <si>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</si>
  <si>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</si>
  <si>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</si>
  <si>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</si>
  <si>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</si>
  <si>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</si>
  <si>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</si>
  <si>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</si>
  <si>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</si>
  <si>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</si>
  <si>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</si>
  <si>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</si>
  <si>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</si>
  <si>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</si>
  <si>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</si>
  <si>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</si>
  <si>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</si>
  <si>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</si>
  <si>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</si>
  <si>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</si>
  <si>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</si>
  <si>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</si>
  <si>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</si>
  <si>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</si>
  <si>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</si>
  <si>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</si>
  <si>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</si>
  <si>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</si>
  <si>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</si>
  <si>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</si>
  <si>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</si>
  <si>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</si>
  <si>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</si>
  <si>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</si>
  <si>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</si>
  <si>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</si>
  <si>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</si>
  <si>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</si>
  <si>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</si>
  <si>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</si>
  <si>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</si>
  <si>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</si>
  <si>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</si>
  <si>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</si>
  <si>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</si>
  <si>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</si>
  <si>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</si>
  <si>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</si>
  <si>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</si>
  <si>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</si>
  <si>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</si>
  <si>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</si>
  <si>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</si>
  <si>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</si>
  <si>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</si>
  <si>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</si>
  <si>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</si>
  <si>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</si>
  <si>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</si>
  <si>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</si>
  <si>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</si>
  <si>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</si>
  <si>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</si>
  <si>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</si>
  <si>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</si>
  <si>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</si>
  <si>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</si>
  <si>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</si>
  <si>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</si>
  <si>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</si>
  <si>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</si>
  <si>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</si>
  <si>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</si>
  <si>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</si>
  <si>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</si>
  <si>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</si>
  <si>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</si>
  <si>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</si>
  <si>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</si>
  <si>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</si>
  <si>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</si>
  <si>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</si>
  <si>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</si>
  <si>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</si>
  <si>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</si>
  <si>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</si>
  <si>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</si>
  <si>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</si>
  <si>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</si>
  <si>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</si>
  <si>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</si>
  <si>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</si>
  <si>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</si>
  <si>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</si>
  <si>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</si>
  <si>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</si>
  <si>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</si>
  <si>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</si>
  <si>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</si>
  <si>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</si>
  <si>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</si>
  <si>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</si>
  <si>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</si>
  <si>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</si>
  <si>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</si>
  <si>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</si>
  <si>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</si>
  <si>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</si>
  <si>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</si>
  <si>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</si>
  <si>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</si>
  <si>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</si>
  <si>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</si>
  <si>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</si>
  <si>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</si>
  <si>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</si>
  <si>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</si>
  <si>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</si>
  <si>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</si>
  <si>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</si>
  <si>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</si>
  <si>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</si>
  <si>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</si>
  <si>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</si>
  <si>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</si>
  <si>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</si>
  <si>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</si>
  <si>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</si>
  <si>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</si>
  <si>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</si>
  <si>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</si>
  <si>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</si>
  <si>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</si>
  <si>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</si>
  <si>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</si>
  <si>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</si>
  <si>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</si>
  <si>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</si>
  <si>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</si>
  <si>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</si>
  <si>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</si>
  <si>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</si>
  <si>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</si>
  <si>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</si>
  <si>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</si>
  <si>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</si>
  <si>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</si>
  <si>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</si>
  <si>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</si>
  <si>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</si>
  <si>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</si>
  <si>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</si>
  <si>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</si>
  <si>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</si>
  <si>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</si>
  <si>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</si>
  <si>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</si>
  <si>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</si>
  <si>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</si>
  <si>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</si>
  <si>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</si>
  <si>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</si>
  <si>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</si>
  <si>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</si>
  <si>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</si>
  <si>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</si>
  <si>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</si>
  <si>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</si>
  <si>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</si>
  <si>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</si>
  <si>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</si>
  <si>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</si>
  <si>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</si>
  <si>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</si>
  <si>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</si>
  <si>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</si>
  <si>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</si>
  <si>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</si>
  <si>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</si>
  <si>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</si>
  <si>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</si>
  <si>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</si>
  <si>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</si>
  <si>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</si>
  <si>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</si>
  <si>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</si>
  <si>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</si>
  <si>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</si>
  <si>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</si>
  <si>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</si>
  <si>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</si>
  <si>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</si>
  <si>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</si>
  <si>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</si>
  <si>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</si>
  <si>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</si>
  <si>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</si>
  <si>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</si>
  <si>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</si>
  <si>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</si>
  <si>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</si>
  <si>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</si>
  <si>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</si>
  <si>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</si>
  <si>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</si>
  <si>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</si>
  <si>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</si>
  <si>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</si>
  <si>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</si>
  <si>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</si>
  <si>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</si>
  <si>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</si>
  <si>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</si>
  <si>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</si>
  <si>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</si>
  <si>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</si>
  <si>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</si>
  <si>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</si>
  <si>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</si>
  <si>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</si>
  <si>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</si>
  <si>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</si>
  <si>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</si>
  <si>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</si>
  <si>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</si>
  <si>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</si>
  <si>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</si>
  <si>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</si>
  <si>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</si>
  <si>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</si>
  <si>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</si>
  <si>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</si>
  <si>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</si>
  <si>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</si>
  <si>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</si>
  <si>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</si>
  <si>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</si>
  <si>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</si>
  <si>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</si>
  <si>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</si>
  <si>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</si>
  <si>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</si>
  <si>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</si>
  <si>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</si>
  <si>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</si>
  <si>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</si>
  <si>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</si>
  <si>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</si>
  <si>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</si>
  <si>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</si>
  <si>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</si>
  <si>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</si>
  <si>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</si>
  <si>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</si>
  <si>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</si>
  <si>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</si>
  <si>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</si>
  <si>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</si>
  <si>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</si>
  <si>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</si>
  <si>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</si>
  <si>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</si>
  <si>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</si>
  <si>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</si>
  <si>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</si>
  <si>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</si>
  <si>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</si>
  <si>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</si>
  <si>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</si>
  <si>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</si>
  <si>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</si>
  <si>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</si>
  <si>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</si>
  <si>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</si>
  <si>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</si>
  <si>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</si>
  <si>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</si>
  <si>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</si>
  <si>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</si>
  <si>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</si>
  <si>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</si>
  <si>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</si>
  <si>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</si>
  <si>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</si>
  <si>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</si>
  <si>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</si>
  <si>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</si>
  <si>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</si>
  <si>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</si>
  <si>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</si>
  <si>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</si>
  <si>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</si>
  <si>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</si>
  <si>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</si>
  <si>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</si>
  <si>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</si>
  <si>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</si>
  <si>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</si>
  <si>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</si>
  <si>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</si>
  <si>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</si>
  <si>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</si>
  <si>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</si>
  <si>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</si>
  <si>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</si>
  <si>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</si>
  <si>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</si>
  <si>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</si>
  <si>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</si>
  <si>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</si>
  <si>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</si>
  <si>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</si>
  <si>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</si>
  <si>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</si>
  <si>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</si>
  <si>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</si>
  <si>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</si>
  <si>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</si>
  <si>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</si>
  <si>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</si>
  <si>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</si>
  <si>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</si>
  <si>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</si>
  <si>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</si>
  <si>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</si>
  <si>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</si>
  <si>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</si>
  <si>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</si>
  <si>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</si>
  <si>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</si>
  <si>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</si>
  <si>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</si>
  <si>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</si>
  <si>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</si>
  <si>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</si>
  <si>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</si>
  <si>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</si>
  <si>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</si>
  <si>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</si>
  <si>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</si>
  <si>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</si>
  <si>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</si>
  <si>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</si>
  <si>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</si>
  <si>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</si>
  <si>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</si>
  <si>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</si>
  <si>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</si>
  <si>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</si>
  <si>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</si>
  <si>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</si>
  <si>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</si>
  <si>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</si>
  <si>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</si>
  <si>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</si>
  <si>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</si>
  <si>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</si>
  <si>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</si>
  <si>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</si>
  <si>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</si>
  <si>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</si>
  <si>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</si>
  <si>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</si>
  <si>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</si>
  <si>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</si>
  <si>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</si>
  <si>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</si>
  <si>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</si>
  <si>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</si>
  <si>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</si>
  <si>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</si>
  <si>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</si>
  <si>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</si>
  <si>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</si>
  <si>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</si>
  <si>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</si>
  <si>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</si>
  <si>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</si>
  <si>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</si>
  <si>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</si>
  <si>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</si>
  <si>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</si>
  <si>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</si>
  <si>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</si>
  <si>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</si>
  <si>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</si>
  <si>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</si>
  <si>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</si>
  <si>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</si>
  <si>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</si>
  <si>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</si>
  <si>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</si>
  <si>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</si>
  <si>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</si>
  <si>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</si>
  <si>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</si>
  <si>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</si>
  <si>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</si>
  <si>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</si>
  <si>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</si>
  <si>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</si>
  <si>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</si>
  <si>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</si>
  <si>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</si>
  <si>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</si>
  <si>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</si>
  <si>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</si>
  <si>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</si>
  <si>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</si>
  <si>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</si>
  <si>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</si>
  <si>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</si>
  <si>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</si>
  <si>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</si>
  <si>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</si>
  <si>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</si>
  <si>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</si>
  <si>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</si>
  <si>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</si>
  <si>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</si>
  <si>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</si>
  <si>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</si>
  <si>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</si>
  <si>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</si>
  <si>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</si>
  <si>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</si>
  <si>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</si>
  <si>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</si>
  <si>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</si>
  <si>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</si>
  <si>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</si>
  <si>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</si>
  <si>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</si>
  <si>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</si>
  <si>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</si>
  <si>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</si>
  <si>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</si>
  <si>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</si>
  <si>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</si>
  <si>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</si>
  <si>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</si>
  <si>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</si>
  <si>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</si>
  <si>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</si>
  <si>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</si>
  <si>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</si>
  <si>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</si>
  <si>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</si>
  <si>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</si>
  <si>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</si>
  <si>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</si>
  <si>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</si>
  <si>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</si>
  <si>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</si>
  <si>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</si>
  <si>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</si>
  <si>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</si>
  <si>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</si>
  <si>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</si>
  <si>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</si>
  <si>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</si>
  <si>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</si>
  <si>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</si>
  <si>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</si>
  <si>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</si>
  <si>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</si>
  <si>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</si>
  <si>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</si>
  <si>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</si>
  <si>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</si>
  <si>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</si>
  <si>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</si>
  <si>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</si>
  <si>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</si>
  <si>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</si>
  <si>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</si>
  <si>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</si>
  <si>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</si>
  <si>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</si>
  <si>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</si>
  <si>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</si>
  <si>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</si>
  <si>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</si>
  <si>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</si>
  <si>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</si>
  <si>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</si>
  <si>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</si>
  <si>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</si>
  <si>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</si>
  <si>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</si>
  <si>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</si>
  <si>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</si>
  <si>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</si>
  <si>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</si>
  <si>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</si>
  <si>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</si>
  <si>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</si>
  <si>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</si>
  <si>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</si>
  <si>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</si>
  <si>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</si>
  <si>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</si>
  <si>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</si>
  <si>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</si>
  <si>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</si>
  <si>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</si>
  <si>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</si>
  <si>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</si>
  <si>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</si>
  <si>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</si>
  <si>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</si>
  <si>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</si>
  <si>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</si>
  <si>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</si>
  <si>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</si>
  <si>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</si>
  <si>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</si>
  <si>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</si>
  <si>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</si>
  <si>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</si>
  <si>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</si>
  <si>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</si>
  <si>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</si>
  <si>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</si>
  <si>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</si>
  <si>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</si>
  <si>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</si>
  <si>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</si>
  <si>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</si>
  <si>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</si>
  <si>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</si>
  <si>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</si>
  <si>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</si>
  <si>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</si>
  <si>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</si>
  <si>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</si>
  <si>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</si>
  <si>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</si>
  <si>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</si>
  <si>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</si>
  <si>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</si>
  <si>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</si>
  <si>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</si>
  <si>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</si>
  <si>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</si>
  <si>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</si>
  <si>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</si>
  <si>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</si>
  <si>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</si>
  <si>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</si>
  <si>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</si>
  <si>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</si>
  <si>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</si>
  <si>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</si>
  <si>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</si>
  <si>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</si>
  <si>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</si>
  <si>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</si>
  <si>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</si>
  <si>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</si>
  <si>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</si>
  <si>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</si>
  <si>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</si>
  <si>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</si>
  <si>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</si>
  <si>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</si>
  <si>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</si>
  <si>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</si>
  <si>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</si>
  <si>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</si>
  <si>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</si>
  <si>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</si>
  <si>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</si>
  <si>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</si>
  <si>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</si>
  <si>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</si>
  <si>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</si>
  <si>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</si>
  <si>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</si>
  <si>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</si>
  <si>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</si>
  <si>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</si>
  <si>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</si>
  <si>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</si>
  <si>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</si>
  <si>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</si>
  <si>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</si>
  <si>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</si>
  <si>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</si>
  <si>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</si>
  <si>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</si>
  <si>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</si>
  <si>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</si>
  <si>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</si>
  <si>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</si>
  <si>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</si>
  <si>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</si>
  <si>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</si>
  <si>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</si>
  <si>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</si>
  <si>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</si>
  <si>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</si>
  <si>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</si>
  <si>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</si>
  <si>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</si>
  <si>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</si>
  <si>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</si>
  <si>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</si>
  <si>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</si>
  <si>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</si>
  <si>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</si>
  <si>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</si>
  <si>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</si>
  <si>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</si>
  <si>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</si>
  <si>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</si>
  <si>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</si>
  <si>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</si>
  <si>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</si>
  <si>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</si>
  <si>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</si>
  <si>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</si>
  <si>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</si>
  <si>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</si>
  <si>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</si>
  <si>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</si>
  <si>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</si>
  <si>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</si>
  <si>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</si>
  <si>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</si>
  <si>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</si>
  <si>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</si>
  <si>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</si>
  <si>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</si>
  <si>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</si>
  <si>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</si>
  <si>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</si>
  <si>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</si>
  <si>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</si>
  <si>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</si>
  <si>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</si>
  <si>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</si>
  <si>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</si>
  <si>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</si>
  <si>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</si>
  <si>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</si>
  <si>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</si>
  <si>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</si>
  <si>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</si>
  <si>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</si>
  <si>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</si>
  <si>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</si>
  <si>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</si>
  <si>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</si>
  <si>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</si>
  <si>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</si>
  <si>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</si>
  <si>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</si>
  <si>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</si>
  <si>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</si>
  <si>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</si>
  <si>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</si>
  <si>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</si>
  <si>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</si>
  <si>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</si>
  <si>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</si>
  <si>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</si>
  <si>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</si>
  <si>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</si>
  <si>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</si>
  <si>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</si>
  <si>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</si>
  <si>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</si>
  <si>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</si>
  <si>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</si>
  <si>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</si>
  <si>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</si>
  <si>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</si>
  <si>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</si>
  <si>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</si>
  <si>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</si>
  <si>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</si>
  <si>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</si>
  <si>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</si>
  <si>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</si>
  <si>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</si>
  <si>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</si>
  <si>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</si>
  <si>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</si>
  <si>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</si>
  <si>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</si>
  <si>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</si>
  <si>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</si>
  <si>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</si>
  <si>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</si>
  <si>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</si>
  <si>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</si>
  <si>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</si>
  <si>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</si>
  <si>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</si>
  <si>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</si>
  <si>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</si>
  <si>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</si>
  <si>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</si>
  <si>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</si>
  <si>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</si>
  <si>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</si>
  <si>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</si>
  <si>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</si>
  <si>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</si>
  <si>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</si>
  <si>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</si>
  <si>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</si>
  <si>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</si>
  <si>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</si>
  <si>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</si>
  <si>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</si>
  <si>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</si>
  <si>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</si>
  <si>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</si>
  <si>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</si>
  <si>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</si>
  <si>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</si>
  <si>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</si>
  <si>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</si>
  <si>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</si>
  <si>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</si>
  <si>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</si>
  <si>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</si>
  <si>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</si>
  <si>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</si>
  <si>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</si>
  <si>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</si>
  <si>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</si>
  <si>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</si>
  <si>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</si>
  <si>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</si>
  <si>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</si>
  <si>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</si>
  <si>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</si>
  <si>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</si>
  <si>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</si>
  <si>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</si>
  <si>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</si>
  <si>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</si>
  <si>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</si>
  <si>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</si>
  <si>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</si>
  <si>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</si>
  <si>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</si>
  <si>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</si>
  <si>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</si>
  <si>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</si>
  <si>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</si>
  <si>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</si>
  <si>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</si>
  <si>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</si>
  <si>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</si>
  <si>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</si>
  <si>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</si>
  <si>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</si>
  <si>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</si>
  <si>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</si>
  <si>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</si>
  <si>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</si>
  <si>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</si>
  <si>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</si>
  <si>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</si>
  <si>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</si>
  <si>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</si>
  <si>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</si>
  <si>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</si>
  <si>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</si>
  <si>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</si>
  <si>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</si>
  <si>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</si>
  <si>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</si>
  <si>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</si>
  <si>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</si>
  <si>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</si>
  <si>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</si>
  <si>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</si>
  <si>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</si>
  <si>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</si>
  <si>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</si>
  <si>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</si>
  <si>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</si>
  <si>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</si>
  <si>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</si>
  <si>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</si>
  <si>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</si>
  <si>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</si>
  <si>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</si>
  <si>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</si>
  <si>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</si>
  <si>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</si>
  <si>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</si>
  <si>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</si>
  <si>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</si>
  <si>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</si>
  <si>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</si>
  <si>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</si>
  <si>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</si>
  <si>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</si>
  <si>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</si>
  <si>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</si>
  <si>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</si>
  <si>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</si>
  <si>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</si>
  <si>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</si>
  <si>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</si>
  <si>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</si>
  <si>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</si>
  <si>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</si>
  <si>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</si>
  <si>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</si>
  <si>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</si>
  <si>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</si>
  <si>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</si>
  <si>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</si>
  <si>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</si>
  <si>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</si>
  <si>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</si>
  <si>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</si>
  <si>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</si>
  <si>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</si>
  <si>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</si>
  <si>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</si>
  <si>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</si>
  <si>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</si>
  <si>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</si>
  <si>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</si>
  <si>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</si>
  <si>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</si>
  <si>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</si>
  <si>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</si>
  <si>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</si>
  <si>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</si>
  <si>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</si>
  <si>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</si>
  <si>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</si>
  <si>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</si>
  <si>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</si>
  <si>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</si>
  <si>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</si>
  <si>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</si>
  <si>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</si>
  <si>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</si>
  <si>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</si>
  <si>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</si>
  <si>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</si>
  <si>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</si>
  <si>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</si>
  <si>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</si>
  <si>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</si>
  <si>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</si>
  <si>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</si>
  <si>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</si>
  <si>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</si>
  <si>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</si>
  <si>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</si>
  <si>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</si>
  <si>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</si>
  <si>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</si>
  <si>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</si>
  <si>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</si>
  <si>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</si>
  <si>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</si>
  <si>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</si>
  <si>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</si>
  <si>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</si>
  <si>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</si>
  <si>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</si>
  <si>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</si>
  <si>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</si>
  <si>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</si>
  <si>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</si>
  <si>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</si>
  <si>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</si>
  <si>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</si>
  <si>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</si>
  <si>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</si>
  <si>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</si>
  <si>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</si>
  <si>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</si>
  <si>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</si>
  <si>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</si>
  <si>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</si>
  <si>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</si>
  <si>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</si>
  <si>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</si>
  <si>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</si>
  <si>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</si>
  <si>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</si>
  <si>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</si>
  <si>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</si>
  <si>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</si>
  <si>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</si>
  <si>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</si>
  <si>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</si>
  <si>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</si>
  <si>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</si>
  <si>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</si>
  <si>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</si>
  <si>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</si>
  <si>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</si>
  <si>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</si>
  <si>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</si>
  <si>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</si>
  <si>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</si>
  <si>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</si>
  <si>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</si>
  <si>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</si>
  <si>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</si>
  <si>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</si>
  <si>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</si>
  <si>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</si>
  <si>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</si>
  <si>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</si>
  <si>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</si>
  <si>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</si>
  <si>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</si>
  <si>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</si>
  <si>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</si>
  <si>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</si>
  <si>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</si>
  <si>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</si>
  <si>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</si>
  <si>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</si>
  <si>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</si>
  <si>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</si>
  <si>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</si>
  <si>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</si>
  <si>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</si>
  <si>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</si>
  <si>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</si>
  <si>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</si>
  <si>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</si>
  <si>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</si>
  <si>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</si>
  <si>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</si>
  <si>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</si>
  <si>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</si>
  <si>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</si>
  <si>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</si>
  <si>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</si>
  <si>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</si>
  <si>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</si>
  <si>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</si>
  <si>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</si>
  <si>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</si>
  <si>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</si>
  <si>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</si>
  <si>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</si>
  <si>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</si>
  <si>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</si>
  <si>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</si>
  <si>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</si>
  <si>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</si>
  <si>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</si>
  <si>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</si>
  <si>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</si>
  <si>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</si>
  <si>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</si>
  <si>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</si>
  <si>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</si>
  <si>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</si>
  <si>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</si>
  <si>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</si>
  <si>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</si>
  <si>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</si>
  <si>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</si>
  <si>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</si>
  <si>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</si>
  <si>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</si>
  <si>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</si>
  <si>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</si>
  <si>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</si>
  <si>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</si>
  <si>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</si>
  <si>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</si>
  <si>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</si>
  <si>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</si>
  <si>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</si>
  <si>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</si>
  <si>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</si>
  <si>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</si>
  <si>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</si>
  <si>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</si>
  <si>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</si>
  <si>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</si>
  <si>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</si>
  <si>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</si>
  <si>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</si>
  <si>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</si>
  <si>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</si>
  <si>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</si>
  <si>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</si>
  <si>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</si>
  <si>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</si>
  <si>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</si>
  <si>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</si>
  <si>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</si>
  <si>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</si>
  <si>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</si>
  <si>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</si>
  <si>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</si>
  <si>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</si>
  <si>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</si>
  <si>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</si>
  <si>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</si>
  <si>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</si>
  <si>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</si>
  <si>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</si>
  <si>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</si>
  <si>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</si>
  <si>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</si>
  <si>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</si>
  <si>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</si>
  <si>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</si>
  <si>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</si>
  <si>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</si>
  <si>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</si>
  <si>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</si>
  <si>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</si>
  <si>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</si>
  <si>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</si>
  <si>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</si>
  <si>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</si>
  <si>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</si>
  <si>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</si>
  <si>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</si>
  <si>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</si>
  <si>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</si>
  <si>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</si>
  <si>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</si>
  <si>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</si>
  <si>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</si>
  <si>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</si>
  <si>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</si>
  <si>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</si>
  <si>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</si>
  <si>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</si>
  <si>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</si>
  <si>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</si>
  <si>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</si>
  <si>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</si>
  <si>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</si>
  <si>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</si>
  <si>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</si>
  <si>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</si>
  <si>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</si>
  <si>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</si>
  <si>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</si>
  <si>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</si>
  <si>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</si>
  <si>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</si>
  <si>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</si>
  <si>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</si>
  <si>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</si>
  <si>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</si>
  <si>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</si>
  <si>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</si>
  <si>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</si>
  <si>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</si>
  <si>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</si>
  <si>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</si>
  <si>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</si>
  <si>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</si>
  <si>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</si>
  <si>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</si>
  <si>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</si>
  <si>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</si>
  <si>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</si>
  <si>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</si>
  <si>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</si>
  <si>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</si>
  <si>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</si>
  <si>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</si>
  <si>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</si>
  <si>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</si>
  <si>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</si>
  <si>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</si>
  <si>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</si>
  <si>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</si>
  <si>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</si>
  <si>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</si>
  <si>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</si>
  <si>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</si>
  <si>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</si>
  <si>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</si>
  <si>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</si>
  <si>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</si>
  <si>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</si>
  <si>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</si>
  <si>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</si>
  <si>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</si>
  <si>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</si>
  <si>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</si>
  <si>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</si>
  <si>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</si>
  <si>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</si>
  <si>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</si>
  <si>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</si>
  <si>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</si>
  <si>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</si>
  <si>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</si>
  <si>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</si>
  <si>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</si>
  <si>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</si>
  <si>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</si>
  <si>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</si>
  <si>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</si>
  <si>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</si>
  <si>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</si>
  <si>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</si>
  <si>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</si>
  <si>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</si>
  <si>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</si>
  <si>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</si>
  <si>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</si>
  <si>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</si>
  <si>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</si>
  <si>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</si>
  <si>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</si>
  <si>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</si>
  <si>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</si>
  <si>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</si>
  <si>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</si>
  <si>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</si>
  <si>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</si>
  <si>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</si>
  <si>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</si>
  <si>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</si>
  <si>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</si>
  <si>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</si>
  <si>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</si>
  <si>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</si>
  <si>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</si>
  <si>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</si>
  <si>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</si>
  <si>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</si>
  <si>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</si>
  <si>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</si>
  <si>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</si>
  <si>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</si>
  <si>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</si>
  <si>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</si>
  <si>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</si>
  <si>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</si>
  <si>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</si>
  <si>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</si>
  <si>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</si>
  <si>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</si>
  <si>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</si>
  <si>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</si>
  <si>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</si>
  <si>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</si>
  <si>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</si>
  <si>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</si>
  <si>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</si>
  <si>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</si>
  <si>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</si>
  <si>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</si>
  <si>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</si>
  <si>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</si>
  <si>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</si>
  <si>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</si>
  <si>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</si>
  <si>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</si>
  <si>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</si>
  <si>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</si>
  <si>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</si>
  <si>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</si>
  <si>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</si>
  <si>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</si>
  <si>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</si>
  <si>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</si>
  <si>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</si>
  <si>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</si>
  <si>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</si>
  <si>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</si>
  <si>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</si>
  <si>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</si>
  <si>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</si>
  <si>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</si>
  <si>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</si>
  <si>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</si>
  <si>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</si>
  <si>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</si>
  <si>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</si>
  <si>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</si>
  <si>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</si>
  <si>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</si>
  <si>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</si>
  <si>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</si>
  <si>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</si>
  <si>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</si>
  <si>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</si>
  <si>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</si>
  <si>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</si>
  <si>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</si>
  <si>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</si>
  <si>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</si>
  <si>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</si>
  <si>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</si>
  <si>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</si>
  <si>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</si>
  <si>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</si>
  <si>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</si>
  <si>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</si>
  <si>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</si>
  <si>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</si>
  <si>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</si>
  <si>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</si>
  <si>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</si>
  <si>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</si>
  <si>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</si>
  <si>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</si>
  <si>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</si>
  <si>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</si>
  <si>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</si>
  <si>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</si>
  <si>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</si>
  <si>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</si>
  <si>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</si>
  <si>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</si>
  <si>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</si>
  <si>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</si>
  <si>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</si>
  <si>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</si>
  <si>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</si>
  <si>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</si>
  <si>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</si>
  <si>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</si>
  <si>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</si>
  <si>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</si>
  <si>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</si>
  <si>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</si>
  <si>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</si>
  <si>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</si>
  <si>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</si>
  <si>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</si>
  <si>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</si>
  <si>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</si>
  <si>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</si>
  <si>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</si>
  <si>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</si>
  <si>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</si>
  <si>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</si>
  <si>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</si>
  <si>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</si>
  <si>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</si>
  <si>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</si>
  <si>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</si>
  <si>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</si>
  <si>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</si>
  <si>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</si>
  <si>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</si>
  <si>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</si>
  <si>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</si>
  <si>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</si>
  <si>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</si>
  <si>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</si>
  <si>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</si>
  <si>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</si>
  <si>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</si>
  <si>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</si>
  <si>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</si>
  <si>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</si>
  <si>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</si>
  <si>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</si>
  <si>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</si>
  <si>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</si>
  <si>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</si>
  <si>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</si>
  <si>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</si>
  <si>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</si>
  <si>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</si>
  <si>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</si>
  <si>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</si>
  <si>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</si>
  <si>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</si>
  <si>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</si>
  <si>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</si>
  <si>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</si>
  <si>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</si>
  <si>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</si>
  <si>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</si>
  <si>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</si>
  <si>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</si>
  <si>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</si>
  <si>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</si>
  <si>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</si>
  <si>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</si>
  <si>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</si>
  <si>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</si>
  <si>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</si>
  <si>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</si>
  <si>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</si>
  <si>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</si>
  <si>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</si>
  <si>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</si>
  <si>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</si>
  <si>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</si>
  <si>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</si>
  <si>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</si>
  <si>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</si>
  <si>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</si>
  <si>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</si>
  <si>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</si>
  <si>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</si>
  <si>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</si>
  <si>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</si>
  <si>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</si>
  <si>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</si>
  <si>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</si>
  <si>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</si>
  <si>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</si>
  <si>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</si>
  <si>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</si>
  <si>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</si>
  <si>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</si>
  <si>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</si>
  <si>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</si>
  <si>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</si>
  <si>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</si>
  <si>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</si>
  <si>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</si>
  <si>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</si>
  <si>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</si>
  <si>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</si>
  <si>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</si>
  <si>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</si>
  <si>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</si>
  <si>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</si>
  <si>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</si>
  <si>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</si>
  <si>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</si>
  <si>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</si>
  <si>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</si>
  <si>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</si>
  <si>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</si>
  <si>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</si>
  <si>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</si>
  <si>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</si>
  <si>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</si>
  <si>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</si>
  <si>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</si>
  <si>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</si>
  <si>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</si>
  <si>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</si>
  <si>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</si>
  <si>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</si>
  <si>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</si>
  <si>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</si>
  <si>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</si>
  <si>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</si>
  <si>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</si>
  <si>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</si>
  <si>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</si>
  <si>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</si>
  <si>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</si>
  <si>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</si>
  <si>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</si>
  <si>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</si>
  <si>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</si>
  <si>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</si>
  <si>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</si>
  <si>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</si>
  <si>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</si>
  <si>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</si>
  <si>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</si>
  <si>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</si>
  <si>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</si>
  <si>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</si>
  <si>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</si>
  <si>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</si>
  <si>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</si>
  <si>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</si>
  <si>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</si>
  <si>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</si>
  <si>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</si>
  <si>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</si>
  <si>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</si>
  <si>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</si>
  <si>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</si>
  <si>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</si>
  <si>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</si>
  <si>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</si>
  <si>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</si>
  <si>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</si>
  <si>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</si>
  <si>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</si>
  <si>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</si>
  <si>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</si>
  <si>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</si>
  <si>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</si>
  <si>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</si>
  <si>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</si>
  <si>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</si>
  <si>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</si>
  <si>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</si>
  <si>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</si>
  <si>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</si>
  <si>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</si>
  <si>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</si>
  <si>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</si>
  <si>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</si>
  <si>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</si>
  <si>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</si>
  <si>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</si>
  <si>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</si>
  <si>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</si>
  <si>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</si>
  <si>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</si>
  <si>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</si>
  <si>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</si>
  <si>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</si>
  <si>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</si>
  <si>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</si>
  <si>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</si>
  <si>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</si>
  <si>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</si>
  <si>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</si>
  <si>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</si>
  <si>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</si>
  <si>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</si>
  <si>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</si>
  <si>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</si>
  <si>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</si>
  <si>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</si>
  <si>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</si>
  <si>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</si>
  <si>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</si>
  <si>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</si>
  <si>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</si>
  <si>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</si>
  <si>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</si>
  <si>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</si>
  <si>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</si>
  <si>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</si>
  <si>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</si>
  <si>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</si>
  <si>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</si>
  <si>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</si>
  <si>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</si>
  <si>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</si>
  <si>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</si>
  <si>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</si>
  <si>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</si>
  <si>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</si>
  <si>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</si>
  <si>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</si>
  <si>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</si>
  <si>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</si>
  <si>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</si>
  <si>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</si>
  <si>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</si>
  <si>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</si>
  <si>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</si>
  <si>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</si>
  <si>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</si>
  <si>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</si>
  <si>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</si>
  <si>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</si>
  <si>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</si>
  <si>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</si>
  <si>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</si>
  <si>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</si>
  <si>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</si>
  <si>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</si>
  <si>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</si>
  <si>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</si>
  <si>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</si>
  <si>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</si>
  <si>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</si>
  <si>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</si>
  <si>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</si>
  <si>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</si>
  <si>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</si>
  <si>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</si>
  <si>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</si>
  <si>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</si>
  <si>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</si>
  <si>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</si>
  <si>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</si>
  <si>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</si>
  <si>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</si>
  <si>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</si>
  <si>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</si>
  <si>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</si>
  <si>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</si>
  <si>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</si>
  <si>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</si>
  <si>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</si>
  <si>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</si>
  <si>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</si>
  <si>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</si>
  <si>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</si>
  <si>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</si>
  <si>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</si>
  <si>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</si>
  <si>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</si>
  <si>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</si>
  <si>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</si>
  <si>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</si>
  <si>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</si>
  <si>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</si>
  <si>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</si>
  <si>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</si>
  <si>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</si>
  <si>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</si>
  <si>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</si>
  <si>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</si>
  <si>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</si>
  <si>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</si>
  <si>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</si>
  <si>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</si>
  <si>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</si>
  <si>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</si>
  <si>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</si>
  <si>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</si>
  <si>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</si>
  <si>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</si>
  <si>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</si>
  <si>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</si>
  <si>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</si>
  <si>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</si>
  <si>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</si>
  <si>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</si>
  <si>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</si>
  <si>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</si>
  <si>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</si>
  <si>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</si>
  <si>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</si>
  <si>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</si>
  <si>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</si>
  <si>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</si>
  <si>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</si>
  <si>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</si>
  <si>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</si>
  <si>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</si>
  <si>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</si>
  <si>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</si>
  <si>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</si>
  <si>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</si>
  <si>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</si>
  <si>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</si>
  <si>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</si>
  <si>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</si>
  <si>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</si>
  <si>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</si>
  <si>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</si>
  <si>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</si>
  <si>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</si>
  <si>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</si>
  <si>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</si>
  <si>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</si>
  <si>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</si>
  <si>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</si>
  <si>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</si>
  <si>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</si>
  <si>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</si>
  <si>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</si>
  <si>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</si>
  <si>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</si>
  <si>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</si>
  <si>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</si>
  <si>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</si>
  <si>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</si>
  <si>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</si>
  <si>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</si>
  <si>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</si>
  <si>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</si>
  <si>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</si>
  <si>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</si>
  <si>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</si>
  <si>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</si>
  <si>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</si>
  <si>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</si>
  <si>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</si>
  <si>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</si>
  <si>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</si>
  <si>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</si>
  <si>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</si>
  <si>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</si>
  <si>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</si>
  <si>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</si>
  <si>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</si>
  <si>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</si>
  <si>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</si>
  <si>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</si>
  <si>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</si>
  <si>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</si>
  <si>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</si>
  <si>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</si>
  <si>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</si>
  <si>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</si>
  <si>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</si>
  <si>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</si>
  <si>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</si>
  <si>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</si>
  <si>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</si>
  <si>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</si>
  <si>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</si>
  <si>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</si>
  <si>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</si>
  <si>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</si>
  <si>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</si>
  <si>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</si>
  <si>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</si>
  <si>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</si>
  <si>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</si>
  <si>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</si>
  <si>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</si>
  <si>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</si>
  <si>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</si>
  <si>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</si>
  <si>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</si>
  <si>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</si>
  <si>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</si>
  <si>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</si>
  <si>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</si>
  <si>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</si>
  <si>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</si>
  <si>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</si>
  <si>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</si>
  <si>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</si>
  <si>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</si>
  <si>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</si>
  <si>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</si>
  <si>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</si>
  <si>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</si>
  <si>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</si>
  <si>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</si>
  <si>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</si>
  <si>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</si>
  <si>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</si>
  <si>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</si>
  <si>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</si>
  <si>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</si>
  <si>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</si>
  <si>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</si>
  <si>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</si>
  <si>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</si>
  <si>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</si>
  <si>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</si>
  <si>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</si>
  <si>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</si>
  <si>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</si>
  <si>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</si>
  <si>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</si>
  <si>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</si>
  <si>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</si>
  <si>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</si>
  <si>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</si>
  <si>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</si>
  <si>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</si>
  <si>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</si>
  <si>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</si>
  <si>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</si>
  <si>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</si>
  <si>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</si>
  <si>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</si>
  <si>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</si>
  <si>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</si>
  <si>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</si>
  <si>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</si>
  <si>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</si>
  <si>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</si>
  <si>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</si>
  <si>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</si>
  <si>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</si>
  <si>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</si>
  <si>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</si>
  <si>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</si>
  <si>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</si>
  <si>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</si>
  <si>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</si>
  <si>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</si>
  <si>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</si>
  <si>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</si>
  <si>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</si>
  <si>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</si>
  <si>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</si>
  <si>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</si>
  <si>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</si>
  <si>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</si>
  <si>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</si>
  <si>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</si>
  <si>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</si>
  <si>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</si>
  <si>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</si>
  <si>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</si>
  <si>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</si>
  <si>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</si>
  <si>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</si>
  <si>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</si>
  <si>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</si>
  <si>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</si>
  <si>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</si>
  <si>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</si>
  <si>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</si>
  <si>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</si>
  <si>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</si>
  <si>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</si>
  <si>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</si>
  <si>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</si>
  <si>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</si>
  <si>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</si>
  <si>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</si>
  <si>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</si>
  <si>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</si>
  <si>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</si>
  <si>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</si>
  <si>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</si>
  <si>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</si>
  <si>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</si>
  <si>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</si>
  <si>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</si>
  <si>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</si>
  <si>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</si>
  <si>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</si>
  <si>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</si>
  <si>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</si>
  <si>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</si>
  <si>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</si>
  <si>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</si>
  <si>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</si>
  <si>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</si>
  <si>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</si>
  <si>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</si>
  <si>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</si>
  <si>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</si>
  <si>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</si>
  <si>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</si>
  <si>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</si>
  <si>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</si>
  <si>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</si>
  <si>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</si>
  <si>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</si>
  <si>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</si>
  <si>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</si>
  <si>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</si>
  <si>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</si>
  <si>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</si>
  <si>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</si>
  <si>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</si>
  <si>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</si>
  <si>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</si>
  <si>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</si>
  <si>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</si>
  <si>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</si>
  <si>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</si>
  <si>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</si>
  <si>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</si>
  <si>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</si>
  <si>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</si>
  <si>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</si>
  <si>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</si>
  <si>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</si>
  <si>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</si>
  <si>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</si>
  <si>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</si>
  <si>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</si>
  <si>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</si>
  <si>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</si>
  <si>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</si>
  <si>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</si>
  <si>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</si>
  <si>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</si>
  <si>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</si>
  <si>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</si>
  <si>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</si>
  <si>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</si>
  <si>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</si>
  <si>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</si>
  <si>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</si>
  <si>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</si>
  <si>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</si>
  <si>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</si>
  <si>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</si>
  <si>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</si>
  <si>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</si>
  <si>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</si>
  <si>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</si>
  <si>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</si>
  <si>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</si>
  <si>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</si>
  <si>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</si>
  <si>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</si>
  <si>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</si>
  <si>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</si>
  <si>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</si>
  <si>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</si>
  <si>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</si>
  <si>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</si>
  <si>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</si>
  <si>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</si>
  <si>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</si>
  <si>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</si>
  <si>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</si>
  <si>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</si>
  <si>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</si>
  <si>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</si>
  <si>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</si>
  <si>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</si>
  <si>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</si>
  <si>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</si>
  <si>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</si>
  <si>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</si>
  <si>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</si>
  <si>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</si>
  <si>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</si>
  <si>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</si>
  <si>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</si>
  <si>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</si>
  <si>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</si>
  <si>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</si>
  <si>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</si>
  <si>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</si>
  <si>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</si>
  <si>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</si>
  <si>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</si>
  <si>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</si>
  <si>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</si>
  <si>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</si>
  <si>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</si>
  <si>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</si>
  <si>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</si>
  <si>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</si>
  <si>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</si>
  <si>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</si>
  <si>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</si>
  <si>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</si>
  <si>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</si>
  <si>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</si>
  <si>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</si>
  <si>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</si>
  <si>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</si>
  <si>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</si>
  <si>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</si>
  <si>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</si>
  <si>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</si>
  <si>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</si>
  <si>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</si>
  <si>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</si>
  <si>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</si>
  <si>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</si>
  <si>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</si>
  <si>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</si>
  <si>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</si>
  <si>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</si>
  <si>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</si>
  <si>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</si>
  <si>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</si>
  <si>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</si>
  <si>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</si>
  <si>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</si>
  <si>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</si>
  <si>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</si>
  <si>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</si>
  <si>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</si>
  <si>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</si>
  <si>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</si>
  <si>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</si>
  <si>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</si>
  <si>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</si>
  <si>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</si>
  <si>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</si>
  <si>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</si>
  <si>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</si>
  <si>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</si>
  <si>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</si>
  <si>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</si>
  <si>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</si>
  <si>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</si>
  <si>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</si>
  <si>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</si>
  <si>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</si>
  <si>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</si>
  <si>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</si>
  <si>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</si>
  <si>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</si>
  <si>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</si>
  <si>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</si>
  <si>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</si>
  <si>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</si>
  <si>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</si>
  <si>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</si>
  <si>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</si>
  <si>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</si>
  <si>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</si>
  <si>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</si>
  <si>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</si>
  <si>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</si>
  <si>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</si>
  <si>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</si>
  <si>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</si>
  <si>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</si>
  <si>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</si>
  <si>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</si>
  <si>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</si>
  <si>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</si>
  <si>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</si>
  <si>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</si>
  <si>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</si>
  <si>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</si>
  <si>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</si>
  <si>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</si>
  <si>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</si>
  <si>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</si>
  <si>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</si>
  <si>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</si>
  <si>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</si>
  <si>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</si>
  <si>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</si>
  <si>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</si>
  <si>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</si>
  <si>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</si>
  <si>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</si>
  <si>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</si>
  <si>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</si>
  <si>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</si>
  <si>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</si>
  <si>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</si>
  <si>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</si>
  <si>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</si>
  <si>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</si>
  <si>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</si>
  <si>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</si>
  <si>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</si>
  <si>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</si>
  <si>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</si>
  <si>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</si>
  <si>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</si>
  <si>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</si>
  <si>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</si>
  <si>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</si>
  <si>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</si>
  <si>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</si>
  <si>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</si>
  <si>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</si>
  <si>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</si>
  <si>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</si>
  <si>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</si>
  <si>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</si>
  <si>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</si>
  <si>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</si>
  <si>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</si>
  <si>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</si>
  <si>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</si>
  <si>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</si>
  <si>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</si>
  <si>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</si>
  <si>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</si>
  <si>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</si>
  <si>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</si>
  <si>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</si>
  <si>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</si>
  <si>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</si>
  <si>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</si>
  <si>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</si>
  <si>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</si>
  <si>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</si>
  <si>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</si>
  <si>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</si>
  <si>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</si>
  <si>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</si>
  <si>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</si>
  <si>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</si>
  <si>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</si>
  <si>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</si>
  <si>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</si>
  <si>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</si>
  <si>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</si>
  <si>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</si>
  <si>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</si>
  <si>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</si>
  <si>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</si>
  <si>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</si>
  <si>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</si>
  <si>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</si>
  <si>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</si>
  <si>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</si>
  <si>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</si>
  <si>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</si>
  <si>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</si>
  <si>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</si>
  <si>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</si>
  <si>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</si>
  <si>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</si>
  <si>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</si>
  <si>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</si>
  <si>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</si>
  <si>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</si>
  <si>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</si>
  <si>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</si>
  <si>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</si>
  <si>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</si>
  <si>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</si>
  <si>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</si>
  <si>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</si>
  <si>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</si>
  <si>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</si>
  <si>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</si>
  <si>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</si>
  <si>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</si>
  <si>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</si>
  <si>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</si>
  <si>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</si>
  <si>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</si>
  <si>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</si>
  <si>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</si>
  <si>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</si>
  <si>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</si>
  <si>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</si>
  <si>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</si>
  <si>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</si>
  <si>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</si>
  <si>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</si>
  <si>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</si>
  <si>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</si>
  <si>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</si>
  <si>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</si>
  <si>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</si>
  <si>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</si>
  <si>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</si>
  <si>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</si>
  <si>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</si>
  <si>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</si>
  <si>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</si>
  <si>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</si>
  <si>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</si>
  <si>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</si>
  <si>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</si>
  <si>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</si>
  <si>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</si>
  <si>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</si>
  <si>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</si>
  <si>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</si>
  <si>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</si>
  <si>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</si>
  <si>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</si>
  <si>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</si>
  <si>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</si>
  <si>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</si>
  <si>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</si>
  <si>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</si>
  <si>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</si>
  <si>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</si>
  <si>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</si>
  <si>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</si>
  <si>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</si>
  <si>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</si>
  <si>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</si>
  <si>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</si>
  <si>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</si>
  <si>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</si>
  <si>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</si>
  <si>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</si>
  <si>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</si>
  <si>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</si>
  <si>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</si>
  <si>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</si>
  <si>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</si>
  <si>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</si>
  <si>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</si>
  <si>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</si>
  <si>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</si>
  <si>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</si>
  <si>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</si>
  <si>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</si>
  <si>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</si>
  <si>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</si>
  <si>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</si>
  <si>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</si>
  <si>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</si>
  <si>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</si>
  <si>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</si>
  <si>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</si>
  <si>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</si>
  <si>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</si>
  <si>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</si>
  <si>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</si>
  <si>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</si>
  <si>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</si>
  <si>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</si>
  <si>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</si>
  <si>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</si>
  <si>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</si>
  <si>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</si>
  <si>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</si>
  <si>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</si>
  <si>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</si>
  <si>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</si>
  <si>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</si>
  <si>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</si>
  <si>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</si>
  <si>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</si>
  <si>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</si>
  <si>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</si>
  <si>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</si>
  <si>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</si>
  <si>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</si>
  <si>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</si>
  <si>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</si>
  <si>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</si>
  <si>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</si>
  <si>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</si>
  <si>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</si>
  <si>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</si>
  <si>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</si>
  <si>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</si>
  <si>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</si>
  <si>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</si>
  <si>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</si>
  <si>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</si>
  <si>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</si>
  <si>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</si>
  <si>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</si>
  <si>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</si>
  <si>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</si>
  <si>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</si>
  <si>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</si>
  <si>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</si>
  <si>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</si>
  <si>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</si>
  <si>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</si>
  <si>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</si>
  <si>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</si>
  <si>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</si>
  <si>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</si>
  <si>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</si>
  <si>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</si>
  <si>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</si>
  <si>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</si>
  <si>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</si>
  <si>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</si>
  <si>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</si>
  <si>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</si>
  <si>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</si>
  <si>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</si>
  <si>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</si>
  <si>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</si>
  <si>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</si>
  <si>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</si>
  <si>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</si>
  <si>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</si>
  <si>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</si>
  <si>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</si>
  <si>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</si>
  <si>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</si>
  <si>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</si>
  <si>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</si>
  <si>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</si>
  <si>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</si>
  <si>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</si>
  <si>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</si>
  <si>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</si>
  <si>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</si>
  <si>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</si>
  <si>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</si>
  <si>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</si>
  <si>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</si>
  <si>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</si>
  <si>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</si>
  <si>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</si>
  <si>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</si>
  <si>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</si>
  <si>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</si>
  <si>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</si>
  <si>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</si>
  <si>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</si>
  <si>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</si>
  <si>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</si>
  <si>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</si>
  <si>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</si>
  <si>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</si>
  <si>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</si>
  <si>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</si>
  <si>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</si>
  <si>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</si>
  <si>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</si>
  <si>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</si>
  <si>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</si>
  <si>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</si>
  <si>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</si>
  <si>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</si>
  <si>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</si>
  <si>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</si>
  <si>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</si>
  <si>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</si>
  <si>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</si>
  <si>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</si>
  <si>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</si>
  <si>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</si>
  <si>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</si>
  <si>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</si>
  <si>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</si>
  <si>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</si>
  <si>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</si>
  <si>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</si>
  <si>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</si>
  <si>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</si>
  <si>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</si>
  <si>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</si>
  <si>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</si>
  <si>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</si>
  <si>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</si>
  <si>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</si>
  <si>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</si>
  <si>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</si>
  <si>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</si>
  <si>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</si>
  <si>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</si>
  <si>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</si>
  <si>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</si>
  <si>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</si>
  <si>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</si>
  <si>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</si>
  <si>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</si>
  <si>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</si>
  <si>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</si>
  <si>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</si>
  <si>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</si>
  <si>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</si>
  <si>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</si>
  <si>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</si>
  <si>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</si>
  <si>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</si>
  <si>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</si>
  <si>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</si>
  <si>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</si>
  <si>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</si>
  <si>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</si>
  <si>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</si>
  <si>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</si>
  <si>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</si>
  <si>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</si>
  <si>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</si>
  <si>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</si>
  <si>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</si>
  <si>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</si>
  <si>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</si>
  <si>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</si>
  <si>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</si>
  <si>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</si>
  <si>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</si>
  <si>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</si>
  <si>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</si>
  <si>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</si>
  <si>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</si>
  <si>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</si>
  <si>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</si>
  <si>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</si>
  <si>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</si>
  <si>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</si>
  <si>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</si>
  <si>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</si>
  <si>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</si>
  <si>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</si>
  <si>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</si>
  <si>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</si>
  <si>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</si>
  <si>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</si>
  <si>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</si>
  <si>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</si>
  <si>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</si>
  <si>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</si>
  <si>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</si>
  <si>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</si>
  <si>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</si>
  <si>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</si>
  <si>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</si>
  <si>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</si>
  <si>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</si>
  <si>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</si>
  <si>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</si>
  <si>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</si>
  <si>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</si>
  <si>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</si>
  <si>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</si>
  <si>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</si>
  <si>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</si>
  <si>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</si>
  <si>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</si>
  <si>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</si>
  <si>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</si>
  <si>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</si>
  <si>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</si>
  <si>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</si>
  <si>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</si>
  <si>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</si>
  <si>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</si>
  <si>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</si>
  <si>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</si>
  <si>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</si>
  <si>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</si>
  <si>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</si>
  <si>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</si>
  <si>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</si>
  <si>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</si>
  <si>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</si>
  <si>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</si>
  <si>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</si>
  <si>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</si>
  <si>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</si>
  <si>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</si>
  <si>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</si>
  <si>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</si>
  <si>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</si>
  <si>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</si>
  <si>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</si>
  <si>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</si>
  <si>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</si>
  <si>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</si>
  <si>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</si>
  <si>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</si>
  <si>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</si>
  <si>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</si>
  <si>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</si>
  <si>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</si>
  <si>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</si>
  <si>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</si>
  <si>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</si>
  <si>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</si>
  <si>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</si>
  <si>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</si>
  <si>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</si>
  <si>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</si>
  <si>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</si>
  <si>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</si>
  <si>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</si>
  <si>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</si>
  <si>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</si>
  <si>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</si>
  <si>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</si>
  <si>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</si>
  <si>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</si>
  <si>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</si>
  <si>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</si>
  <si>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</si>
  <si>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</si>
  <si>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</si>
  <si>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</si>
  <si>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</si>
  <si>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</si>
  <si>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</si>
  <si>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</si>
  <si>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</si>
  <si>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</si>
  <si>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</si>
  <si>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</si>
  <si>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</si>
  <si>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</si>
  <si>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</si>
  <si>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</si>
  <si>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</si>
  <si>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</si>
  <si>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</si>
  <si>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</si>
  <si>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</si>
  <si>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</si>
  <si>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</si>
  <si>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</si>
  <si>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</si>
  <si>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</si>
  <si>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</si>
  <si>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</si>
  <si>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</si>
  <si>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</si>
  <si>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</si>
  <si>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</si>
  <si>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</si>
  <si>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</si>
  <si>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</si>
  <si>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</si>
  <si>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</si>
  <si>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</si>
  <si>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</si>
  <si>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</si>
  <si>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</si>
  <si>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</si>
  <si>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</si>
  <si>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</si>
  <si>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</si>
  <si>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</si>
  <si>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</si>
  <si>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</si>
  <si>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</si>
  <si>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</si>
  <si>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</si>
  <si>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</si>
  <si>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</si>
  <si>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</si>
  <si>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</si>
  <si>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</si>
  <si>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</si>
  <si>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</si>
  <si>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</si>
  <si>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</si>
  <si>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</si>
  <si>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</si>
  <si>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</si>
  <si>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</si>
  <si>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</si>
  <si>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</si>
  <si>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</si>
  <si>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</si>
  <si>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</si>
  <si>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</si>
  <si>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</si>
  <si>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</si>
  <si>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</si>
  <si>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</si>
  <si>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</si>
  <si>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</si>
  <si>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</si>
  <si>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</si>
  <si>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</si>
  <si>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</si>
  <si>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</si>
  <si>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</si>
  <si>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</si>
  <si>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</si>
  <si>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</si>
  <si>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</si>
  <si>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</si>
  <si>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</si>
  <si>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</si>
  <si>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</si>
  <si>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</si>
  <si>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</si>
  <si>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</si>
  <si>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</si>
  <si>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</si>
  <si>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</si>
  <si>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</si>
  <si>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</si>
  <si>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</si>
  <si>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</si>
  <si>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</si>
  <si>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</si>
  <si>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</si>
  <si>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</si>
  <si>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</si>
  <si>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</si>
  <si>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</si>
  <si>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</si>
  <si>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</si>
  <si>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</si>
  <si>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</si>
  <si>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</si>
  <si>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</si>
  <si>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</si>
  <si>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</si>
  <si>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</si>
  <si>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</si>
  <si>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</si>
  <si>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</si>
  <si>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</si>
  <si>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</si>
  <si>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</si>
  <si>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</si>
  <si>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</si>
  <si>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</si>
  <si>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</si>
  <si>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</si>
  <si>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</si>
  <si>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</si>
  <si>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</si>
  <si>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</si>
  <si>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</si>
  <si>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</si>
  <si>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</si>
  <si>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</si>
  <si>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</si>
  <si>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</si>
  <si>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</si>
  <si>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</si>
  <si>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</si>
  <si>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</si>
  <si>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</si>
  <si>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</si>
  <si>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</si>
  <si>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</si>
  <si>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</si>
  <si>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</si>
  <si>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</si>
  <si>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</si>
  <si>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</si>
  <si>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</si>
  <si>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</si>
  <si>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</si>
  <si>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</si>
  <si>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</si>
  <si>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</si>
  <si>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</si>
  <si>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</si>
  <si>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</si>
  <si>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</si>
  <si>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</si>
  <si>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</si>
  <si>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</si>
  <si>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</si>
  <si>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</si>
  <si>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</si>
  <si>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</si>
  <si>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</si>
  <si>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</si>
  <si>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</si>
  <si>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</si>
  <si>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</si>
  <si>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</si>
  <si>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</si>
  <si>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</si>
  <si>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</si>
  <si>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</si>
  <si>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</si>
  <si>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</si>
  <si>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</si>
  <si>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</si>
  <si>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</si>
  <si>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</si>
  <si>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</si>
  <si>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</si>
  <si>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</si>
  <si>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</si>
  <si>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</si>
  <si>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</si>
  <si>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</si>
  <si>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</si>
  <si>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</si>
  <si>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</si>
  <si>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</si>
  <si>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</si>
  <si>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</si>
  <si>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</si>
  <si>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</si>
  <si>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</si>
  <si>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</si>
  <si>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</si>
  <si>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</si>
  <si>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</si>
  <si>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</si>
  <si>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</si>
  <si>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</si>
  <si>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</si>
  <si>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</si>
  <si>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</si>
  <si>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</si>
  <si>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</si>
  <si>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</si>
  <si>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</si>
  <si>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</si>
  <si>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</si>
  <si>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</si>
  <si>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</si>
  <si>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</si>
  <si>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</si>
  <si>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</si>
  <si>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</si>
  <si>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</si>
  <si>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</si>
  <si>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</si>
  <si>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</si>
  <si>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</si>
  <si>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</si>
  <si>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</si>
  <si>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</si>
  <si>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</si>
  <si>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</si>
  <si>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</si>
  <si>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</si>
  <si>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</si>
  <si>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</si>
  <si>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</si>
  <si>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</si>
  <si>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</si>
  <si>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</si>
  <si>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</si>
  <si>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</si>
  <si>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</si>
  <si>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</si>
  <si>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</si>
  <si>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</si>
  <si>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</si>
  <si>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</si>
  <si>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</si>
  <si>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</si>
  <si>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</si>
  <si>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</si>
  <si>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</si>
  <si>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</si>
  <si>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</si>
  <si>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</si>
  <si>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</si>
  <si>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</si>
  <si>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</si>
  <si>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</si>
  <si>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</si>
  <si>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</si>
  <si>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</si>
  <si>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</si>
  <si>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</si>
  <si>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</si>
  <si>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</si>
  <si>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</si>
  <si>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</si>
  <si>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</si>
  <si>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</si>
  <si>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</si>
  <si>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</si>
  <si>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</si>
  <si>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</si>
  <si>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</si>
  <si>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</si>
  <si>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</si>
  <si>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</si>
  <si>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</si>
  <si>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</si>
  <si>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</si>
  <si>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</si>
  <si>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</si>
  <si>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</si>
  <si>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</si>
  <si>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</si>
  <si>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</si>
  <si>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</si>
  <si>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</si>
  <si>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</si>
  <si>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</si>
  <si>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</si>
  <si>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</si>
  <si>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</si>
  <si>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</si>
  <si>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</si>
  <si>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</si>
  <si>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</si>
  <si>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</si>
  <si>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</si>
  <si>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</si>
  <si>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</si>
  <si>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</si>
  <si>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</si>
  <si>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</si>
  <si>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</si>
  <si>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</si>
  <si>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</si>
  <si>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</si>
  <si>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</si>
  <si>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</si>
  <si>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</si>
  <si>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</si>
  <si>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</si>
  <si>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</si>
  <si>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</si>
  <si>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</si>
  <si>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</si>
  <si>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</si>
  <si>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</si>
  <si>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</si>
  <si>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</si>
  <si>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</si>
  <si>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</si>
  <si>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</si>
  <si>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</si>
  <si>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</si>
  <si>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</si>
  <si>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</si>
  <si>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</si>
  <si>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</si>
  <si>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</si>
  <si>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</si>
  <si>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</si>
  <si>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</si>
  <si>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</si>
  <si>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</si>
  <si>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</si>
  <si>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</si>
  <si>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</si>
  <si>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</si>
  <si>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</si>
  <si>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</si>
  <si>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</si>
  <si>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</si>
  <si>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</si>
  <si>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</si>
  <si>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</si>
  <si>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</si>
  <si>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</si>
  <si>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</si>
  <si>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</si>
  <si>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</si>
  <si>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</si>
  <si>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</si>
  <si>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</si>
  <si>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</si>
  <si>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</si>
  <si>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</si>
  <si>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</si>
  <si>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</si>
  <si>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</si>
  <si>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</si>
  <si>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</si>
  <si>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</si>
  <si>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</si>
  <si>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</si>
  <si>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</si>
  <si>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</si>
  <si>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</si>
  <si>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</si>
  <si>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</si>
  <si>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</si>
  <si>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</si>
  <si>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</si>
  <si>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</si>
  <si>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</si>
  <si>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</si>
  <si>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</si>
  <si>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</si>
  <si>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</si>
  <si>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</si>
  <si>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</si>
  <si>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</si>
  <si>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</si>
  <si>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</si>
  <si>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</si>
  <si>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</si>
  <si>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</si>
  <si>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</si>
  <si>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</si>
  <si>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</si>
  <si>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</si>
  <si>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</si>
  <si>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</si>
  <si>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</si>
  <si>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</si>
  <si>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</si>
  <si>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</si>
  <si>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</si>
  <si>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</si>
  <si>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</si>
  <si>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</si>
  <si>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</si>
  <si>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</si>
  <si>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</si>
  <si>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</si>
  <si>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</si>
  <si>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</si>
  <si>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</si>
  <si>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</si>
  <si>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</si>
  <si>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</si>
  <si>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</si>
  <si>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</si>
  <si>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</si>
  <si>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</si>
  <si>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</si>
  <si>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</si>
  <si>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</si>
  <si>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</si>
  <si>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</si>
  <si>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</si>
  <si>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</si>
  <si>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</si>
  <si>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</si>
  <si>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</si>
  <si>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</si>
  <si>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</si>
  <si>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</si>
  <si>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</si>
  <si>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</si>
  <si>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</si>
  <si>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</si>
  <si>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</si>
  <si>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</si>
  <si>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</si>
  <si>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</si>
  <si>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</si>
  <si>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</si>
  <si>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</si>
  <si>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</si>
  <si>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</si>
  <si>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</si>
  <si>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</si>
  <si>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</si>
  <si>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</si>
  <si>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</si>
  <si>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</si>
  <si>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</si>
  <si>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</si>
  <si>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</si>
  <si>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</si>
  <si>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</si>
  <si>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</si>
  <si>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</si>
  <si>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</si>
  <si>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</si>
  <si>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</si>
  <si>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</si>
  <si>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</si>
  <si>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</si>
  <si>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</si>
  <si>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</si>
  <si>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</si>
  <si>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</si>
  <si>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</si>
  <si>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</si>
  <si>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</si>
  <si>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</si>
  <si>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</si>
  <si>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</si>
  <si>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</si>
  <si>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</si>
  <si>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</si>
  <si>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</si>
  <si>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</si>
  <si>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</si>
  <si>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</si>
  <si>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</si>
  <si>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</si>
  <si>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</si>
  <si>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</si>
  <si>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</si>
  <si>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</si>
  <si>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</si>
  <si>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</si>
  <si>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</si>
  <si>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</si>
  <si>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</si>
  <si>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</si>
  <si>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</si>
  <si>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</si>
  <si>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</si>
  <si>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</si>
  <si>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</si>
  <si>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</si>
  <si>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</si>
  <si>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</si>
  <si>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</si>
  <si>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</si>
  <si>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</si>
  <si>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</si>
  <si>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</si>
  <si>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</si>
  <si>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</si>
  <si>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</si>
  <si>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</si>
  <si>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</si>
  <si>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</si>
  <si>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</si>
  <si>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</si>
  <si>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</si>
  <si>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</si>
  <si>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</si>
  <si>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</si>
  <si>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</si>
  <si>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</si>
  <si>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</si>
  <si>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</si>
  <si>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</si>
  <si>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</si>
  <si>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</si>
  <si>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</si>
  <si>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</si>
  <si>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</si>
  <si>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</si>
  <si>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</si>
  <si>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</si>
  <si>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</si>
  <si>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</si>
  <si>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</si>
  <si>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</si>
  <si>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</si>
  <si>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</si>
  <si>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</si>
  <si>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</si>
  <si>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</si>
  <si>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</si>
  <si>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</si>
  <si>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</si>
  <si>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</si>
  <si>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</si>
  <si>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</si>
  <si>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</si>
  <si>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</si>
  <si>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</si>
  <si>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</si>
  <si>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</si>
  <si>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</si>
  <si>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</si>
  <si>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</si>
  <si>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</si>
  <si>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</si>
  <si>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</si>
  <si>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</si>
  <si>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</si>
  <si>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</si>
  <si>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</si>
  <si>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</si>
  <si>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</si>
  <si>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</si>
  <si>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</si>
  <si>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</si>
  <si>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</si>
  <si>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</si>
  <si>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</si>
  <si>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</si>
  <si>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</si>
  <si>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</si>
  <si>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</si>
  <si>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</si>
  <si>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</si>
  <si>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</si>
  <si>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</si>
  <si>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</si>
  <si>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</si>
  <si>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</si>
  <si>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</si>
  <si>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</si>
  <si>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</si>
  <si>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</si>
  <si>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</si>
  <si>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</si>
  <si>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</si>
  <si>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</si>
  <si>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</si>
  <si>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</si>
  <si>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</si>
  <si>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</si>
  <si>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</si>
  <si>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</si>
  <si>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</si>
  <si>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</si>
  <si>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</si>
  <si>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</si>
  <si>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</si>
  <si>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</si>
  <si>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</si>
  <si>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</si>
  <si>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</si>
  <si>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</si>
  <si>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</si>
  <si>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</si>
  <si>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</si>
  <si>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</si>
  <si>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</si>
  <si>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</si>
  <si>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</si>
  <si>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</si>
  <si>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</si>
  <si>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</si>
  <si>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</si>
  <si>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</si>
  <si>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</si>
  <si>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</si>
  <si>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</si>
  <si>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</si>
  <si>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</si>
  <si>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</si>
  <si>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</si>
  <si>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</si>
  <si>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</si>
  <si>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</si>
  <si>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</si>
  <si>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</si>
  <si>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</si>
  <si>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</si>
  <si>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</si>
  <si>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</si>
  <si>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</si>
  <si>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</si>
  <si>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</si>
  <si>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</si>
  <si>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</si>
  <si>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</si>
  <si>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</si>
  <si>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</si>
  <si>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</si>
  <si>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</si>
  <si>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</si>
  <si>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</si>
  <si>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</si>
  <si>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</si>
  <si>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</si>
  <si>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</si>
  <si>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</si>
  <si>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</si>
  <si>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</si>
  <si>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</si>
  <si>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</si>
  <si>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</si>
  <si>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</si>
  <si>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</si>
  <si>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</si>
  <si>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</si>
  <si>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</si>
  <si>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</si>
  <si>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</si>
  <si>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</si>
  <si>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</si>
  <si>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</si>
  <si>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</si>
  <si>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</si>
  <si>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</si>
  <si>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</si>
  <si>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</si>
  <si>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</si>
  <si>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</si>
  <si>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</si>
  <si>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</si>
  <si>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</si>
  <si>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</si>
  <si>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</si>
  <si>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</si>
  <si>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</si>
  <si>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</si>
  <si>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</si>
  <si>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</si>
  <si>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</si>
  <si>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</si>
  <si>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</si>
  <si>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</si>
  <si>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</si>
  <si>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</si>
  <si>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</si>
  <si>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</si>
  <si>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</si>
  <si>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</si>
  <si>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</si>
  <si>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</si>
  <si>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</si>
  <si>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</si>
  <si>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</si>
  <si>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</si>
  <si>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</si>
  <si>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</si>
  <si>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</si>
  <si>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</si>
  <si>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</si>
  <si>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</si>
  <si>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</si>
  <si>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</si>
  <si>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</si>
  <si>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</si>
  <si>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</si>
  <si>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</si>
  <si>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</si>
  <si>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</si>
  <si>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</si>
  <si>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</si>
  <si>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</si>
  <si>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</si>
  <si>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</si>
  <si>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</si>
  <si>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</si>
  <si>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</si>
  <si>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</si>
  <si>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</si>
  <si>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</si>
  <si>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</si>
  <si>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</si>
  <si>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</si>
  <si>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</si>
  <si>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</si>
  <si>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</si>
  <si>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</si>
  <si>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</si>
  <si>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</si>
  <si>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</si>
  <si>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</si>
  <si>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</si>
  <si>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</si>
  <si>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</si>
  <si>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</si>
  <si>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</si>
  <si>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</si>
  <si>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</si>
  <si>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</si>
  <si>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</si>
  <si>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</si>
  <si>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</si>
  <si>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</si>
  <si>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</si>
  <si>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</si>
  <si>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</si>
  <si>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</si>
  <si>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</si>
  <si>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</si>
  <si>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</si>
  <si>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</si>
  <si>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</si>
  <si>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</si>
  <si>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</si>
  <si>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</si>
  <si>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</si>
  <si>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</si>
  <si>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</si>
  <si>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</si>
  <si>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</si>
  <si>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</si>
  <si>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</si>
  <si>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</si>
  <si>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</si>
  <si>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</si>
  <si>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</si>
  <si>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</si>
  <si>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</si>
  <si>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</si>
  <si>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</si>
  <si>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</si>
  <si>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</si>
  <si>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</si>
  <si>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</si>
  <si>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</si>
  <si>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</si>
  <si>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</si>
  <si>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</si>
  <si>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</si>
  <si>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</si>
  <si>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</si>
  <si>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</si>
  <si>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</si>
  <si>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</si>
  <si>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</si>
  <si>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</si>
  <si>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</si>
  <si>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</si>
  <si>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</si>
  <si>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</si>
  <si>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</si>
  <si>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</si>
  <si>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</si>
  <si>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</si>
  <si>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</si>
  <si>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</si>
  <si>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</si>
  <si>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</si>
  <si>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</si>
  <si>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</si>
  <si>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</si>
  <si>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</si>
  <si>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</si>
  <si>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</si>
  <si>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</si>
  <si>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</si>
  <si>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</si>
  <si>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</si>
  <si>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</si>
  <si>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</si>
  <si>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</si>
  <si>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</si>
  <si>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</si>
  <si>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</si>
  <si>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</si>
  <si>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</si>
  <si>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</si>
  <si>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</si>
  <si>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</si>
  <si>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</si>
  <si>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</si>
  <si>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</si>
  <si>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</si>
  <si>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</si>
  <si>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</si>
  <si>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</si>
  <si>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</si>
  <si>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</si>
  <si>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</si>
  <si>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</si>
  <si>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</si>
  <si>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</si>
  <si>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</si>
  <si>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</si>
  <si>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</si>
  <si>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</si>
  <si>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</si>
  <si>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</si>
  <si>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</si>
  <si>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</si>
  <si>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</si>
  <si>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</si>
  <si>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</si>
  <si>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</si>
  <si>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</si>
  <si>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</si>
  <si>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</si>
  <si>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</si>
  <si>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</si>
  <si>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</si>
  <si>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</si>
  <si>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</si>
  <si>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</si>
  <si>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</si>
  <si>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</si>
  <si>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</si>
  <si>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</si>
  <si>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</si>
  <si>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</si>
  <si>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</si>
  <si>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</si>
  <si>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</si>
  <si>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</si>
  <si>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</si>
  <si>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</si>
  <si>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</si>
  <si>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</si>
  <si>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</si>
  <si>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</si>
  <si>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</si>
  <si>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</si>
  <si>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</si>
  <si>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</si>
  <si>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</si>
  <si>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</si>
  <si>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</si>
  <si>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</si>
  <si>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</si>
  <si>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</si>
  <si>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</si>
  <si>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</si>
  <si>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</si>
  <si>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</si>
  <si>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</si>
  <si>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</si>
  <si>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</si>
  <si>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</si>
  <si>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</si>
  <si>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</si>
  <si>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</si>
  <si>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</si>
  <si>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</si>
  <si>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</si>
  <si>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</si>
  <si>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</si>
  <si>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</si>
  <si>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</si>
  <si>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</si>
  <si>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</si>
  <si>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</si>
  <si>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</si>
  <si>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</si>
  <si>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</si>
  <si>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</si>
  <si>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</si>
  <si>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</si>
  <si>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</si>
  <si>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</si>
  <si>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</si>
  <si>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</si>
  <si>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</si>
  <si>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</si>
  <si>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</si>
  <si>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</si>
  <si>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</si>
  <si>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</si>
  <si>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</si>
  <si>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</si>
  <si>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</si>
  <si>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</si>
  <si>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</si>
  <si>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</si>
  <si>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</si>
  <si>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</si>
  <si>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</si>
  <si>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</si>
  <si>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</si>
  <si>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</si>
  <si>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</si>
  <si>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</si>
  <si>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</si>
  <si>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</si>
  <si>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</si>
  <si>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</si>
  <si>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</si>
  <si>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</si>
  <si>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</si>
  <si>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</si>
  <si>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</si>
  <si>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</si>
  <si>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</si>
  <si>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</si>
  <si>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</si>
  <si>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</si>
  <si>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</si>
  <si>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</si>
  <si>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</si>
  <si>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</si>
  <si>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</si>
  <si>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</si>
  <si>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</si>
  <si>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</si>
  <si>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</si>
  <si>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</si>
  <si>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</si>
  <si>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</si>
  <si>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</si>
  <si>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</si>
  <si>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</si>
  <si>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</si>
  <si>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</si>
  <si>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</si>
  <si>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</si>
  <si>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</si>
  <si>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</si>
  <si>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</si>
  <si>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</si>
  <si>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</si>
  <si>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</si>
  <si>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</si>
  <si>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</si>
  <si>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</si>
  <si>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</si>
  <si>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</si>
  <si>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</si>
  <si>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</si>
  <si>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</si>
  <si>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</si>
  <si>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</si>
  <si>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</si>
  <si>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</si>
  <si>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</si>
  <si>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</si>
  <si>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</si>
  <si>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</si>
  <si>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</si>
  <si>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</si>
  <si>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</si>
  <si>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</si>
  <si>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</si>
  <si>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</si>
  <si>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</si>
  <si>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</si>
  <si>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</si>
  <si>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</si>
  <si>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</si>
  <si>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</si>
  <si>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</si>
  <si>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</si>
  <si>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</si>
  <si>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</si>
  <si>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</si>
  <si>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</si>
  <si>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</si>
  <si>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</si>
  <si>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</si>
  <si>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</si>
  <si>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</si>
  <si>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</si>
  <si>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</si>
  <si>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</si>
  <si>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</si>
  <si>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</si>
  <si>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</si>
  <si>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</si>
  <si>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</si>
  <si>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</si>
  <si>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</si>
  <si>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</si>
  <si>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</si>
  <si>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</si>
  <si>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</si>
  <si>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</si>
  <si>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</si>
  <si>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</si>
  <si>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</si>
  <si>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</si>
  <si>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</si>
  <si>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</si>
  <si>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</si>
  <si>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</si>
  <si>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</si>
  <si>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</si>
  <si>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</si>
  <si>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</si>
  <si>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</si>
  <si>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</si>
  <si>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</si>
  <si>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</si>
  <si>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</si>
  <si>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</si>
  <si>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</si>
  <si>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</si>
  <si>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</si>
  <si>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</si>
  <si>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</si>
  <si>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</si>
  <si>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</si>
  <si>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</si>
  <si>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</si>
  <si>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</si>
  <si>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</si>
  <si>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</si>
  <si>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</si>
  <si>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</si>
  <si>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</si>
  <si>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</si>
  <si>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</si>
  <si>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</si>
  <si>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</si>
  <si>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</si>
  <si>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</si>
  <si>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</si>
  <si>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</si>
  <si>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</si>
  <si>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</si>
  <si>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</si>
  <si>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</si>
  <si>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</si>
  <si>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</si>
  <si>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</si>
  <si>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</si>
  <si>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</si>
  <si>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</si>
  <si>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</si>
  <si>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</si>
  <si>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</si>
  <si>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</si>
  <si>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</si>
  <si>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</si>
  <si>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</si>
  <si>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</si>
  <si>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</si>
  <si>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</si>
  <si>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</si>
  <si>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</si>
  <si>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</si>
  <si>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</si>
  <si>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</si>
  <si>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</si>
  <si>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</si>
  <si>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</si>
  <si>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</si>
  <si>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</si>
  <si>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</si>
  <si>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</si>
  <si>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</si>
  <si>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</si>
  <si>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</si>
  <si>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</si>
  <si>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</si>
  <si>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</si>
  <si>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</si>
  <si>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</si>
  <si>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</si>
  <si>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</si>
  <si>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</si>
  <si>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</si>
  <si>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</si>
  <si>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</si>
  <si>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</si>
  <si>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</si>
  <si>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</si>
  <si>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</si>
  <si>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</si>
  <si>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</si>
  <si>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</si>
  <si>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</si>
  <si>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</si>
  <si>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</si>
  <si>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</si>
  <si>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</si>
  <si>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</si>
  <si>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</si>
  <si>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</si>
  <si>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</si>
  <si>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</si>
  <si>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</si>
  <si>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</si>
  <si>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</si>
  <si>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</si>
  <si>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</si>
  <si>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</si>
  <si>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</si>
  <si>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</si>
  <si>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</si>
  <si>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</si>
  <si>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</si>
  <si>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</si>
  <si>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</si>
  <si>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</si>
  <si>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</si>
  <si>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</si>
  <si>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</si>
  <si>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</si>
  <si>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</si>
  <si>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</si>
  <si>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</si>
  <si>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</si>
  <si>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</si>
  <si>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</si>
  <si>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</si>
  <si>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</si>
  <si>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</si>
  <si>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</si>
  <si>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</si>
  <si>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</si>
  <si>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</si>
  <si>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</si>
  <si>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</si>
  <si>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</si>
  <si>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</si>
  <si>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</si>
  <si>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</si>
  <si>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</si>
  <si>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</si>
  <si>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</si>
  <si>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</si>
  <si>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</si>
  <si>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</si>
  <si>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</si>
  <si>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</si>
  <si>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</si>
  <si>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</si>
  <si>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</si>
  <si>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</si>
  <si>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</si>
  <si>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</si>
  <si>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</si>
  <si>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</si>
  <si>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</si>
  <si>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</si>
  <si>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</si>
  <si>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</si>
  <si>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</si>
  <si>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</si>
  <si>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</si>
  <si>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</si>
  <si>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</si>
  <si>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</si>
  <si>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</si>
  <si>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</si>
  <si>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</si>
  <si>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</si>
  <si>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</si>
  <si>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</si>
  <si>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</si>
  <si>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</si>
  <si>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</si>
  <si>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</si>
  <si>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</si>
  <si>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</si>
  <si>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</si>
  <si>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</si>
  <si>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</si>
  <si>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</si>
  <si>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</si>
  <si>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</si>
  <si>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</si>
  <si>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</si>
  <si>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</si>
  <si>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</si>
  <si>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</si>
  <si>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</si>
  <si>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</si>
  <si>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</si>
  <si>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</si>
  <si>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</si>
  <si>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</si>
  <si>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</si>
  <si>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</si>
  <si>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</si>
  <si>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</si>
  <si>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</si>
  <si>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</si>
  <si>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</si>
  <si>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</si>
  <si>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</si>
  <si>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</si>
  <si>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</si>
  <si>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</si>
  <si>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</si>
  <si>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</si>
  <si>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</si>
  <si>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</si>
  <si>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</si>
  <si>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</si>
  <si>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</si>
  <si>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</si>
  <si>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</si>
  <si>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</si>
  <si>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</si>
  <si>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</si>
  <si>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</si>
  <si>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</si>
  <si>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</si>
  <si>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</si>
  <si>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</si>
  <si>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</si>
  <si>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</si>
  <si>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</si>
  <si>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</si>
  <si>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</si>
  <si>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</si>
  <si>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</si>
  <si>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</si>
  <si>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</si>
  <si>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</si>
  <si>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</si>
  <si>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</si>
  <si>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</si>
  <si>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</si>
  <si>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</si>
  <si>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</si>
  <si>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</si>
  <si>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</si>
  <si>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</si>
  <si>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</si>
  <si>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</si>
  <si>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</si>
  <si>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</si>
  <si>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</si>
  <si>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</si>
  <si>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</si>
  <si>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</si>
  <si>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</si>
  <si>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</si>
  <si>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</si>
  <si>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</si>
  <si>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</si>
  <si>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</si>
  <si>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</si>
  <si>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</si>
  <si>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</si>
  <si>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</si>
  <si>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</si>
  <si>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</si>
  <si>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</si>
  <si>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</si>
  <si>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</si>
  <si>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</si>
  <si>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</si>
  <si>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</si>
  <si>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</si>
  <si>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</si>
  <si>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</si>
  <si>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</si>
  <si>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</si>
  <si>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</si>
  <si>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</si>
  <si>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</si>
  <si>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</si>
  <si>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</si>
  <si>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</si>
  <si>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</si>
  <si>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</si>
  <si>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</si>
  <si>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</si>
  <si>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</si>
  <si>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</si>
  <si>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</si>
  <si>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</si>
  <si>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</si>
  <si>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</si>
  <si>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</si>
  <si>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</si>
  <si>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</si>
  <si>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</si>
  <si>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</si>
  <si>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</si>
  <si>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</si>
  <si>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</si>
  <si>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</si>
  <si>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</si>
  <si>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</si>
  <si>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</si>
  <si>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</si>
  <si>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</si>
  <si>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</si>
  <si>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</si>
  <si>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</si>
  <si>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</si>
  <si>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</si>
  <si>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</si>
  <si>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</si>
  <si>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</si>
  <si>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</si>
  <si>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</si>
  <si>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</si>
  <si>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</si>
  <si>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</si>
  <si>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</si>
  <si>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</si>
  <si>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</si>
  <si>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</si>
  <si>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</si>
  <si>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</si>
  <si>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</si>
  <si>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</si>
  <si>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</si>
  <si>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</si>
  <si>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</si>
  <si>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</si>
  <si>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</si>
  <si>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</si>
  <si>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</si>
  <si>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</si>
  <si>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</si>
  <si>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</si>
  <si>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</si>
  <si>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</si>
  <si>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</si>
  <si>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</si>
  <si>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</si>
  <si>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</si>
  <si>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</si>
  <si>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</si>
  <si>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</si>
  <si>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</si>
  <si>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</si>
  <si>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</si>
  <si>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</si>
  <si>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</si>
  <si>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</si>
  <si>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</si>
  <si>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</si>
  <si>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</si>
  <si>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</si>
  <si>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</si>
  <si>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</si>
  <si>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</si>
  <si>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</si>
  <si>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</si>
  <si>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</si>
  <si>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</si>
  <si>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</si>
  <si>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</si>
  <si>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</si>
  <si>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</si>
  <si>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</si>
  <si>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</si>
  <si>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</si>
  <si>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</si>
  <si>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</si>
  <si>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</si>
  <si>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</si>
  <si>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</si>
  <si>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</si>
  <si>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</si>
  <si>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</si>
  <si>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</si>
  <si>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</si>
  <si>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</si>
  <si>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</si>
  <si>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</si>
  <si>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</si>
  <si>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</si>
  <si>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</si>
  <si>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</si>
  <si>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</si>
  <si>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</si>
  <si>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</si>
  <si>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</si>
  <si>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</si>
  <si>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</si>
  <si>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</si>
  <si>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</si>
  <si>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</si>
  <si>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</si>
  <si>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</si>
  <si>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</si>
  <si>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</si>
  <si>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</si>
  <si>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</si>
  <si>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</si>
  <si>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</si>
  <si>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</si>
  <si>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</si>
  <si>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</si>
  <si>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</si>
  <si>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</si>
  <si>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</si>
  <si>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</si>
  <si>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</si>
  <si>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</si>
  <si>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</si>
  <si>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</si>
  <si>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</si>
  <si>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</si>
  <si>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</si>
  <si>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</si>
  <si>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</si>
  <si>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</si>
  <si>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</si>
  <si>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</si>
  <si>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</si>
  <si>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</si>
  <si>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</si>
  <si>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</si>
  <si>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</si>
  <si>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</si>
  <si>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</si>
  <si>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</si>
  <si>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</si>
  <si>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</si>
  <si>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</si>
  <si>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</si>
  <si>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</si>
  <si>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</si>
  <si>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</si>
  <si>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</si>
  <si>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</si>
  <si>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</si>
  <si>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</si>
  <si>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</si>
  <si>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</si>
  <si>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</si>
  <si>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</si>
  <si>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</si>
  <si>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</si>
  <si>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</si>
  <si>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</si>
  <si>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</si>
  <si>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</si>
  <si>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</si>
  <si>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</si>
  <si>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</si>
  <si>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</si>
  <si>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</si>
  <si>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</si>
  <si>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</si>
  <si>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</si>
  <si>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</si>
  <si>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</si>
  <si>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</si>
  <si>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</si>
  <si>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</si>
  <si>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</si>
  <si>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</si>
  <si>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</si>
  <si>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</si>
  <si>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</si>
  <si>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</si>
  <si>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</si>
  <si>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</si>
  <si>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</si>
  <si>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</si>
  <si>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</si>
  <si>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</si>
  <si>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</si>
  <si>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</si>
  <si>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</si>
  <si>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</si>
  <si>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</si>
  <si>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</si>
  <si>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</si>
  <si>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</si>
  <si>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</si>
  <si>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</si>
  <si>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</si>
  <si>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</si>
  <si>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</si>
  <si>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</si>
  <si>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</si>
  <si>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</si>
  <si>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</si>
  <si>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</si>
  <si>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</si>
  <si>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</si>
  <si>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</si>
  <si>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</si>
  <si>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</si>
  <si>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</si>
  <si>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</si>
  <si>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</si>
  <si>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</si>
  <si>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</si>
  <si>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</si>
  <si>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</si>
  <si>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</si>
  <si>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</si>
  <si>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</si>
  <si>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</si>
  <si>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</si>
  <si>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</si>
  <si>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</si>
  <si>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</si>
  <si>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</si>
  <si>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</si>
  <si>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</si>
  <si>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</si>
  <si>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</si>
  <si>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</si>
  <si>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</si>
  <si>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</si>
  <si>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</si>
  <si>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</si>
  <si>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</si>
  <si>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</si>
  <si>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</si>
  <si>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</si>
  <si>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</si>
  <si>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</si>
  <si>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</si>
  <si>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</si>
  <si>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</si>
  <si>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</si>
  <si>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</si>
  <si>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</si>
  <si>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</si>
  <si>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</si>
  <si>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</si>
  <si>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</si>
  <si>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</si>
  <si>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</si>
  <si>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</si>
  <si>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</si>
  <si>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</si>
  <si>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</si>
  <si>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</si>
  <si>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</si>
  <si>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</si>
  <si>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</si>
  <si>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</si>
  <si>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</si>
  <si>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</si>
  <si>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</si>
  <si>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</si>
  <si>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</si>
  <si>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</si>
  <si>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</si>
  <si>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</si>
  <si>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</si>
  <si>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</si>
  <si>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</si>
  <si>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</si>
  <si>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</si>
  <si>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</si>
  <si>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</si>
  <si>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</si>
  <si>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</si>
  <si>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</si>
  <si>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</si>
  <si>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</si>
  <si>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</si>
  <si>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</si>
  <si>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</si>
  <si>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</si>
  <si>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</si>
  <si>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</si>
  <si>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</si>
  <si>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</si>
  <si>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</si>
  <si>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</si>
  <si>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</si>
  <si>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</si>
  <si>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</si>
  <si>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</si>
  <si>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</si>
  <si>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</si>
  <si>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</si>
  <si>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</si>
  <si>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</si>
  <si>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</si>
  <si>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</si>
  <si>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</si>
  <si>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</si>
  <si>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</si>
  <si>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</si>
  <si>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</si>
  <si>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</si>
  <si>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</si>
  <si>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</si>
  <si>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</si>
  <si>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</si>
  <si>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</si>
  <si>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</si>
  <si>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</si>
  <si>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</si>
  <si>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</si>
  <si>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</si>
  <si>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</si>
  <si>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</si>
  <si>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</si>
  <si>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</si>
  <si>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</si>
  <si>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</si>
  <si>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</si>
  <si>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</si>
  <si>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</si>
  <si>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</si>
  <si>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</si>
  <si>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</si>
  <si>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</si>
  <si>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</si>
  <si>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</si>
  <si>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</si>
  <si>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</si>
  <si>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</si>
  <si>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</si>
  <si>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</si>
  <si>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</si>
  <si>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</si>
  <si>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</si>
  <si>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</si>
  <si>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</si>
  <si>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</si>
  <si>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</si>
  <si>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</si>
  <si>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</si>
  <si>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</si>
  <si>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</si>
  <si>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</si>
  <si>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</si>
  <si>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</si>
  <si>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</si>
  <si>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</si>
  <si>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</si>
  <si>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</si>
  <si>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</si>
  <si>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</si>
  <si>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</si>
  <si>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</si>
  <si>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</si>
  <si>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</si>
  <si>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</si>
  <si>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</si>
  <si>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</si>
  <si>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</si>
  <si>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</si>
  <si>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</si>
  <si>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</si>
  <si>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</si>
  <si>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</si>
  <si>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</si>
  <si>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</si>
  <si>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</si>
  <si>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</si>
  <si>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</si>
  <si>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</si>
  <si>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</si>
  <si>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</si>
  <si>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</si>
  <si>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</si>
  <si>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</si>
  <si>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</si>
  <si>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</si>
  <si>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</si>
  <si>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</si>
  <si>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</si>
  <si>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</si>
  <si>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</si>
  <si>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</si>
  <si>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</si>
  <si>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</si>
  <si>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</si>
  <si>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</si>
  <si>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</si>
  <si>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</si>
  <si>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</si>
  <si>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</si>
  <si>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</si>
  <si>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</si>
  <si>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</si>
  <si>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</si>
  <si>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</si>
  <si>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</si>
  <si>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</si>
  <si>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</si>
  <si>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</si>
  <si>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</si>
  <si>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</si>
  <si>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</si>
  <si>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</si>
  <si>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</si>
  <si>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</si>
  <si>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</si>
  <si>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</si>
  <si>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</si>
  <si>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</si>
  <si>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</si>
  <si>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</si>
  <si>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</si>
  <si>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</si>
  <si>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</si>
  <si>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</si>
  <si>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</si>
  <si>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</si>
  <si>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</si>
  <si>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</si>
  <si>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</si>
  <si>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</si>
  <si>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</si>
  <si>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</si>
  <si>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</si>
  <si>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</si>
  <si>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</si>
  <si>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</si>
  <si>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</si>
  <si>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</si>
  <si>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</si>
  <si>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</si>
  <si>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</si>
  <si>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</si>
  <si>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</si>
  <si>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</si>
  <si>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</si>
  <si>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</si>
  <si>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</si>
  <si>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</si>
  <si>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</si>
  <si>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</si>
  <si>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</si>
  <si>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</si>
  <si>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</si>
  <si>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</si>
  <si>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</si>
  <si>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</si>
  <si>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</si>
  <si>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</si>
  <si>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</si>
  <si>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</si>
  <si>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</si>
  <si>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</si>
  <si>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</si>
  <si>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</si>
  <si>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</si>
  <si>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</si>
  <si>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</si>
  <si>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</si>
  <si>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</si>
  <si>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</si>
  <si>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</si>
  <si>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</si>
  <si>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</si>
  <si>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</si>
  <si>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</si>
  <si>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</si>
  <si>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</si>
  <si>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</si>
  <si>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</si>
  <si>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</si>
  <si>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</si>
  <si>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</si>
  <si>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</si>
  <si>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</si>
  <si>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</si>
  <si>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</si>
  <si>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</si>
  <si>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</si>
  <si>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</si>
  <si>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</si>
  <si>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</si>
  <si>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</si>
  <si>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</si>
  <si>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</si>
  <si>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</si>
  <si>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</si>
  <si>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</si>
  <si>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</si>
  <si>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</si>
  <si>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</si>
  <si>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</si>
  <si>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</si>
  <si>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</si>
  <si>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</si>
  <si>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</si>
  <si>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</si>
  <si>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</si>
  <si>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</si>
  <si>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</si>
  <si>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</si>
  <si>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</si>
  <si>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</si>
  <si>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</si>
  <si>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</si>
  <si>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</si>
  <si>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</si>
  <si>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</si>
  <si>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</si>
  <si>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</si>
  <si>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</si>
  <si>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</si>
  <si>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</si>
  <si>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</si>
  <si>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</si>
  <si>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</si>
  <si>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</si>
  <si>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</si>
  <si>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</si>
  <si>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</si>
  <si>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</si>
  <si>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</si>
  <si>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</si>
  <si>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</si>
  <si>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</si>
  <si>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</si>
  <si>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</si>
  <si>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</si>
  <si>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</si>
  <si>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</si>
  <si>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</si>
  <si>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</si>
  <si>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</si>
  <si>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</si>
  <si>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</si>
  <si>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</si>
  <si>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</si>
  <si>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</si>
  <si>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</si>
  <si>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</si>
  <si>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</si>
  <si>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</si>
  <si>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</si>
  <si>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</si>
  <si>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</si>
  <si>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</si>
  <si>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</si>
  <si>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</si>
  <si>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</si>
  <si>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</si>
  <si>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</si>
  <si>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</si>
  <si>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</si>
  <si>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</si>
  <si>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</si>
  <si>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</si>
  <si>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</si>
  <si>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</si>
  <si>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</si>
  <si>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</si>
  <si>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</si>
  <si>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</si>
  <si>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</si>
  <si>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</si>
  <si>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</si>
  <si>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</si>
  <si>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</si>
  <si>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</si>
  <si>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</si>
  <si>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</si>
  <si>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</si>
  <si>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</si>
  <si>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</si>
  <si>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</si>
  <si>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</si>
  <si>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</si>
  <si>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</si>
  <si>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</si>
  <si>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</si>
  <si>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</si>
  <si>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</si>
  <si>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</si>
  <si>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</si>
  <si>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</si>
  <si>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</si>
  <si>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</si>
  <si>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</si>
  <si>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</si>
  <si>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</si>
  <si>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</si>
  <si>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</si>
  <si>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</si>
  <si>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</si>
  <si>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</si>
  <si>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</si>
  <si>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</si>
  <si>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</si>
  <si>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</si>
  <si>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</si>
  <si>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</si>
  <si>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</si>
  <si>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</si>
  <si>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</si>
  <si>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</si>
  <si>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</si>
  <si>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</si>
  <si>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</si>
  <si>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</si>
  <si>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</si>
  <si>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</si>
  <si>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</si>
  <si>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</si>
  <si>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</si>
  <si>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</si>
  <si>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</si>
  <si>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</si>
  <si>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</si>
  <si>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</si>
  <si>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</si>
  <si>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</si>
  <si>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</si>
  <si>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</si>
  <si>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</si>
  <si>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</si>
  <si>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</si>
  <si>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</si>
  <si>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</si>
  <si>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</si>
  <si>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</si>
  <si>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</si>
  <si>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</si>
  <si>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</si>
  <si>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</si>
  <si>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</si>
  <si>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</si>
  <si>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</si>
  <si>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</si>
  <si>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</si>
  <si>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</si>
  <si>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</si>
  <si>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</si>
  <si>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</si>
  <si>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</si>
  <si>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</si>
  <si>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</si>
  <si>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</si>
  <si>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</si>
  <si>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</si>
  <si>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</si>
  <si>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</si>
  <si>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</si>
  <si>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</si>
  <si>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</si>
  <si>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</si>
  <si>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</si>
  <si>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</si>
  <si>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</si>
  <si>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</si>
  <si>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</si>
  <si>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</si>
  <si>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</si>
  <si>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</si>
  <si>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</si>
  <si>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</si>
  <si>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</si>
  <si>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</si>
  <si>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</si>
  <si>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</si>
  <si>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</si>
  <si>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</si>
  <si>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</si>
  <si>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</si>
  <si>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</si>
  <si>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</si>
  <si>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</si>
  <si>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</si>
  <si>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</si>
  <si>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</si>
  <si>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</si>
  <si>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</si>
  <si>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</si>
  <si>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</si>
  <si>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</si>
  <si>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</si>
  <si>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</si>
  <si>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</si>
  <si>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</si>
  <si>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</si>
  <si>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</si>
  <si>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</si>
  <si>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</si>
  <si>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</si>
  <si>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</si>
  <si>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</si>
  <si>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</si>
  <si>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</si>
  <si>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</si>
  <si>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</si>
  <si>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</si>
  <si>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</si>
  <si>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</si>
  <si>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</si>
  <si>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</si>
  <si>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</si>
  <si>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</si>
  <si>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</si>
  <si>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</si>
  <si>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</si>
  <si>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</si>
  <si>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</si>
  <si>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</si>
  <si>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</si>
  <si>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</si>
  <si>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</si>
  <si>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</si>
  <si>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</si>
  <si>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</si>
  <si>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</si>
  <si>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</si>
  <si>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</si>
  <si>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</si>
  <si>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</si>
  <si>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</si>
  <si>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</si>
  <si>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</si>
  <si>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</si>
  <si>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</si>
  <si>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</si>
  <si>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</si>
  <si>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</si>
  <si>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</si>
  <si>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</si>
  <si>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</si>
  <si>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</si>
  <si>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</si>
  <si>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</si>
  <si>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</si>
  <si>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</si>
  <si>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</si>
  <si>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</si>
  <si>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</si>
  <si>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</si>
  <si>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</si>
  <si>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</si>
  <si>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</si>
  <si>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</si>
  <si>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</si>
  <si>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</si>
  <si>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</si>
  <si>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</si>
  <si>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</si>
  <si>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</si>
  <si>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</si>
  <si>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</si>
  <si>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</si>
  <si>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</si>
  <si>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</si>
  <si>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</si>
  <si>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</si>
  <si>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</si>
  <si>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</si>
  <si>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</si>
  <si>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</si>
  <si>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</si>
  <si>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</si>
  <si>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</si>
  <si>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</si>
  <si>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</si>
  <si>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</si>
  <si>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</si>
  <si>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</si>
  <si>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</si>
  <si>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</si>
  <si>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</si>
  <si>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</si>
  <si>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</si>
  <si>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</si>
  <si>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</si>
  <si>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</si>
  <si>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</si>
  <si>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</si>
  <si>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</si>
  <si>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</si>
  <si>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</si>
  <si>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</si>
  <si>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</si>
  <si>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</si>
  <si>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</si>
  <si>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</si>
  <si>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</si>
  <si>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</si>
  <si>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</si>
  <si>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</si>
  <si>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</si>
  <si>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</si>
  <si>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</si>
  <si>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</si>
  <si>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</si>
  <si>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</si>
  <si>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</si>
  <si>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</si>
  <si>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</si>
  <si>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</si>
  <si>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</si>
  <si>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</si>
  <si>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</si>
  <si>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</si>
  <si>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</si>
  <si>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</si>
  <si>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</si>
  <si>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</si>
  <si>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</si>
  <si>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</si>
  <si>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</si>
  <si>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</si>
  <si>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</si>
  <si>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</si>
  <si>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</si>
  <si>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</si>
  <si>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</si>
  <si>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</si>
  <si>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</si>
  <si>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</si>
  <si>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</si>
  <si>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</si>
  <si>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</si>
  <si>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</si>
  <si>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</si>
  <si>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</si>
  <si>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</si>
  <si>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</si>
  <si>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</si>
  <si>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</si>
  <si>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</si>
  <si>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</si>
  <si>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</si>
  <si>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</si>
  <si>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</si>
  <si>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</si>
  <si>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</si>
  <si>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</si>
  <si>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</si>
  <si>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</si>
  <si>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</si>
  <si>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</si>
  <si>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</si>
  <si>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</si>
  <si>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</si>
  <si>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</si>
  <si>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</si>
  <si>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</si>
  <si>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</si>
  <si>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</si>
  <si>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</si>
  <si>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</si>
  <si>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</si>
  <si>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</si>
  <si>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</si>
  <si>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</si>
  <si>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</si>
  <si>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</si>
  <si>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</si>
  <si>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</si>
  <si>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</si>
  <si>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</si>
  <si>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</si>
  <si>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</si>
  <si>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</si>
  <si>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</si>
  <si>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</si>
  <si>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</si>
  <si>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</si>
  <si>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</si>
  <si>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</si>
  <si>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</si>
  <si>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</si>
  <si>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</si>
  <si>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</si>
  <si>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</si>
  <si>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</si>
  <si>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</si>
  <si>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</si>
  <si>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</si>
  <si>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</si>
  <si>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</si>
  <si>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</si>
  <si>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</si>
  <si>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</si>
  <si>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</si>
  <si>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</si>
  <si>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</si>
  <si>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</si>
  <si>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</si>
  <si>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</si>
  <si>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</si>
  <si>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</si>
  <si>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</si>
  <si>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</si>
  <si>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</si>
  <si>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</si>
  <si>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</si>
  <si>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</si>
  <si>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</si>
  <si>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</si>
  <si>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</si>
  <si>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</si>
  <si>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</si>
  <si>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</si>
  <si>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</si>
  <si>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</si>
  <si>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</si>
  <si>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</si>
  <si>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</si>
  <si>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</si>
  <si>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</si>
  <si>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</si>
  <si>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</si>
  <si>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</si>
  <si>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</si>
  <si>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</si>
  <si>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</si>
  <si>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</si>
  <si>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</si>
  <si>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</si>
  <si>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</si>
  <si>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</si>
  <si>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</si>
  <si>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</si>
  <si>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</si>
  <si>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</si>
  <si>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</si>
  <si>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</si>
  <si>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</si>
  <si>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</si>
  <si>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</si>
  <si>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</si>
  <si>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</si>
  <si>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</si>
  <si>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</si>
  <si>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</si>
  <si>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</si>
  <si>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</si>
  <si>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</si>
  <si>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</si>
  <si>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</si>
  <si>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</si>
  <si>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</si>
  <si>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</si>
  <si>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</si>
  <si>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</si>
  <si>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</si>
  <si>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</si>
  <si>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</si>
  <si>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</si>
  <si>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</si>
  <si>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</si>
  <si>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</si>
  <si>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</si>
  <si>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</si>
  <si>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</si>
  <si>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</si>
  <si>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</si>
  <si>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</si>
  <si>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</si>
  <si>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</si>
  <si>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</si>
  <si>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</si>
  <si>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</si>
  <si>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</si>
  <si>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</si>
  <si>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</si>
  <si>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</si>
  <si>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</si>
  <si>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</si>
  <si>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</si>
  <si>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</si>
  <si>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</si>
  <si>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</si>
  <si>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</si>
  <si>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</si>
  <si>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</si>
  <si>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</si>
  <si>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</si>
  <si>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</si>
  <si>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</si>
  <si>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</si>
  <si>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</si>
  <si>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</si>
  <si>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</si>
  <si>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</si>
  <si>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</si>
  <si>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</si>
  <si>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</si>
  <si>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</si>
  <si>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</si>
  <si>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</si>
  <si>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</si>
  <si>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</si>
  <si>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</si>
  <si>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</si>
  <si>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</si>
  <si>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</si>
  <si>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</si>
  <si>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</si>
  <si>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</si>
  <si>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</si>
  <si>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</si>
  <si>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</si>
  <si>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</si>
  <si>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</si>
  <si>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</si>
  <si>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</si>
  <si>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</si>
  <si>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</si>
  <si>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</si>
  <si>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</si>
  <si>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</si>
  <si>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</si>
  <si>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</si>
  <si>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</si>
  <si>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</si>
  <si>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</si>
  <si>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</si>
  <si>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</si>
  <si>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</si>
  <si>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</si>
  <si>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</si>
  <si>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</si>
  <si>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</si>
  <si>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</si>
  <si>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</si>
  <si>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</si>
  <si>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</si>
  <si>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</si>
  <si>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</si>
  <si>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</si>
  <si>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</si>
  <si>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</si>
  <si>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</si>
  <si>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</si>
  <si>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</si>
  <si>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</si>
  <si>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</si>
  <si>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</si>
  <si>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</si>
  <si>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</si>
  <si>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</si>
  <si>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</si>
  <si>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</si>
  <si>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</si>
  <si>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</si>
  <si>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</si>
  <si>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</si>
  <si>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</si>
  <si>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</si>
  <si>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</si>
  <si>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</si>
  <si>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</si>
  <si>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</si>
  <si>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</si>
  <si>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</si>
  <si>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</si>
  <si>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</si>
  <si>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</si>
  <si>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</si>
  <si>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</si>
  <si>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</si>
  <si>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</si>
  <si>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</si>
  <si>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</si>
  <si>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</si>
  <si>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</si>
  <si>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</si>
  <si>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</si>
  <si>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</si>
  <si>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</si>
  <si>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</si>
  <si>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</si>
  <si>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</si>
  <si>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</si>
  <si>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</si>
  <si>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</si>
  <si>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</si>
  <si>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</si>
  <si>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</si>
  <si>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</si>
  <si>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</si>
  <si>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</si>
  <si>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</si>
  <si>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</si>
  <si>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</si>
  <si>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</si>
  <si>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</si>
  <si>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</si>
  <si>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</si>
  <si>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</si>
  <si>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</si>
  <si>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</si>
  <si>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</si>
  <si>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</si>
  <si>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</si>
  <si>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</si>
  <si>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</si>
  <si>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</si>
  <si>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</si>
  <si>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</si>
  <si>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</si>
  <si>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</si>
  <si>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</si>
  <si>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</si>
  <si>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</si>
  <si>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</si>
  <si>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</si>
  <si>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</si>
  <si>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</si>
  <si>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</si>
  <si>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</si>
  <si>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</si>
  <si>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</si>
  <si>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</si>
  <si>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</si>
  <si>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</si>
  <si>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</si>
  <si>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</si>
  <si>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</si>
  <si>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</si>
  <si>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</si>
  <si>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</si>
  <si>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</si>
  <si>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</si>
  <si>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</si>
  <si>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</si>
  <si>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</si>
  <si>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</si>
  <si>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</si>
  <si>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</si>
  <si>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</si>
  <si>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</si>
  <si>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</si>
  <si>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</si>
  <si>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</si>
  <si>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</si>
  <si>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</si>
  <si>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</si>
  <si>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</si>
  <si>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</si>
  <si>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</si>
  <si>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</si>
  <si>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</si>
  <si>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</si>
  <si>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</si>
  <si>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</si>
  <si>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</si>
  <si>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</si>
  <si>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</si>
  <si>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</si>
  <si>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</si>
  <si>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</si>
  <si>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</si>
  <si>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</si>
  <si>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</si>
  <si>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</si>
  <si>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</si>
  <si>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</si>
  <si>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</si>
  <si>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</si>
  <si>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</si>
  <si>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</si>
  <si>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</si>
  <si>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</si>
  <si>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</si>
  <si>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</si>
  <si>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</si>
  <si>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</si>
  <si>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</si>
  <si>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</si>
  <si>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</si>
  <si>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</si>
  <si>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</si>
  <si>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</si>
  <si>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</si>
  <si>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</si>
  <si>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</si>
  <si>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</si>
  <si>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</si>
  <si>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</si>
  <si>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</si>
  <si>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</si>
  <si>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</si>
  <si>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</si>
  <si>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</si>
  <si>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</si>
  <si>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</si>
  <si>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</si>
  <si>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</si>
  <si>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</si>
  <si>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</si>
  <si>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</si>
  <si>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</si>
  <si>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</si>
  <si>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</si>
  <si>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</si>
  <si>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</si>
  <si>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</si>
  <si>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</si>
  <si>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</si>
  <si>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</si>
  <si>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</si>
  <si>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</si>
  <si>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</si>
  <si>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</si>
  <si>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</si>
  <si>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</si>
  <si>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</si>
  <si>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</si>
  <si>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</si>
  <si>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</si>
  <si>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</si>
  <si>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</si>
  <si>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</si>
  <si>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</si>
  <si>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</si>
  <si>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</si>
  <si>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</si>
  <si>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</si>
  <si>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</si>
  <si>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</si>
  <si>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</si>
  <si>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</si>
  <si>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</si>
  <si>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</si>
  <si>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</si>
  <si>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</si>
  <si>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</si>
  <si>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</si>
  <si>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</si>
  <si>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</si>
  <si>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</si>
  <si>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</si>
  <si>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</si>
  <si>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</si>
  <si>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</si>
  <si>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</si>
  <si>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</si>
  <si>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</si>
  <si>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</si>
  <si>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</si>
  <si>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</si>
  <si>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</si>
  <si>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</si>
  <si>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</si>
  <si>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</si>
  <si>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</si>
  <si>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</si>
  <si>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</si>
  <si>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</si>
  <si>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</si>
  <si>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</si>
  <si>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</si>
  <si>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</si>
  <si>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</si>
  <si>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</si>
  <si>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</si>
  <si>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</si>
  <si>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</si>
  <si>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</si>
  <si>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</si>
  <si>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</si>
  <si>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</si>
  <si>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</si>
  <si>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</si>
  <si>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</si>
  <si>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</si>
  <si>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</si>
  <si>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</si>
  <si>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</si>
  <si>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</si>
  <si>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</si>
  <si>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</si>
  <si>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</si>
  <si>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</si>
  <si>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</si>
  <si>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</si>
  <si>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</si>
  <si>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</si>
  <si>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</si>
  <si>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</si>
  <si>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</si>
  <si>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</si>
  <si>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</si>
  <si>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</si>
  <si>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</si>
  <si>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</si>
  <si>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</si>
  <si>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</si>
  <si>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</si>
  <si>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</si>
  <si>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</si>
  <si>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</si>
  <si>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</si>
  <si>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</si>
  <si>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</si>
  <si>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</si>
  <si>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</si>
  <si>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</si>
  <si>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</si>
  <si>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</si>
  <si>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</si>
  <si>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</si>
  <si>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</si>
  <si>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</si>
  <si>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</si>
  <si>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</si>
  <si>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</si>
  <si>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</si>
  <si>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</si>
  <si>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</si>
  <si>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</si>
  <si>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</si>
  <si>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</si>
  <si>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</si>
  <si>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</si>
  <si>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</si>
  <si>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</si>
  <si>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</si>
  <si>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</si>
  <si>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</si>
  <si>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</si>
  <si>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</si>
  <si>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</si>
  <si>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</si>
  <si>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</si>
  <si>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</si>
  <si>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</si>
  <si>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</si>
  <si>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</si>
  <si>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</si>
  <si>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</si>
  <si>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</si>
  <si>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</si>
  <si>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</si>
  <si>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</si>
  <si>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</si>
  <si>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</si>
  <si>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</si>
  <si>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</si>
  <si>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</si>
  <si>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</si>
  <si>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</si>
  <si>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</si>
  <si>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</si>
  <si>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</si>
  <si>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</si>
  <si>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</si>
  <si>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</si>
  <si>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</si>
  <si>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</si>
  <si>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</si>
  <si>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</si>
  <si>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</si>
  <si>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</si>
  <si>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</si>
  <si>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</si>
  <si>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</si>
  <si>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</si>
  <si>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</si>
  <si>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</si>
  <si>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</si>
  <si>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</si>
  <si>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</si>
  <si>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</si>
  <si>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</si>
  <si>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</si>
  <si>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</si>
  <si>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</si>
  <si>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</si>
  <si>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</si>
  <si>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</si>
  <si>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</si>
  <si>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</si>
  <si>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</si>
  <si>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</si>
  <si>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</si>
  <si>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</si>
  <si>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</si>
  <si>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</si>
  <si>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</si>
  <si>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</si>
  <si>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</si>
  <si>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</si>
  <si>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</si>
  <si>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</si>
  <si>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</si>
  <si>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</si>
  <si>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</si>
  <si>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</si>
  <si>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</si>
  <si>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</si>
  <si>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</si>
  <si>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</si>
  <si>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</si>
  <si>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</si>
  <si>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</si>
  <si>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</si>
  <si>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</si>
  <si>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</si>
  <si>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</si>
  <si>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</si>
  <si>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</si>
  <si>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</si>
  <si>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</si>
  <si>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</si>
  <si>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</si>
  <si>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</si>
  <si>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</si>
  <si>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</si>
  <si>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</si>
  <si>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</si>
  <si>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</si>
  <si>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</si>
  <si>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</si>
  <si>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</si>
  <si>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</si>
  <si>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</si>
  <si>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</si>
  <si>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</si>
  <si>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</si>
  <si>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</si>
  <si>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</si>
  <si>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</si>
  <si>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</si>
  <si>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</si>
  <si>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</si>
  <si>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</si>
  <si>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</si>
  <si>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</si>
  <si>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</si>
  <si>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</si>
  <si>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</si>
  <si>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</si>
  <si>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</si>
  <si>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</si>
  <si>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</si>
  <si>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</si>
  <si>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</si>
  <si>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</si>
  <si>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</si>
  <si>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</si>
  <si>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</si>
  <si>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</si>
  <si>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</si>
  <si>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</si>
  <si>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</si>
  <si>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</si>
  <si>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</si>
  <si>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</si>
  <si>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</si>
  <si>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</si>
  <si>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</si>
  <si>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</si>
  <si>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</si>
  <si>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</si>
  <si>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</si>
  <si>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</si>
  <si>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</si>
  <si>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</si>
  <si>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</si>
  <si>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</si>
  <si>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</si>
  <si>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</si>
  <si>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</si>
  <si>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</si>
  <si>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</si>
  <si>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</si>
  <si>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</si>
  <si>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</si>
  <si>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</si>
  <si>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</si>
  <si>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</si>
  <si>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</si>
  <si>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</si>
  <si>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</si>
  <si>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</si>
  <si>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</si>
  <si>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</si>
  <si>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</si>
  <si>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</si>
  <si>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</si>
  <si>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</si>
  <si>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</si>
  <si>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</si>
  <si>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</si>
  <si>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</si>
  <si>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</si>
  <si>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</si>
  <si>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</si>
  <si>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</si>
  <si>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</si>
  <si>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</si>
  <si>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</si>
  <si>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</si>
  <si>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</si>
  <si>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</si>
  <si>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</si>
  <si>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</si>
  <si>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</si>
  <si>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</si>
  <si>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</si>
  <si>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</si>
  <si>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</si>
  <si>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</si>
  <si>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</si>
  <si>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</si>
  <si>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</si>
  <si>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</si>
  <si>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</si>
  <si>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</si>
  <si>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</si>
  <si>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</si>
  <si>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</si>
  <si>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</si>
  <si>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</si>
  <si>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</si>
  <si>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</si>
  <si>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</si>
  <si>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</si>
  <si>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</si>
  <si>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</si>
  <si>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</si>
  <si>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</si>
  <si>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</si>
  <si>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</si>
  <si>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</si>
  <si>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</si>
  <si>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</si>
  <si>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</si>
  <si>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</si>
  <si>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</si>
  <si>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</si>
  <si>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</si>
  <si>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</si>
  <si>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</si>
  <si>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</si>
  <si>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</si>
  <si>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</si>
  <si>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</si>
  <si>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</si>
  <si>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</si>
  <si>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</si>
  <si>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</si>
  <si>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</si>
  <si>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</si>
  <si>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</si>
  <si>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</si>
  <si>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</si>
  <si>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</si>
  <si>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</si>
  <si>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</si>
  <si>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</si>
  <si>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</si>
  <si>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</si>
  <si>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</si>
  <si>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</si>
  <si>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</si>
  <si>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</si>
  <si>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</si>
  <si>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</si>
  <si>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</si>
  <si>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</si>
  <si>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</si>
  <si>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</si>
  <si>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</si>
  <si>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</si>
  <si>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</si>
  <si>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</si>
  <si>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</si>
  <si>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</si>
  <si>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</si>
  <si>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</si>
  <si>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</si>
  <si>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</si>
  <si>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</si>
  <si>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</si>
  <si>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</si>
  <si>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</si>
  <si>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</si>
  <si>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</si>
  <si>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</si>
  <si>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</si>
  <si>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</si>
  <si>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</si>
  <si>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</si>
  <si>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</si>
  <si>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</si>
  <si>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</si>
  <si>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</si>
  <si>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</si>
  <si>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</si>
  <si>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</si>
  <si>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</si>
  <si>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</si>
  <si>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</si>
  <si>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</si>
  <si>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</si>
  <si>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</si>
  <si>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</si>
  <si>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</si>
  <si>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</si>
  <si>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</si>
  <si>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</si>
  <si>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</si>
  <si>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</si>
  <si>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</si>
  <si>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</si>
  <si>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</si>
  <si>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</si>
  <si>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</si>
  <si>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</si>
  <si>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</si>
  <si>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</si>
  <si>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</si>
  <si>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</si>
  <si>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</si>
  <si>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</si>
  <si>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</si>
  <si>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</si>
  <si>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</si>
  <si>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</si>
  <si>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</si>
  <si>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</si>
  <si>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</si>
  <si>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</si>
  <si>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</si>
  <si>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</si>
  <si>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</si>
  <si>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</si>
  <si>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</si>
  <si>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</si>
  <si>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</si>
  <si>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</si>
  <si>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</si>
  <si>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</si>
  <si>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</si>
  <si>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</si>
  <si>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</si>
  <si>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</si>
  <si>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</si>
  <si>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</si>
  <si>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</si>
  <si>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</si>
  <si>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</si>
  <si>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</si>
  <si>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</si>
  <si>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</si>
  <si>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</si>
  <si>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</si>
  <si>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</si>
  <si>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</si>
  <si>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</si>
  <si>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</si>
  <si>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</si>
  <si>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</si>
  <si>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</si>
  <si>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</si>
  <si>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</si>
  <si>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</si>
  <si>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</si>
  <si>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</si>
  <si>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</si>
  <si>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</si>
  <si>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</si>
  <si>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</si>
  <si>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</si>
  <si>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</si>
  <si>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</si>
  <si>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</si>
  <si>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</si>
  <si>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</si>
  <si>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</si>
  <si>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</si>
  <si>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</si>
  <si>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</si>
  <si>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</si>
  <si>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</si>
  <si>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</si>
  <si>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</si>
  <si>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</si>
  <si>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</si>
  <si>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</si>
  <si>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</si>
  <si>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</si>
  <si>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</si>
  <si>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</si>
  <si>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</si>
  <si>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</si>
  <si>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</si>
  <si>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</si>
  <si>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</si>
  <si>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</si>
  <si>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</si>
  <si>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</si>
  <si>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</si>
  <si>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</si>
  <si>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</si>
  <si>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</si>
  <si>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</si>
  <si>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</si>
  <si>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</si>
  <si>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</si>
  <si>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</si>
  <si>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</si>
  <si>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</si>
  <si>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</si>
  <si>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</si>
  <si>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</si>
  <si>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</si>
  <si>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</si>
  <si>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</si>
  <si>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</si>
  <si>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</si>
  <si>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</si>
  <si>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</si>
  <si>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</si>
  <si>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</si>
  <si>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</si>
  <si>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</si>
  <si>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</si>
  <si>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</si>
  <si>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</si>
  <si>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</si>
  <si>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</si>
  <si>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</si>
  <si>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</si>
  <si>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</si>
  <si>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</si>
  <si>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</si>
  <si>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</si>
  <si>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</si>
  <si>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</si>
  <si>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</si>
  <si>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</si>
  <si>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</si>
  <si>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</si>
  <si>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</si>
  <si>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</si>
  <si>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</si>
  <si>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</si>
  <si>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</si>
  <si>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</si>
  <si>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</si>
  <si>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</si>
  <si>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</si>
  <si>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</si>
  <si>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</si>
  <si>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</si>
  <si>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</si>
  <si>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</si>
  <si>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</si>
  <si>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</si>
  <si>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</si>
  <si>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</si>
  <si>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</si>
  <si>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</si>
  <si>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</si>
  <si>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</si>
  <si>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</si>
  <si>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</si>
  <si>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</si>
  <si>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</si>
  <si>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</si>
  <si>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</si>
  <si>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</si>
  <si>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</si>
  <si>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</si>
  <si>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</si>
  <si>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</si>
  <si>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</si>
  <si>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</si>
  <si>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</si>
  <si>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</si>
  <si>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</si>
  <si>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</si>
  <si>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</si>
  <si>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</si>
  <si>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</si>
  <si>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</si>
  <si>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</si>
  <si>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</si>
  <si>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</si>
  <si>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</si>
  <si>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</si>
  <si>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</si>
  <si>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</si>
  <si>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</si>
  <si>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</si>
  <si>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</si>
  <si>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</si>
  <si>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</si>
  <si>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</si>
  <si>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</si>
  <si>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</si>
  <si>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</si>
  <si>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</si>
  <si>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</si>
  <si>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</si>
  <si>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</si>
  <si>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</si>
  <si>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</si>
  <si>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</si>
  <si>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</si>
  <si>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</si>
  <si>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</si>
  <si>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</si>
  <si>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</si>
  <si>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</si>
  <si>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</si>
  <si>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</si>
  <si>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</si>
  <si>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</si>
  <si>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</si>
  <si>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</si>
  <si>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</si>
  <si>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</si>
  <si>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</si>
  <si>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</si>
  <si>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</si>
  <si>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</si>
  <si>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</si>
  <si>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</si>
  <si>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</si>
  <si>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</si>
  <si>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</si>
  <si>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</si>
  <si>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</si>
  <si>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</si>
  <si>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</si>
  <si>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</si>
  <si>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</si>
  <si>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</si>
  <si>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</si>
  <si>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</si>
  <si>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</si>
  <si>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</si>
  <si>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</si>
  <si>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</si>
  <si>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</si>
  <si>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</si>
  <si>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</si>
  <si>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</si>
  <si>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</si>
  <si>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</si>
  <si>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</si>
  <si>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</si>
  <si>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</si>
  <si>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</si>
  <si>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</si>
  <si>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</si>
  <si>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</si>
  <si>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</si>
  <si>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</si>
  <si>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</si>
  <si>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</si>
  <si>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</si>
  <si>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</si>
  <si>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</si>
  <si>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</si>
  <si>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</si>
  <si>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</si>
  <si>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</si>
  <si>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</si>
  <si>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</si>
  <si>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</si>
  <si>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</si>
  <si>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</si>
  <si>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</si>
  <si>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</si>
  <si>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</si>
  <si>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</si>
  <si>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</si>
  <si>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</si>
  <si>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</si>
  <si>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</si>
  <si>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</si>
  <si>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</si>
  <si>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</si>
  <si>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</si>
  <si>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</si>
  <si>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</si>
  <si>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</si>
  <si>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</si>
  <si>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</si>
  <si>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</si>
  <si>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</si>
  <si>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</si>
  <si>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</si>
  <si>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</si>
  <si>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</si>
  <si>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</si>
  <si>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</si>
  <si>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</si>
  <si>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</si>
  <si>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</si>
  <si>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</si>
  <si>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</si>
  <si>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</si>
  <si>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</si>
  <si>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</si>
  <si>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</si>
  <si>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</si>
  <si>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</si>
  <si>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</si>
  <si>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</si>
  <si>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</si>
  <si>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</si>
  <si>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</si>
  <si>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</si>
  <si>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</si>
  <si>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</si>
  <si>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</si>
  <si>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</si>
  <si>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</si>
  <si>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</si>
  <si>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</si>
  <si>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</si>
  <si>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</si>
  <si>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</si>
  <si>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</si>
  <si>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</si>
  <si>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</si>
  <si>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</si>
  <si>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</si>
  <si>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</si>
  <si>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</si>
  <si>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</si>
  <si>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</si>
  <si>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</si>
  <si>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</si>
  <si>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</si>
  <si>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</si>
  <si>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</si>
  <si>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</si>
  <si>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</si>
  <si>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</si>
  <si>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</si>
  <si>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</si>
  <si>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</si>
  <si>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</si>
  <si>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</si>
  <si>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</si>
  <si>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</si>
  <si>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</si>
  <si>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</si>
  <si>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</si>
  <si>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</si>
  <si>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</si>
  <si>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</si>
  <si>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</si>
  <si>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</si>
  <si>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</si>
  <si>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</si>
  <si>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</si>
  <si>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</si>
  <si>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</si>
  <si>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</si>
  <si>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</si>
  <si>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</si>
  <si>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</si>
  <si>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</si>
  <si>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</si>
  <si>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</si>
  <si>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</si>
  <si>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</si>
  <si>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</si>
  <si>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</si>
  <si>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</si>
  <si>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</si>
  <si>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</si>
  <si>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</si>
  <si>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</si>
  <si>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</si>
  <si>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</si>
  <si>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</si>
  <si>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</si>
  <si>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</si>
  <si>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</si>
  <si>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</si>
  <si>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</si>
  <si>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</si>
  <si>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</si>
  <si>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</si>
  <si>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</si>
  <si>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</si>
  <si>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</si>
  <si>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</si>
  <si>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</si>
  <si>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</si>
  <si>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</si>
  <si>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</si>
  <si>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</si>
  <si>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</si>
  <si>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</si>
  <si>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</si>
  <si>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</si>
  <si>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</si>
  <si>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</si>
  <si>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</si>
  <si>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</si>
  <si>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</si>
  <si>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</si>
  <si>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</si>
  <si>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</si>
  <si>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</si>
  <si>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</si>
  <si>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</si>
  <si>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</si>
  <si>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</si>
  <si>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</si>
  <si>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</si>
  <si>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</si>
  <si>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</si>
  <si>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</si>
  <si>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</si>
  <si>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</si>
  <si>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</si>
  <si>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</si>
  <si>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</si>
  <si>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</si>
  <si>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</si>
  <si>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</si>
  <si>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</si>
  <si>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</si>
  <si>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</si>
  <si>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</si>
  <si>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</si>
  <si>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</si>
  <si>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</si>
  <si>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</si>
  <si>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</si>
  <si>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</si>
  <si>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</si>
  <si>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</si>
  <si>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</si>
  <si>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</si>
  <si>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</si>
  <si>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</si>
  <si>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</si>
  <si>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</si>
  <si>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</si>
  <si>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</si>
  <si>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</si>
  <si>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</si>
  <si>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</si>
  <si>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</si>
  <si>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</si>
  <si>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</si>
  <si>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</si>
  <si>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</si>
  <si>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</si>
  <si>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</si>
  <si>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</si>
  <si>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</si>
  <si>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</si>
  <si>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</si>
  <si>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</si>
  <si>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</si>
  <si>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</si>
  <si>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</si>
  <si>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</si>
  <si>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</si>
  <si>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</si>
  <si>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</si>
  <si>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</si>
  <si>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</si>
  <si>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</si>
  <si>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</si>
  <si>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</si>
  <si>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</si>
  <si>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</si>
  <si>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</si>
  <si>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</si>
  <si>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</si>
  <si>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</si>
  <si>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</si>
  <si>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</si>
  <si>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</si>
  <si>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</si>
  <si>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</si>
  <si>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</si>
  <si>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</si>
  <si>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</si>
  <si>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</si>
  <si>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</si>
  <si>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</si>
  <si>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</si>
  <si>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</si>
  <si>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</si>
  <si>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</si>
  <si>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</si>
  <si>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</si>
  <si>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</si>
  <si>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</si>
  <si>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</si>
  <si>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</si>
  <si>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</si>
  <si>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</si>
  <si>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</si>
  <si>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</si>
  <si>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</si>
  <si>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</si>
  <si>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</si>
  <si>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</si>
  <si>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</si>
  <si>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</si>
  <si>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</si>
  <si>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</si>
  <si>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</si>
  <si>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</si>
  <si>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</si>
  <si>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</si>
  <si>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</si>
  <si>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</si>
  <si>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</si>
  <si>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</si>
  <si>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</si>
  <si>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</si>
  <si>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</si>
  <si>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</si>
  <si>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</si>
  <si>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</si>
  <si>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</si>
  <si>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</si>
  <si>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</si>
  <si>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</si>
  <si>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</si>
  <si>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</si>
  <si>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</si>
  <si>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</si>
  <si>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</si>
  <si>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</si>
  <si>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</si>
  <si>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</si>
  <si>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</si>
  <si>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</si>
  <si>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</si>
  <si>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</si>
  <si>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</si>
  <si>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</si>
  <si>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</si>
  <si>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</si>
  <si>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</si>
  <si>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</si>
  <si>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</si>
  <si>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</si>
  <si>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</si>
  <si>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</si>
  <si>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</si>
  <si>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</si>
  <si>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</si>
  <si>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</si>
  <si>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</si>
  <si>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</si>
  <si>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</si>
  <si>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</si>
  <si>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</si>
  <si>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</si>
  <si>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</si>
  <si>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</si>
  <si>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</si>
  <si>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</si>
  <si>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</si>
  <si>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</si>
  <si>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</si>
  <si>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</si>
  <si>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</si>
  <si>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</si>
  <si>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</si>
  <si>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</si>
  <si>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</si>
  <si>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</si>
  <si>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</si>
  <si>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</si>
  <si>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</si>
  <si>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</si>
  <si>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</si>
  <si>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</si>
  <si>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</si>
  <si>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</si>
  <si>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</si>
  <si>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category</t>
  </si>
  <si>
    <t>profit</t>
  </si>
  <si>
    <t>Sum of Quantity</t>
  </si>
  <si>
    <t>state</t>
  </si>
  <si>
    <t>sales</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</si>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</sst>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 0.00,\ &quot;k&quot;"/>
    <numFmt numFmtId="165" formatCode="&quot;#&quot;0"/>
    <numFmt numFmtId="166" formatCode="[Green]\⬆\️0.00%;[Red]\⬇\️0.00%"/>
  </numFmts>
  <fonts count="4" x14ac:knownFonts="1">
    <font>
      <sz val="11"/>
      <color theme="1"/>
      <name val="Aptos Narrow"/>
      <family val="2"/>
      <scheme val="minor"/>
    </font>
    <font>
      <sz val="11"/>
      <color theme="1"/>
      <name val="Aptos Narrow"/>
      <family val="2"/>
      <scheme val="minor"/>
    </font>
    <font>
      <i/>
      <sz val="11"/>
      <color theme="1"/>
      <name val="Aptos Narrow"/>
      <family val="2"/>
      <scheme val="minor"/>
    </font>
    <font>
      <sz val="11"/>
      <color theme="1"/>
      <name val="Amasis MT Pro Black"/>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0" fontId="0" fillId="0" borderId="0" xfId="0" applyNumberFormat="1"/>
    <xf numFmtId="0" fontId="2" fillId="0" borderId="0" xfId="0" applyFont="1"/>
    <xf numFmtId="44" fontId="0" fillId="0" borderId="0" xfId="1" applyFont="1"/>
    <xf numFmtId="165" fontId="0" fillId="0" borderId="0" xfId="0" applyNumberFormat="1"/>
    <xf numFmtId="10" fontId="0" fillId="0" borderId="0" xfId="2" applyNumberFormat="1" applyFont="1"/>
    <xf numFmtId="0" fontId="0" fillId="0" borderId="0" xfId="0" applyNumberFormat="1"/>
    <xf numFmtId="166" fontId="3" fillId="0" borderId="0" xfId="0" applyNumberFormat="1" applyFont="1"/>
  </cellXfs>
  <cellStyles count="3">
    <cellStyle name="Currency" xfId="1" builtinId="4"/>
    <cellStyle name="Normal" xfId="0" builtinId="0"/>
    <cellStyle name="Percent" xfId="2" builtinId="5"/>
  </cellStyles>
  <dxfs count="541">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164" formatCode="&quot;$&quot;\ 0.00,\ &quot;k&quot;"/>
    </dxf>
    <dxf>
      <numFmt numFmtId="0" formatCode="General"/>
    </dxf>
    <dxf>
      <numFmt numFmtId="0" formatCode="General"/>
    </dxf>
    <dxf>
      <numFmt numFmtId="0" formatCode="General"/>
    </dxf>
    <dxf>
      <numFmt numFmtId="0" formatCode="General"/>
    </dxf>
    <dxf>
      <fill>
        <patternFill>
          <bgColor theme="0"/>
        </patternFill>
      </fill>
    </dxf>
    <dxf>
      <fill>
        <patternFill>
          <bgColor theme="2" tint="-9.9948118533890809E-2"/>
        </patternFill>
      </fill>
    </dxf>
    <dxf>
      <numFmt numFmtId="0" formatCode="General"/>
    </dxf>
    <dxf>
      <numFmt numFmtId="0" formatCode="General"/>
    </dxf>
    <dxf>
      <fill>
        <patternFill>
          <bgColor theme="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0" formatCode="General"/>
    </dxf>
    <dxf>
      <numFmt numFmtId="0" formatCode="General"/>
    </dxf>
    <dxf>
      <numFmt numFmtId="164" formatCode="&quot;$&quot;\ 0.00,\ &quot;k&quot;"/>
    </dxf>
    <dxf>
      <numFmt numFmtId="0" formatCode="General"/>
    </dxf>
  </dxfs>
  <tableStyles count="2" defaultTableStyle="TableStyleMedium2" defaultPivotStyle="PivotStyleLight16">
    <tableStyle name="Slicer Style 1" pivot="0" table="0" count="1" xr9:uid="{40B52714-4752-49E4-B6D1-F8CA6DB3CAF8}">
      <tableStyleElement type="wholeTable" dxfId="515"/>
    </tableStyle>
    <tableStyle name="Slicer Style 2" pivot="0" table="0" count="3" xr9:uid="{7C0A704D-5E27-4AF6-BD3F-7B31FC88E1C0}">
      <tableStyleElement type="wholeTable" dxfId="512"/>
      <tableStyleElement type="headerRow" dxfId="511"/>
    </tableStyle>
  </tableStyles>
  <colors>
    <mruColors>
      <color rgb="FF8E0000"/>
    </mruColors>
  </color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1).xlsx]Sheet2!PivotTable7</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91234903466244E-2"/>
          <c:y val="8.1972648155822628E-2"/>
          <c:w val="0.93888888888888888"/>
          <c:h val="0.89814814814814814"/>
        </c:manualLayout>
      </c:layout>
      <c:lineChart>
        <c:grouping val="standard"/>
        <c:varyColors val="0"/>
        <c:ser>
          <c:idx val="0"/>
          <c:order val="0"/>
          <c:tx>
            <c:strRef>
              <c:f>Sheet2!$BN$9</c:f>
              <c:strCache>
                <c:ptCount val="1"/>
                <c:pt idx="0">
                  <c:v>Total</c:v>
                </c:pt>
              </c:strCache>
            </c:strRef>
          </c:tx>
          <c:spPr>
            <a:ln w="28575" cap="rnd">
              <a:solidFill>
                <a:schemeClr val="bg1"/>
              </a:solidFill>
              <a:round/>
            </a:ln>
            <a:effectLst/>
          </c:spPr>
          <c:marker>
            <c:symbol val="none"/>
          </c:marker>
          <c:cat>
            <c:strRef>
              <c:f>Sheet2!$BM$10:$BM$22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Sheet2!$BN$10:$BN$22</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4B6-4F08-8F0F-9D4D77E7E5EF}"/>
            </c:ext>
          </c:extLst>
        </c:ser>
        <c:dLbls>
          <c:showLegendKey val="0"/>
          <c:showVal val="0"/>
          <c:showCatName val="0"/>
          <c:showSerName val="0"/>
          <c:showPercent val="0"/>
          <c:showBubbleSize val="0"/>
        </c:dLbls>
        <c:smooth val="0"/>
        <c:axId val="1750158496"/>
        <c:axId val="1750156576"/>
      </c:lineChart>
      <c:catAx>
        <c:axId val="1750158496"/>
        <c:scaling>
          <c:orientation val="minMax"/>
        </c:scaling>
        <c:delete val="1"/>
        <c:axPos val="b"/>
        <c:numFmt formatCode="General" sourceLinked="1"/>
        <c:majorTickMark val="none"/>
        <c:minorTickMark val="none"/>
        <c:tickLblPos val="nextTo"/>
        <c:crossAx val="1750156576"/>
        <c:crosses val="autoZero"/>
        <c:auto val="1"/>
        <c:lblAlgn val="ctr"/>
        <c:lblOffset val="100"/>
        <c:noMultiLvlLbl val="0"/>
      </c:catAx>
      <c:valAx>
        <c:axId val="1750156576"/>
        <c:scaling>
          <c:orientation val="minMax"/>
        </c:scaling>
        <c:delete val="1"/>
        <c:axPos val="l"/>
        <c:numFmt formatCode="General" sourceLinked="1"/>
        <c:majorTickMark val="none"/>
        <c:minorTickMark val="none"/>
        <c:tickLblPos val="nextTo"/>
        <c:crossAx val="175015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1).xlsx]Sheet2!PivotTable8</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86038394415357E-2"/>
          <c:y val="0.27972027972027974"/>
          <c:w val="0.80802792321116923"/>
          <c:h val="0.48717948717948717"/>
        </c:manualLayout>
      </c:layout>
      <c:lineChart>
        <c:grouping val="standard"/>
        <c:varyColors val="0"/>
        <c:ser>
          <c:idx val="0"/>
          <c:order val="0"/>
          <c:tx>
            <c:strRef>
              <c:f>Sheet2!$BS$9</c:f>
              <c:strCache>
                <c:ptCount val="1"/>
                <c:pt idx="0">
                  <c:v>Total</c:v>
                </c:pt>
              </c:strCache>
            </c:strRef>
          </c:tx>
          <c:spPr>
            <a:ln w="28575" cap="rnd">
              <a:solidFill>
                <a:schemeClr val="bg1"/>
              </a:solidFill>
              <a:round/>
            </a:ln>
            <a:effectLst/>
          </c:spPr>
          <c:marker>
            <c:symbol val="none"/>
          </c:marker>
          <c:cat>
            <c:strRef>
              <c:f>Sheet2!$BR$10:$BR$22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Sheet2!$BS$10:$BS$22</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8DF-4E62-A15E-5BF3BF053DA0}"/>
            </c:ext>
          </c:extLst>
        </c:ser>
        <c:dLbls>
          <c:showLegendKey val="0"/>
          <c:showVal val="0"/>
          <c:showCatName val="0"/>
          <c:showSerName val="0"/>
          <c:showPercent val="0"/>
          <c:showBubbleSize val="0"/>
        </c:dLbls>
        <c:smooth val="0"/>
        <c:axId val="1750109056"/>
        <c:axId val="1750096576"/>
      </c:lineChart>
      <c:catAx>
        <c:axId val="1750109056"/>
        <c:scaling>
          <c:orientation val="minMax"/>
        </c:scaling>
        <c:delete val="1"/>
        <c:axPos val="b"/>
        <c:numFmt formatCode="General" sourceLinked="1"/>
        <c:majorTickMark val="none"/>
        <c:minorTickMark val="none"/>
        <c:tickLblPos val="nextTo"/>
        <c:crossAx val="1750096576"/>
        <c:crosses val="autoZero"/>
        <c:auto val="1"/>
        <c:lblAlgn val="ctr"/>
        <c:lblOffset val="100"/>
        <c:noMultiLvlLbl val="0"/>
      </c:catAx>
      <c:valAx>
        <c:axId val="1750096576"/>
        <c:scaling>
          <c:orientation val="minMax"/>
        </c:scaling>
        <c:delete val="1"/>
        <c:axPos val="l"/>
        <c:numFmt formatCode="General" sourceLinked="1"/>
        <c:majorTickMark val="none"/>
        <c:minorTickMark val="none"/>
        <c:tickLblPos val="nextTo"/>
        <c:crossAx val="175010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1).xlsx]Sheet2!PivotTable9</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Sheet2!$BW$9</c:f>
              <c:strCache>
                <c:ptCount val="1"/>
                <c:pt idx="0">
                  <c:v>Total</c:v>
                </c:pt>
              </c:strCache>
            </c:strRef>
          </c:tx>
          <c:spPr>
            <a:ln w="28575" cap="rnd">
              <a:solidFill>
                <a:schemeClr val="bg1"/>
              </a:solidFill>
              <a:round/>
            </a:ln>
            <a:effectLst/>
          </c:spPr>
          <c:marker>
            <c:symbol val="none"/>
          </c:marker>
          <c:cat>
            <c:strRef>
              <c:f>Sheet2!$BV$10:$BV$22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Sheet2!$BW$10:$BW$22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D20-4D75-8F7B-F7D9A0B7A2F8}"/>
            </c:ext>
          </c:extLst>
        </c:ser>
        <c:dLbls>
          <c:showLegendKey val="0"/>
          <c:showVal val="0"/>
          <c:showCatName val="0"/>
          <c:showSerName val="0"/>
          <c:showPercent val="0"/>
          <c:showBubbleSize val="0"/>
        </c:dLbls>
        <c:smooth val="0"/>
        <c:axId val="1750094656"/>
        <c:axId val="1750115776"/>
      </c:lineChart>
      <c:catAx>
        <c:axId val="1750094656"/>
        <c:scaling>
          <c:orientation val="minMax"/>
        </c:scaling>
        <c:delete val="1"/>
        <c:axPos val="b"/>
        <c:numFmt formatCode="General" sourceLinked="1"/>
        <c:majorTickMark val="none"/>
        <c:minorTickMark val="none"/>
        <c:tickLblPos val="nextTo"/>
        <c:crossAx val="1750115776"/>
        <c:crosses val="autoZero"/>
        <c:auto val="1"/>
        <c:lblAlgn val="ctr"/>
        <c:lblOffset val="100"/>
        <c:noMultiLvlLbl val="0"/>
      </c:catAx>
      <c:valAx>
        <c:axId val="1750115776"/>
        <c:scaling>
          <c:orientation val="minMax"/>
        </c:scaling>
        <c:delete val="1"/>
        <c:axPos val="l"/>
        <c:numFmt formatCode="General" sourceLinked="1"/>
        <c:majorTickMark val="none"/>
        <c:minorTickMark val="none"/>
        <c:tickLblPos val="nextTo"/>
        <c:crossAx val="17500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1).xlsx]Sheet2!PivotTable10</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none"/>
        </c:marker>
      </c:pivotFmt>
    </c:pivotFmts>
    <c:plotArea>
      <c:layout/>
      <c:lineChart>
        <c:grouping val="standard"/>
        <c:varyColors val="0"/>
        <c:ser>
          <c:idx val="0"/>
          <c:order val="0"/>
          <c:tx>
            <c:strRef>
              <c:f>Sheet2!$CA$9</c:f>
              <c:strCache>
                <c:ptCount val="1"/>
                <c:pt idx="0">
                  <c:v>Total</c:v>
                </c:pt>
              </c:strCache>
            </c:strRef>
          </c:tx>
          <c:spPr>
            <a:ln w="28575" cap="rnd">
              <a:solidFill>
                <a:schemeClr val="bg1"/>
              </a:solidFill>
              <a:round/>
            </a:ln>
            <a:effectLst/>
          </c:spPr>
          <c:marker>
            <c:symbol val="none"/>
          </c:marker>
          <c:cat>
            <c:strRef>
              <c:f>Sheet2!$BZ$10:$BZ$22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Sheet2!$CA$10:$CA$22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A20-43DF-ADBE-CF00FD0D236E}"/>
            </c:ext>
          </c:extLst>
        </c:ser>
        <c:dLbls>
          <c:showLegendKey val="0"/>
          <c:showVal val="0"/>
          <c:showCatName val="0"/>
          <c:showSerName val="0"/>
          <c:showPercent val="0"/>
          <c:showBubbleSize val="0"/>
        </c:dLbls>
        <c:smooth val="0"/>
        <c:axId val="1750119616"/>
        <c:axId val="1750120096"/>
      </c:lineChart>
      <c:catAx>
        <c:axId val="1750119616"/>
        <c:scaling>
          <c:orientation val="minMax"/>
        </c:scaling>
        <c:delete val="1"/>
        <c:axPos val="b"/>
        <c:numFmt formatCode="General" sourceLinked="1"/>
        <c:majorTickMark val="none"/>
        <c:minorTickMark val="none"/>
        <c:tickLblPos val="nextTo"/>
        <c:crossAx val="1750120096"/>
        <c:crosses val="autoZero"/>
        <c:auto val="1"/>
        <c:lblAlgn val="ctr"/>
        <c:lblOffset val="100"/>
        <c:noMultiLvlLbl val="0"/>
      </c:catAx>
      <c:valAx>
        <c:axId val="1750120096"/>
        <c:scaling>
          <c:orientation val="minMax"/>
        </c:scaling>
        <c:delete val="1"/>
        <c:axPos val="l"/>
        <c:numFmt formatCode="General" sourceLinked="1"/>
        <c:majorTickMark val="none"/>
        <c:minorTickMark val="none"/>
        <c:tickLblPos val="nextTo"/>
        <c:crossAx val="175011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1).xlsx]Sheet2!PivotTable11</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Sheet2!$CE$9</c:f>
              <c:strCache>
                <c:ptCount val="1"/>
                <c:pt idx="0">
                  <c:v>Total</c:v>
                </c:pt>
              </c:strCache>
            </c:strRef>
          </c:tx>
          <c:spPr>
            <a:ln w="28575" cap="rnd">
              <a:solidFill>
                <a:schemeClr val="bg1"/>
              </a:solidFill>
              <a:round/>
            </a:ln>
            <a:effectLst/>
          </c:spPr>
          <c:marker>
            <c:symbol val="none"/>
          </c:marker>
          <c:cat>
            <c:strRef>
              <c:f>Sheet2!$CD$10:$CD$22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Sheet2!$CE$10:$CE$22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733-4EFE-9BE6-3120BDA865A1}"/>
            </c:ext>
          </c:extLst>
        </c:ser>
        <c:dLbls>
          <c:showLegendKey val="0"/>
          <c:showVal val="0"/>
          <c:showCatName val="0"/>
          <c:showSerName val="0"/>
          <c:showPercent val="0"/>
          <c:showBubbleSize val="0"/>
        </c:dLbls>
        <c:smooth val="0"/>
        <c:axId val="1750111936"/>
        <c:axId val="1750096096"/>
      </c:lineChart>
      <c:catAx>
        <c:axId val="1750111936"/>
        <c:scaling>
          <c:orientation val="minMax"/>
        </c:scaling>
        <c:delete val="1"/>
        <c:axPos val="b"/>
        <c:numFmt formatCode="General" sourceLinked="1"/>
        <c:majorTickMark val="out"/>
        <c:minorTickMark val="none"/>
        <c:tickLblPos val="nextTo"/>
        <c:crossAx val="1750096096"/>
        <c:crosses val="autoZero"/>
        <c:auto val="1"/>
        <c:lblAlgn val="ctr"/>
        <c:lblOffset val="100"/>
        <c:noMultiLvlLbl val="0"/>
      </c:catAx>
      <c:valAx>
        <c:axId val="1750096096"/>
        <c:scaling>
          <c:orientation val="minMax"/>
        </c:scaling>
        <c:delete val="1"/>
        <c:axPos val="l"/>
        <c:numFmt formatCode="General" sourceLinked="1"/>
        <c:majorTickMark val="out"/>
        <c:minorTickMark val="none"/>
        <c:tickLblPos val="nextTo"/>
        <c:crossAx val="175011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1).xlsx]Sheet2!PivotTable1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SALES</a:t>
            </a:r>
            <a:r>
              <a:rPr lang="en-US" sz="1800" baseline="0">
                <a:solidFill>
                  <a:schemeClr val="bg1"/>
                </a:solidFill>
              </a:rPr>
              <a:t> AND PROFIT ANALYSIS</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bg1"/>
            </a:solidFill>
            <a:ln>
              <a:noFill/>
            </a:ln>
            <a:effectLst/>
          </c:spPr>
          <c:invertIfNegative val="0"/>
          <c:cat>
            <c:strRef>
              <c:f>Sheet2!$A$4:$A$16</c:f>
              <c:strCache>
                <c:ptCount val="12"/>
                <c:pt idx="0">
                  <c:v>Nov</c:v>
                </c:pt>
                <c:pt idx="1">
                  <c:v>Dec</c:v>
                </c:pt>
                <c:pt idx="2">
                  <c:v>Sep</c:v>
                </c:pt>
                <c:pt idx="3">
                  <c:v>Mar</c:v>
                </c:pt>
                <c:pt idx="4">
                  <c:v>Oct</c:v>
                </c:pt>
                <c:pt idx="5">
                  <c:v>Aug</c:v>
                </c:pt>
                <c:pt idx="6">
                  <c:v>May</c:v>
                </c:pt>
                <c:pt idx="7">
                  <c:v>Jul</c:v>
                </c:pt>
                <c:pt idx="8">
                  <c:v>Jun</c:v>
                </c:pt>
                <c:pt idx="9">
                  <c:v>Apr</c:v>
                </c:pt>
                <c:pt idx="10">
                  <c:v>Jan</c:v>
                </c:pt>
                <c:pt idx="11">
                  <c:v>Feb</c:v>
                </c:pt>
              </c:strCache>
            </c:strRef>
          </c:cat>
          <c:val>
            <c:numRef>
              <c:f>Sheet2!$B$4:$B$16</c:f>
              <c:numCache>
                <c:formatCode>"$"\ 0.00,\ "k"</c:formatCode>
                <c:ptCount val="12"/>
                <c:pt idx="0">
                  <c:v>349120.07400000008</c:v>
                </c:pt>
                <c:pt idx="1">
                  <c:v>332177.15950000001</c:v>
                </c:pt>
                <c:pt idx="2">
                  <c:v>309770.09970000025</c:v>
                </c:pt>
                <c:pt idx="3">
                  <c:v>199252.98399999991</c:v>
                </c:pt>
                <c:pt idx="4">
                  <c:v>197115.20170000009</c:v>
                </c:pt>
                <c:pt idx="5">
                  <c:v>159589.45099999988</c:v>
                </c:pt>
                <c:pt idx="6">
                  <c:v>156122.28669999994</c:v>
                </c:pt>
                <c:pt idx="7">
                  <c:v>149580.83800000031</c:v>
                </c:pt>
                <c:pt idx="8">
                  <c:v>147082.61130000011</c:v>
                </c:pt>
                <c:pt idx="9">
                  <c:v>141851.5674</c:v>
                </c:pt>
                <c:pt idx="10">
                  <c:v>95365.937600000019</c:v>
                </c:pt>
                <c:pt idx="11">
                  <c:v>60172.649400000024</c:v>
                </c:pt>
              </c:numCache>
            </c:numRef>
          </c:val>
          <c:extLst>
            <c:ext xmlns:c16="http://schemas.microsoft.com/office/drawing/2014/chart" uri="{C3380CC4-5D6E-409C-BE32-E72D297353CC}">
              <c16:uniqueId val="{00000000-517D-4E14-AB26-ABDA5CB4BEFB}"/>
            </c:ext>
          </c:extLst>
        </c:ser>
        <c:dLbls>
          <c:showLegendKey val="0"/>
          <c:showVal val="0"/>
          <c:showCatName val="0"/>
          <c:showSerName val="0"/>
          <c:showPercent val="0"/>
          <c:showBubbleSize val="0"/>
        </c:dLbls>
        <c:gapWidth val="78"/>
        <c:overlap val="66"/>
        <c:axId val="6486720"/>
        <c:axId val="6488640"/>
      </c:barChart>
      <c:lineChart>
        <c:grouping val="standard"/>
        <c:varyColors val="0"/>
        <c:ser>
          <c:idx val="1"/>
          <c:order val="1"/>
          <c:tx>
            <c:strRef>
              <c:f>Sheet2!$C$3</c:f>
              <c:strCache>
                <c:ptCount val="1"/>
                <c:pt idx="0">
                  <c:v>Sum of Profit</c:v>
                </c:pt>
              </c:strCache>
            </c:strRef>
          </c:tx>
          <c:spPr>
            <a:ln w="28575" cap="rnd">
              <a:solidFill>
                <a:schemeClr val="tx1">
                  <a:lumMod val="95000"/>
                  <a:lumOff val="5000"/>
                </a:schemeClr>
              </a:solidFill>
              <a:round/>
            </a:ln>
            <a:effectLst/>
          </c:spPr>
          <c:marker>
            <c:symbol val="none"/>
          </c:marker>
          <c:cat>
            <c:strRef>
              <c:f>Sheet2!$A$4:$A$16</c:f>
              <c:strCache>
                <c:ptCount val="12"/>
                <c:pt idx="0">
                  <c:v>Nov</c:v>
                </c:pt>
                <c:pt idx="1">
                  <c:v>Dec</c:v>
                </c:pt>
                <c:pt idx="2">
                  <c:v>Sep</c:v>
                </c:pt>
                <c:pt idx="3">
                  <c:v>Mar</c:v>
                </c:pt>
                <c:pt idx="4">
                  <c:v>Oct</c:v>
                </c:pt>
                <c:pt idx="5">
                  <c:v>Aug</c:v>
                </c:pt>
                <c:pt idx="6">
                  <c:v>May</c:v>
                </c:pt>
                <c:pt idx="7">
                  <c:v>Jul</c:v>
                </c:pt>
                <c:pt idx="8">
                  <c:v>Jun</c:v>
                </c:pt>
                <c:pt idx="9">
                  <c:v>Apr</c:v>
                </c:pt>
                <c:pt idx="10">
                  <c:v>Jan</c:v>
                </c:pt>
                <c:pt idx="11">
                  <c:v>Feb</c:v>
                </c:pt>
              </c:strCache>
            </c:strRef>
          </c:cat>
          <c:val>
            <c:numRef>
              <c:f>Sheet2!$C$4:$C$16</c:f>
              <c:numCache>
                <c:formatCode>"$"\ 0.00,\ "k"</c:formatCode>
                <c:ptCount val="12"/>
                <c:pt idx="0">
                  <c:v>35825.536599999927</c:v>
                </c:pt>
                <c:pt idx="1">
                  <c:v>43436.13390000003</c:v>
                </c:pt>
                <c:pt idx="2">
                  <c:v>37293.192500000034</c:v>
                </c:pt>
                <c:pt idx="3">
                  <c:v>26806.573700000015</c:v>
                </c:pt>
                <c:pt idx="4">
                  <c:v>31469.663800000035</c:v>
                </c:pt>
                <c:pt idx="5">
                  <c:v>21896.715399999972</c:v>
                </c:pt>
                <c:pt idx="6">
                  <c:v>22308.51279999999</c:v>
                </c:pt>
                <c:pt idx="7">
                  <c:v>13535.38299999998</c:v>
                </c:pt>
                <c:pt idx="8">
                  <c:v>20899.334500000012</c:v>
                </c:pt>
                <c:pt idx="9">
                  <c:v>13437.806799999998</c:v>
                </c:pt>
                <c:pt idx="10">
                  <c:v>9199.2699999999986</c:v>
                </c:pt>
                <c:pt idx="11">
                  <c:v>10288.898699999991</c:v>
                </c:pt>
              </c:numCache>
            </c:numRef>
          </c:val>
          <c:smooth val="0"/>
          <c:extLst>
            <c:ext xmlns:c16="http://schemas.microsoft.com/office/drawing/2014/chart" uri="{C3380CC4-5D6E-409C-BE32-E72D297353CC}">
              <c16:uniqueId val="{00000001-517D-4E14-AB26-ABDA5CB4BEFB}"/>
            </c:ext>
          </c:extLst>
        </c:ser>
        <c:dLbls>
          <c:showLegendKey val="0"/>
          <c:showVal val="0"/>
          <c:showCatName val="0"/>
          <c:showSerName val="0"/>
          <c:showPercent val="0"/>
          <c:showBubbleSize val="0"/>
        </c:dLbls>
        <c:marker val="1"/>
        <c:smooth val="0"/>
        <c:axId val="6486720"/>
        <c:axId val="6488640"/>
      </c:lineChart>
      <c:catAx>
        <c:axId val="6486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88640"/>
        <c:crosses val="autoZero"/>
        <c:auto val="1"/>
        <c:lblAlgn val="ctr"/>
        <c:lblOffset val="100"/>
        <c:noMultiLvlLbl val="0"/>
      </c:catAx>
      <c:valAx>
        <c:axId val="6488640"/>
        <c:scaling>
          <c:orientation val="minMax"/>
        </c:scaling>
        <c:delete val="0"/>
        <c:axPos val="l"/>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86720"/>
        <c:crosses val="autoZero"/>
        <c:crossBetween val="between"/>
      </c:valAx>
      <c:spPr>
        <a:noFill/>
        <a:ln>
          <a:noFill/>
        </a:ln>
        <a:effectLst>
          <a:glow rad="1168400">
            <a:schemeClr val="accent1">
              <a:alpha val="40000"/>
            </a:schemeClr>
          </a:glow>
          <a:outerShdw blurRad="50800" dist="50800" dir="5400000" sx="55000" sy="55000" algn="ctr" rotWithShape="0">
            <a:srgbClr val="000000">
              <a:alpha val="43137"/>
            </a:srgbClr>
          </a:outerShdw>
          <a:softEdge rad="114300"/>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CATEGORY</a:t>
            </a:r>
            <a:r>
              <a:rPr lang="en-US" baseline="0">
                <a:solidFill>
                  <a:schemeClr val="bg1"/>
                </a:solidFill>
              </a:rPr>
              <a:t> WISE SALES SHARE %</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accent1"/>
            </a:solidFill>
          </a:ln>
          <a:effectLst/>
        </c:spPr>
      </c:pivotFmt>
      <c:pivotFmt>
        <c:idx val="2"/>
        <c:spPr>
          <a:solidFill>
            <a:schemeClr val="accent1"/>
          </a:solidFill>
          <a:ln w="19050">
            <a:solidFill>
              <a:schemeClr val="accent1"/>
            </a:solidFill>
          </a:ln>
          <a:effectLst/>
        </c:spPr>
      </c:pivotFmt>
      <c:pivotFmt>
        <c:idx val="3"/>
        <c:spPr>
          <a:solidFill>
            <a:schemeClr val="accent1"/>
          </a:solidFill>
          <a:ln w="19050">
            <a:solidFill>
              <a:schemeClr val="accent1"/>
            </a:solidFill>
          </a:ln>
          <a:effectLst/>
        </c:spPr>
      </c:pivotFmt>
      <c:pivotFmt>
        <c:idx val="4"/>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accent1"/>
            </a:solidFill>
          </a:ln>
          <a:effectLst/>
        </c:spPr>
      </c:pivotFmt>
      <c:pivotFmt>
        <c:idx val="6"/>
        <c:spPr>
          <a:solidFill>
            <a:schemeClr val="accent1"/>
          </a:solidFill>
          <a:ln w="19050">
            <a:solidFill>
              <a:schemeClr val="accent1"/>
            </a:solidFill>
          </a:ln>
          <a:effectLst/>
        </c:spPr>
      </c:pivotFmt>
      <c:pivotFmt>
        <c:idx val="7"/>
        <c:spPr>
          <a:solidFill>
            <a:schemeClr val="accent1"/>
          </a:solidFill>
          <a:ln w="19050">
            <a:solidFill>
              <a:schemeClr val="accen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6">
                  <a:lumMod val="40000"/>
                  <a:lumOff val="60000"/>
                </a:schemeClr>
              </a:gs>
              <a:gs pos="100000">
                <a:schemeClr val="accent1">
                  <a:lumMod val="30000"/>
                  <a:lumOff val="70000"/>
                </a:schemeClr>
              </a:gs>
            </a:gsLst>
            <a:lin ang="5400000" scaled="1"/>
          </a:gradFill>
          <a:ln w="19050">
            <a:noFill/>
          </a:ln>
          <a:effectLst/>
        </c:spPr>
        <c:dLbl>
          <c:idx val="0"/>
          <c:layout>
            <c:manualLayout>
              <c:x val="0.1046511627906976"/>
              <c:y val="-0.1057213930348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6">
                  <a:lumMod val="60000"/>
                  <a:lumOff val="40000"/>
                </a:schemeClr>
              </a:gs>
              <a:gs pos="100000">
                <a:schemeClr val="accent1">
                  <a:lumMod val="30000"/>
                  <a:lumOff val="70000"/>
                </a:schemeClr>
              </a:gs>
            </a:gsLst>
            <a:lin ang="5400000" scaled="1"/>
          </a:gradFill>
          <a:ln w="19050">
            <a:noFill/>
          </a:ln>
          <a:effectLst/>
        </c:spPr>
        <c:dLbl>
          <c:idx val="0"/>
          <c:layout>
            <c:manualLayout>
              <c:x val="-0.13565891472868219"/>
              <c:y val="7.46268656716417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6">
                  <a:lumMod val="60000"/>
                  <a:lumOff val="40000"/>
                </a:schemeClr>
              </a:gs>
              <a:gs pos="100000">
                <a:sysClr val="windowText" lastClr="000000">
                  <a:lumMod val="65000"/>
                  <a:lumOff val="35000"/>
                </a:sysClr>
              </a:gs>
            </a:gsLst>
            <a:lin ang="16200000" scaled="1"/>
          </a:gradFill>
          <a:ln w="19050">
            <a:noFill/>
          </a:ln>
          <a:effectLst/>
        </c:spPr>
        <c:dLbl>
          <c:idx val="0"/>
          <c:layout>
            <c:manualLayout>
              <c:x val="-8.5271317829457363E-2"/>
              <c:y val="-0.11194029850746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Sheet2!$AB$6</c:f>
              <c:strCache>
                <c:ptCount val="1"/>
                <c:pt idx="0">
                  <c:v>Total</c:v>
                </c:pt>
              </c:strCache>
            </c:strRef>
          </c:tx>
          <c:spPr>
            <a:ln>
              <a:noFill/>
            </a:ln>
          </c:spPr>
          <c:explosion val="6"/>
          <c:dPt>
            <c:idx val="0"/>
            <c:bubble3D val="0"/>
            <c:spPr>
              <a:gradFill>
                <a:gsLst>
                  <a:gs pos="0">
                    <a:schemeClr val="accent6">
                      <a:lumMod val="40000"/>
                      <a:lumOff val="60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A6C5-435F-892F-B5D71DB30B2A}"/>
              </c:ext>
            </c:extLst>
          </c:dPt>
          <c:dPt>
            <c:idx val="1"/>
            <c:bubble3D val="0"/>
            <c:spPr>
              <a:gradFill>
                <a:gsLst>
                  <a:gs pos="0">
                    <a:schemeClr val="accent6">
                      <a:lumMod val="60000"/>
                      <a:lumOff val="40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3-A6C5-435F-892F-B5D71DB30B2A}"/>
              </c:ext>
            </c:extLst>
          </c:dPt>
          <c:dPt>
            <c:idx val="2"/>
            <c:bubble3D val="0"/>
            <c:spPr>
              <a:gradFill>
                <a:gsLst>
                  <a:gs pos="0">
                    <a:schemeClr val="accent6">
                      <a:lumMod val="60000"/>
                      <a:lumOff val="40000"/>
                    </a:schemeClr>
                  </a:gs>
                  <a:gs pos="100000">
                    <a:sysClr val="windowText" lastClr="000000">
                      <a:lumMod val="65000"/>
                      <a:lumOff val="35000"/>
                    </a:sysClr>
                  </a:gs>
                </a:gsLst>
                <a:lin ang="16200000" scaled="1"/>
              </a:gradFill>
              <a:ln w="19050">
                <a:noFill/>
              </a:ln>
              <a:effectLst/>
            </c:spPr>
            <c:extLst>
              <c:ext xmlns:c16="http://schemas.microsoft.com/office/drawing/2014/chart" uri="{C3380CC4-5D6E-409C-BE32-E72D297353CC}">
                <c16:uniqueId val="{00000005-A6C5-435F-892F-B5D71DB30B2A}"/>
              </c:ext>
            </c:extLst>
          </c:dPt>
          <c:dLbls>
            <c:dLbl>
              <c:idx val="0"/>
              <c:layout>
                <c:manualLayout>
                  <c:x val="0.1046511627906976"/>
                  <c:y val="-0.1057213930348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C5-435F-892F-B5D71DB30B2A}"/>
                </c:ext>
              </c:extLst>
            </c:dLbl>
            <c:dLbl>
              <c:idx val="1"/>
              <c:layout>
                <c:manualLayout>
                  <c:x val="-0.13565891472868219"/>
                  <c:y val="7.4626865671641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C5-435F-892F-B5D71DB30B2A}"/>
                </c:ext>
              </c:extLst>
            </c:dLbl>
            <c:dLbl>
              <c:idx val="2"/>
              <c:layout>
                <c:manualLayout>
                  <c:x val="-8.5271317829457363E-2"/>
                  <c:y val="-0.11194029850746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C5-435F-892F-B5D71DB30B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Sheet2!$AA$7:$AA$10</c:f>
              <c:strCache>
                <c:ptCount val="3"/>
                <c:pt idx="0">
                  <c:v>Furniture</c:v>
                </c:pt>
                <c:pt idx="1">
                  <c:v>Office Supplies</c:v>
                </c:pt>
                <c:pt idx="2">
                  <c:v>Technology</c:v>
                </c:pt>
              </c:strCache>
            </c:strRef>
          </c:cat>
          <c:val>
            <c:numRef>
              <c:f>Sheet2!$AB$7:$AB$10</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A6C5-435F-892F-B5D71DB30B2A}"/>
            </c:ext>
          </c:extLst>
        </c:ser>
        <c:dLbls>
          <c:showLegendKey val="0"/>
          <c:showVal val="1"/>
          <c:showCatName val="0"/>
          <c:showSerName val="0"/>
          <c:showPercent val="0"/>
          <c:showBubbleSize val="0"/>
          <c:showLeaderLines val="1"/>
        </c:dLbls>
        <c:firstSliceAng val="10"/>
        <c:holeSize val="6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1).xlsx]Sheet2!PivotTable6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5 SUB-CATEGORY</a:t>
            </a:r>
            <a:endParaRPr lang="en-US">
              <a:solidFill>
                <a:schemeClr val="bg1"/>
              </a:solidFill>
            </a:endParaRPr>
          </a:p>
        </c:rich>
      </c:tx>
      <c:layout>
        <c:manualLayout>
          <c:xMode val="edge"/>
          <c:yMode val="edge"/>
          <c:x val="0.5835345744421353"/>
          <c:y val="4.23802190777813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8E8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2580927384077"/>
          <c:y val="6.9444444444444448E-2"/>
          <c:w val="0.7420527121609799"/>
          <c:h val="0.89814814814814814"/>
        </c:manualLayout>
      </c:layout>
      <c:barChart>
        <c:barDir val="bar"/>
        <c:grouping val="clustered"/>
        <c:varyColors val="0"/>
        <c:ser>
          <c:idx val="0"/>
          <c:order val="0"/>
          <c:tx>
            <c:strRef>
              <c:f>Sheet2!$BD$7</c:f>
              <c:strCache>
                <c:ptCount val="1"/>
                <c:pt idx="0">
                  <c:v>Total</c:v>
                </c:pt>
              </c:strCache>
            </c:strRef>
          </c:tx>
          <c:spPr>
            <a:solidFill>
              <a:srgbClr val="E8E8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Sheet2!$BC$8:$BC$13</c:f>
              <c:strCache>
                <c:ptCount val="5"/>
                <c:pt idx="0">
                  <c:v>Phones</c:v>
                </c:pt>
                <c:pt idx="1">
                  <c:v>Chairs</c:v>
                </c:pt>
                <c:pt idx="2">
                  <c:v>Storage</c:v>
                </c:pt>
                <c:pt idx="3">
                  <c:v>Tables</c:v>
                </c:pt>
                <c:pt idx="4">
                  <c:v>Binders</c:v>
                </c:pt>
              </c:strCache>
            </c:strRef>
          </c:cat>
          <c:val>
            <c:numRef>
              <c:f>Sheet2!$BD$8:$BD$13</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01BD-4A6C-8252-8E6CE0BD0CAF}"/>
            </c:ext>
          </c:extLst>
        </c:ser>
        <c:dLbls>
          <c:dLblPos val="inEnd"/>
          <c:showLegendKey val="0"/>
          <c:showVal val="1"/>
          <c:showCatName val="0"/>
          <c:showSerName val="0"/>
          <c:showPercent val="0"/>
          <c:showBubbleSize val="0"/>
        </c:dLbls>
        <c:gapWidth val="40"/>
        <c:axId val="1750135936"/>
        <c:axId val="1750126336"/>
      </c:barChart>
      <c:catAx>
        <c:axId val="1750135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0126336"/>
        <c:crosses val="autoZero"/>
        <c:auto val="1"/>
        <c:lblAlgn val="ctr"/>
        <c:lblOffset val="100"/>
        <c:noMultiLvlLbl val="0"/>
      </c:catAx>
      <c:valAx>
        <c:axId val="1750126336"/>
        <c:scaling>
          <c:orientation val="minMax"/>
        </c:scaling>
        <c:delete val="1"/>
        <c:axPos val="b"/>
        <c:numFmt formatCode="General" sourceLinked="1"/>
        <c:majorTickMark val="out"/>
        <c:minorTickMark val="none"/>
        <c:tickLblPos val="nextTo"/>
        <c:crossAx val="175013593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pPr>
          <a:r>
            <a:rPr lang="en-US" sz="1600" b="0" i="0" u="none" strike="noStrike" baseline="0">
              <a:solidFill>
                <a:schemeClr val="bg1"/>
              </a:solidFill>
              <a:latin typeface="Aptos Narrow" panose="02110004020202020204"/>
            </a:rPr>
            <a:t>CATEGORY WISE PROFIT</a:t>
          </a:r>
        </a:p>
      </cx:txPr>
    </cx:title>
    <cx:plotArea>
      <cx:plotAreaRegion>
        <cx:series layoutId="waterfall" uniqueId="{54220CE9-7E9D-49B9-A386-C084D0BC4B18}">
          <cx:tx>
            <cx:txData>
              <cx:f>_xlchart.v1.4</cx:f>
              <cx:v>profit</cx:v>
            </cx:txData>
          </cx:tx>
          <cx:spPr>
            <a:gradFill>
              <a:gsLst>
                <a:gs pos="0">
                  <a:schemeClr val="tx2">
                    <a:lumMod val="50000"/>
                    <a:lumOff val="50000"/>
                  </a:schemeClr>
                </a:gs>
                <a:gs pos="100000">
                  <a:sysClr val="windowText" lastClr="000000">
                    <a:lumMod val="65000"/>
                    <a:lumOff val="35000"/>
                  </a:sysClr>
                </a:gs>
              </a:gsLst>
              <a:lin ang="16200000" scaled="1"/>
            </a:gra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visibility connectorLines="0"/>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SALES BY STATE</a:t>
          </a:r>
        </a:p>
      </cx:txPr>
    </cx:title>
    <cx:plotArea>
      <cx:plotAreaRegion>
        <cx:series layoutId="regionMap" uniqueId="{E156605A-1814-4033-8266-813F31E6E616}">
          <cx:tx>
            <cx:txData>
              <cx:f>_xlchart.v5.8</cx:f>
              <cx:v>sales</cx:v>
            </cx:txData>
          </cx:tx>
          <cx:dataId val="0"/>
          <cx:layoutPr>
            <cx:geography cultureLanguage="en-US" cultureRegion="EG" attribution="Powered by Bing">
              <cx:geoCache provider="{E9337A44-BEBE-4D9F-B70C-5C5E7DAFC167}">
                <cx:binary>1H1pb9w4Fu1fCfL5yS0u4jKYHqAp1Wa7yo6XpJMvQnmJ9o3U/uvfrXiJra7peNB+eKjqBoJExdIV
D+927iX179v+X7fp/VZ/6LM0N/+67X//GNZ1+a/ffjO34X22NUdZdKsLU3yvj26L7Lfi+/fo9v63
O73tojz4DduI/nYbbnV933/8z7/h14L74rS43dZRkX9q7vVwcW+atDZ/c23vpQ/buyzKvcjUOrqt
0e8fV3fbsPj44T6vo3q4Gsr73z+++srHD79Nf+gvN/2Qglx1cwdjKT0iQtocUyR/fMTHD2mRB4+X
LYToEXMk4cJ2nu662WYw8peC/BBje3en742Bx/jx5/OwVzLDv3ofP9wWTV7vJiqAOfv943Ue1fd3
Hy7rbX1vPn6ITOE+fMEtdoJfX/540t9eT/V//j35B3j2yb+8QGM6Ub+69Bcw3G0afS90Hm2f5uaf
I0L4EXYoYxJJ+8cHTRGRRwxxzNETZE/3fsDlbTLtB+fl2AlC7h8HidD5fZ6bIW2374oRtY+EBIjE
A0K2PcGI8yNBhJCc289a9aCxDxi9Var9KL0ePcHp/DBx2tx3H74WOnlay/9cjyg+kkRiSgh+QIm8
1iPuHDG44jBEHzBiT/d+wOgtEu3H5+fICTabrwepQ3/oaCzy7dP0/HNoCD3CkmAsnqaev4YGIXTE
GHUkc9iTCXypPm8QaD8yzwMnwPzx7SCBWaVplBcReMd3CwfsIwShgCDsUSnka2SEPEJUMOII50Fp
4PpLZN4i0X5ofo6cYLM6PUhsNvft9u49dUYeEYdR6pCfLuV1oMYgUHOI4OLBK4FLeonMr+XZj8vT
uAkqm88HicrVfb99R3Uh6IgyIqhA6MHHwKS/BEUCaOB/IA7Ae+OAX4qzH5PHYRNIrv48SEi+bE0I
KVRd5E8L9p87GMqPKELE4YI/zPvUwWD7yAFtEjZ9AG6iLG+TaT84L8dOEPryx0EitI6M2f1fltH7
QUTwEcc2WKsnR/JXTwPeH9sUP4Zvk/DsjULtx+jV4AlIa0gsDzAVnaeFjt7T4WBx5EjHQeyRGJBT
gPARFZxQLMhzfP3S4bxBoP3gPA+cADM/zEDg873Oirx+P80BysbmDob/phkNhqgZM8kEebB6E8bm
DZLsR+R54ASRz1cHqSqfIx1E78oHAGfjICwkYY/+ZsKicXG0IwscINoekAHkXurKWyT6L9A8P8sU
m8P0NWdh9J7spg1xANgw+YKHeRmfCXBCNpCbhPK9NuxX0uzH5GHUBI+z5UHqyjq6DaNg+56xGT0S
nHLJxX7GWThHHHIcUJTH639x/L+WaD8uP59lgs16dZDYbApdhx/crS6ABtg+WZR/Hj0T58ghoBXP
qeYkeuZAAgjINBl7YGfsCUJvl2s/TtPxE7Q27kGitcrvou27wiSPdipChfNIQ0/CAcGOgGEDPXoi
QCfhwBsE2o/P88AJMKvNQQKzub/RW5O8owJRdORAfYZw/qgg+C+0gEBQc8PEeXA7UwV6g0T7ofn5
LBNsNrODxGZxX0Cs9o7QQNoJaT8WVO5nbAQ5opQSTu2fSvUyUnuDQPuReR44AWZxmHHaCUxKc5sM
7+h1IIbGHAvm/OTKXsVqDpgzzjlBj/nmxJy9RaL90PwcOcHm5OtBKs2u/nR8r839O6IDFU9EpC0d
8qg3E5PGoU0AuBzog3hIcCR9Whk/q2m/lmk/Pi+fZ4LQ5vggEPp7PunBvjzEba+++T/2chB55NhA
eoL5es5mXmoQsNH2rrRD5GNxZ4LRpOPiv4u1H6bJ8FdPchjtHF8ic1vkJnrfbAfmG9SGPZZt5OtQ
AApqHAoEDrTYPGP20t+8SaT9eLwYOtGaL6uD0JpXUkPrk1sAx7m9e0d+gIgjKYXjAMv8MPvoNTrI
hlSI8p3OvDZnbxFlPyo/R756PHi6s4ME5SFZ87ZJUb9jmLYr4EBlzRbgdB4+U2CA2WG7HoInf/Ma
n7dKtR+j16MnOG28g8TpChqhoBHv/v5pot6FJxAUgjX7seJsT2ICSEAJJXjXrPasXS9t25tE2o/Q
i6ETeK4OMwn9Qyfb3LxrbRp4NjBuNkGPFbYJJy2hfkMksKNP9MEknn6LRPvB+Tlygs0fFwepOuto
pzrva992qiERAPCYZk4cj6RHSEJhDQzck74+xNFvkmU/LC+GTnBZH6bOrLfGbG/DxtzXtXmapn9u
1qBxECwWxNCQ7vz4TBSHQ3OaDYE2tNo83fQRm7fK81/weT18itFh8gTefbrttvo9vQ5kMdA3wIA8
2xsaQF8nZYJRgsD87T4Tu/YWifYD9HPkBBtvdpB2zS3Art3W0W1TPy3kd9Ae4D65gxzyxG1OLBuH
khsBAg7hCS5vlGY/NK8GT9Bxrw4SnfVWD+k2v3s/aHbZDlBsoDevg2nOoAqKoCP3iReYJDtvkWQ/
LD9HTjBZH2YQfRHC3pMPK/O+uEC5gGEBJMCjwZJ/dTgOghh71xH94zPB561S7cfo9egJTheHyRTs
+ruKRkfvqjvQ3AGh8mPD4DTX2UXTwE1z9JSQTqzbWyTaj8/PkRNs1odJGJwlKexgy96RLNjVqwUB
vuCxmjbdjSOhsmDvutT4Y/cN2L+XeehbJNqPzc+RE2zOTg7S5/yRbm+27woNeHvYyYExnvQQADcg
KMTQ2H6s9kwweYMk+yF5HjhB5I/D7B480/fBu3ZGE9gVJSA+JuzBl8C8v6wRoB+d0VCdBtpzoiW/
lGQ/IE9PMMHj7DC5gJP3ZmkEdNFS2B4AWwV/fCbhshSwPxeqNlDXecBrgsqv5dmPytO4CSonlwdp
ty6L5v9NJxRoiw1hMX7a3wGR10ttEbt9oNAqABvWHtCZNHK8Xa79KE3HT9C6dA8Sret6Gz7Zln+e
cELVkwBbA4TAo/ufsNA/NhNyAS6ITdD5lRz7MXkYNUHi+jBzzNOiicw7d6XZRxLch82e9w28VhmJ
QGUQwCEe2TX6tBQeSLQ3ibQfmRdDJ/CcHiZ5tmt8WG6zEjZIvSeDRskRE7DvWT5RNBOrBgSns9Mn
4D8ffNKEg36zWPthmgyfQLVZHqRNW8MWj3ft7oQKKITHu9Z1+gDCBCRkwzEQFHYdMDLRoDeIsh+Y
54ETSNaHadx262x930e379kwQI8gGIA0nz52dv4FFXaEINeEmigEci+TzLdJsx+Yl2Mn2GzWB6ku
q6J7RwIAKjY2h/Sf0/26IgkQAOCSkP14fRII/Eqa/ag8jJrgsTpMT/N0wNCH4vsH6FBpspt3bboF
4tmGNhq0M1Uv42c4J8VG4GhgD/VD/DwxZf+rWPuB2v8rE+C8w4ylvwwFnA8VPNmafx5O745NkZJB
b/qjrkzDaRvYNAfBQQT2YwD3dO+H+O0NAu1H6XngBJgvXw/Swj2kbu/eFwX+h8CJNRCfPdMBLxUK
Au8jTGxoLWATVXqrPPvBeT16gtCld5AIrbdRfv+0eN9BcRxo6didWvOCqXkJDZNHGDZTU/BUe23d
L8XZj8zjsAkk68OsSH+5N/WHt2yG/d8OuYPCJ3DQcBoEFDl/fKZktA0nqsEuUGk/NrdDVPcydnuz
WPshmgyfQPXl8/8f7fnvx+I9nxfobevt7MdBgy9Oxvv7qz9mAM4+nAx9nM69WvYw06u73z9iONIO
3M3zAYa7H3kFxIsWpr+Mut+a+vePFjRUU0Fg86JDJQEruNuc2MGygktQB8K7ww6B/QY6FcHpEh8/
5Ls9lHAMIpBIgu565x0Mh4bBUvn4wexIRbgEO4JgD50jYd8JHFYBv/x8wON5kQ7Azj/PyOPfP+RN
dl5EeW1+/4jQroOrfPji7hkdWyI4TBHD0SRQcUc2RjZcv91egBffff//kDCRWU1z+yS3rSKsGheS
DcvrUe4voxr15SyhpC7UQNpSz3sL9sPMWFmT+75PuVHZGOWqbAaz7gefykJVJB6/9GNK6WckU5J4
nUE3gcDBddY33I0C5nxpKa3XlR3U52MnLX8eFbETqCK0+Dro4KLbsl6WCysOk6Wu4/yEx/24zHrn
U6prcmN11B9ObFP1QlGG69M2ljS/Jonf8FMzVqPtNinrmkzRjDR38TholWPTuz4rbCXjcj4OpvPG
xAwe0TZxQ06ar13sdGGvmjaz1gmJnFFVOuPlPAFsLwM/zZhLcF4kszL1o2sUDpUKwi4fXR3FLVtB
PmDuuC6qS0YbvDK8Dhe4j+/SSg6ziEeRa+wqilXbYryIcXQ1JCQ5ZzH34yV8hawHHvuZV/ckWtY5
qbXSYNtnNbK2fUJ7Jew461bacMsdc0lmlcSyd1sRtt4Y8sqZjdQyF8hOnXUrnX6G6oajVSNlVZzU
o/Q/j5nglyV3/CtdD1istF8Ty4tN6aQnqaGmcrn24z/bToczi2DuJoxzmIOyVVXT58dMFulJXXKY
yybrIoWZ8W2VDEN3Ujd1IFwrKMMZj9h4UeUBjeyFH2R6mSCWKDhns1O47pZD3I25x8XQhi71q3gu
Bt9f0iLDf5YjGTI1Gmu8kilPqaqDjkdLatkiBRstmvw62G3IsmdNTnFvzbo6lcYscBMPtlmFgZNn
KotTJ0LbwIw6AORSpBwnlbPMUBdXJd2Mjt/NetvPZ0zmaBW144UIfTaTIU3dJCm62I0cHShaVJkb
Mlkr3dRGqHS0SKSMg7tZOvqtq3tRqtziV0nveJmDV0Gj184gYjV2o+JRsaHVWLmNkyxon/nHPMnn
OUvMtWWFn3qCuNJwm3kw9rXK2uErsrtxznnkz/12uLTT2KwqHYazkVXxaZVZ9qp0aDKv/QofSyuv
VWKQmRkrjFVG++iYNmkx70QRnVjpMK7sClQTsxRfywF/y2tB3QoFXMVhbbm0jtt5kfO6Poa2qXhl
ou5GFzo91hENTirGG28cM3umy2FRWNI1tGzmdCxhfqzKizIrd4PKkpYqURy6QRjeO2P1J+9RrKRf
lIpV9qgk1YlwbSo6TzZDcJo7fa5MNJSLKh4v68gyChURUi12fJfqGJ2D9PFJ7AyWVn5flytESHNf
puXgiZDA5ICyLauy9RJeEpUHY70sqmqVd85lRdKLRESnI/IXUje2G+PxKmL1orCNPOZBd2FktMrH
DHvCHmZBDLMfsNAVLb02VbUQQ7+OsdUr6TT9XJdpPWv90ajAp58ZGSPV5ZnxUJbep9TWCucd8+I0
bC4jK1+LCiFX1syoqnbACEZiTctMqzjre2UD96yg14Z+spswn2W9zl0u2w7WVmlQDniwBTaZca1Q
Nkuh09uRD5GqsC2PGZjL40YTX/U+iTehrONlI0jogVagT0FYfWpjM7MEPBQcl7jpBY236c6aJY3P
SyViY52UJaYXEa7YcVHWoQuA6XnZl/Irr8I/bcu0KsX997DO0DLgpnFNVKWKITG4juXL42aIyMyA
Wf9Uk65UwcjkKon5hc/0p66t7TmYCXFSxFbHXZOw+gvYlcbDLfdbVZI63sS4ad2qTuqFDUDN7aJq
Nk7ghBek7+Va9/bFqK3ao3H21QQYu7FszoY+m+dVFao+Lrkac3NhWA7WJQyV39jxPCYJAfEKug1p
tElICN6h8t0+QXIRxfVVmidsjrPRv+ySbl1alXZ7VMfX3IqvnUBGKrXarRnlnyzAK9w4DNZxU86z
NO1ViLu56fSqYPFC4tiHWazoBqOgWnRC3+bO4MwcPZqlXeOr0ucJLOCkEF4Wpu2JU3X2JkTkopHl
aWrCzyzBo8LpOLMLOiiwtDNmyW9UdsYl1HGTnS0tLXEuDFmYKO4veoAuU2UbVC6YUfEt8QP0Z+oI
5mnCQdUs6ivM2zUf2llbJcdQZqrnTlvhE81ioaq2jCrXl0XoJkMqFmnfjKuwqJd1GR+3kZ8s6tSO
3EBapYpaaw7OLHVHX3IlOiozVdCG3lIL8FJ1YYnNMNr0U5hRS41cV+u0iSx36NpiVsZOeFP2jLod
bk77qAKf0KXXiLbL3C/Wsh3BscZSzrCuL9vBbKqIZ7dtny+lGP6MeZLOWnge1idF4kJyGZ20A1kh
naE5DX2B3cBxxk3v0LRVjl+VXjOG6MSJnGA+WGRQpgnIV79oygtioyRXlq7zciYSsExtRvLzwGpN
ogodMrcGv1ZGXb4cCif2oDhXzvOmbE5xkPtuhHG5lI0dKZ9Y16HV7dxzF3gFk8oSzqaDTfOfrTzN
z+ygbHuPDikNIjWMcXORx5ZYSZOMx31LrmlvlzeWbq1g6Wd5k8wd3hGjSIo6rSgthnYJfhbP2lre
ZlZ7jkIeuTXt6gvj5OddbllulVifsiFszpI++mI00fOmZ8VxNbIvwtD0qo+SY2yheobg8Tycp9U3
MK902aHB38Yj0rPO8fWK9BaexUUbLljKIiVEmbhZQuFhTftVBoGZ5baw1kHbJZ9LWXdKtkZ8Z40T
eI1TYuWEJN0Wgg+XvLOYShrxlSRO6WYi4585HyPP8pntYh7GV3mQ26rvbLOQPM0UIX3h9XSnRABY
rEhPknklIjDIEsQLtMlmWXxX6uRmsC1+IWXefiGmndmyCTepnTje0ILL5nGJMldEmobuWGqqSlun
J2Yci2XcNBRihDxYI5wu68RPXMvh5axpZHEhMlwFYG7D5pNVEbEcOau+WKNcFvXQX7UmoHMkIxm5
ckyi07yu76pE3IJ1TueVZNJrtN9cRzE6YTmRi1LqwXM6K5r5JQMHEUnm1Zi0bgjbjnPXKmK8yQmJ
3AI71WmMzKjgwPXhNKOdXHYF6j0eVrdpkCG36dMInZdliy7BQJp+RhqSCsXqLkwXFALxOc1oAs7L
WPnXiktyErDBmacQC362O00GtxCp6JVFB3KZhQTd5KnDbmiUh6oa60AqP6yUhVIIGBqYcyzBWI6O
gPA4a495M1oqamwvJ/jMh0SFgN7muvGPQ5l6GUQebiiiNgjdzEdZF57opuPzJGuDS2lBIIrWEGi5
Wd5+1nJcMdzdFT5ji6rko5fVZT9r/ICt/LzAauwdqcBJLgC1YyemtZJRW3ppUcSqp823tqa1i8ey
UXnpE89JC19pvwL/lxTLkOalGvyyVqVA6ZLUmKpQx+1xbnczX5NNHMbkOqJML9KSiZMozIqTuA4z
N+HychjDedpW+kKHLV3Y6KZJQwiYYr+YxZl/jQKdqbTCnm9R4rGwLD3jaCXa2D/WbMhnvEqXYw7r
LtO9UUJi5BZWXroRbT2R9hWYk8hRcBhtq0zVKjEm4bdO1qcMAvy5LWCKM1le90VezGArR6mcKDvp
WDR4MRKZB6lKDMvDoqkKeAk+MS1WRUEvZJfRBQvIbZo310U5OGcWGz/VGeQpuHaGed/l1NVl7ZV0
CBUpHb22dN/O9Wjhz2mnjarTLLvua5O5GMfg6gaLqhhpS5EidePQsRKF46I4TbLxOqvKfl4YiOmi
wo/uEo081PPx0xjBKu9TpgabZor1wr/mKD2twoZuNJW121T5dwh+jUpCM0PxWLihlWCAtD3rQxPO
R6DwrzWNIy+lTTCvaC5nlEKwgyvhqMGK03USgHEZuiSbS9upNkz4N7bRgSeTni3CLuk/VQO35tIw
5A4ph6gHlfLMLuNN3g/NBtuFmxVV545GJyqk9rDBsTy2oFXJHVlBXN62rYJjnrpTQfhdAflGiqyv
WIzboGQLjkxzCmnuAJORzLt0XPkiaWejZS3S8LslqkYhZuxTZOJyWSX6vIrISd6HYB7DSrhNG9nz
soT0tsWaLEjdLnDhIEXi+ATKDOBAY/vYTsS1w0OiSDRue97c+k1wUxQJrJ+CfGrqNS/866IdawXp
VPDNsnDrNjRd1dE4ugHhp6MUf4qy8LSUxSIB56hwIMqN7+NYWbmNTiktP8UdRGeWiW23bkYTqUQE
9ibxiw7CM+u8YVUrVJL1I7iE2IfHBU9QKdsqw/kghFlpWMHfBh3ek6SDNeJ3gwoJNlp1NK1bFTrZ
17SIs2IWRSjbgMuio+oLkkKAV2ju4VDnn7oa18vW6ivXjlmyiCMr0G6JtR26RVKXX3GHIrfvWgeS
nLK67hqRrto2bFcQVScrycN8QWVO5+UwBied3bC5zpurQY+Bqgp5JkUTn+eRhb47kWlOxjBixyUR
eonTITluCn+YOx3VVzQfCk9ovIUcPl4nOYUEP7DPxjFo3dYUwSnpOXEb2PmxRtDMPqvGvl+Qohde
3EK21HJqzWs4F8zTUQABQJ4v2pxQL+gtSKqqIFbwFozAA27DUjmxzwLaCJeVMZnhMPXPGKrZkqfD
jcgaqTLMtzxIYcYgqF3nTZovdTysHN2OSnftBmUFhBUm5OCL5Tfoc4i8Ck6z9OIsbJVVOjmEQXr0
ugR+3sjObUB3AtZDuAdZ/5ziOAdmALtF38fzsLDTFcSNK57lsZumWTsHc+XMwJoPAL2Tz9IkWsRh
eQbJlLhoYosuIBUGxoX08dc2kRIiaWona3DV4IU6yBY2g5EnucmFKpOYetjnjmqSzLVaSD8KhKsT
PhhbsSCNliahyNW6jFVSG/ukTqr62BTkezU260GmWu1yCzxGGwTWfdaPQXYea4CxSJiKZYJnKE07
1+ospFgR1V5SCeuko/F5hDOskiJbB4x/LoQ0C4ivK7cvYfmbvp/nyF4EHfAdae1ALuOEw7xJIvgp
0WAVwds7xqL8xIp6PZRDrPTge2NAZsAyQJ6FSe5mVparrg7h8VKga4hx7bAHq+zY/jIsUj0bk9KB
oGU47kBT3cZPfWU3NdhIB2kPAsCblsc3EXdWglbnfV30q8gM2IMU8gRM9OfSb/M5bfoZpFqwktHA
3bo1nQJtsDcjavBC9B3QKCM4XVqTlS7RxRBbKxE3s7FliVtVKJeQ6Iz5l4paQJt0XSfmOEVXYDsv
8BAM8ERtPUtYB5mX6NxAQzpYW7Yax1I1wAh4yI+64xCIZ+XQ/CavC/kpDiwAUjiLqqtCj/VkvIaD
8M/5KGuvLxH2iLHntXG4olrHzIVA2fJYygcFCU58lfnhvUDVxoz4JBFsSxCel/BCF5Qtmlp81+1Q
QpobDbMcjbFrMulVce6iuIy9sWq/l7VO3NRKvoWVFc4qiiHJLC03wUUBpIoArmSMZeDlOXABIRoh
bIn9b3ERn+sQDLRrGs16t4Rq7lnWtPjYgpi+VH2QYtW1kJS31aDhS+DJyzbJlLTLapabPtdeWHPV
VeykzNCJth2XxX0GgViSNnNgcYJjcFmOSkbEK/DQQ9WcWsWoF9TgVCrOqF5FaeWfC7BqtSoM0k4G
oXEVCtVDRF5fWZRlZp4JYw1zbSWddgkKgWpjkCMMYD5wE81jqItVWOUwR45fAufQWIN92nBBb0zS
86Q+9ZE0wFiol++WecXy3kJMAOYpfHyTz/Nf/3NVZPD/j5fN/PzH3YuAfv4NjoDa1UjN9Es7Jv75
Wz9fWLNjv5/fXjPh0y9+vE3ov5Dtf3vxFRN/+/KVO081jx9MPIXy4X/n4SdHvbzg4nfjHpl4xo4k
JwTaMuD8DNjr/JOJh+21u/NSoUkGeHV4140Atv2RiIfeMwKt53DgxuMWwUcWHkELAcHQDiURnKwm
4fU3/wsLT6Cg84KD390RGt0lFH0wh1MkYDviaw4+BV4mR13igKb5dQN5c0lLK3Xtso3Gz47TlMmW
WtoxQIwMZqCQh/RO2EMO4ts3Qa5pbkEW0if8WIbO0HgJUITVspNZatapk5XWoAogKssbJ6ljyNEs
xtKYuAHnFN3zvhiaizTseboVwin9W5KRim0CFlXAtGUoMiAKhdAzOwuRXXe5F6SOTkpVdE6WnSIO
2iNnQZah4QRD+h1/B2KpgDEvIN1TqoCi2Ks5gvY/TCWckr570w1MFyD7sk7BURY1IQvFvd8VeVwt
64ymdJnS1mi+HE1QgysYoxLekJTafoT9+d/fflf5eX3/3X4qAi9wgXYqaN2Ru+sv6iRjTIRhNovu
YgTMPWTvBXFIqKTEFvDYuu8CXXs6rAMaQqJmjSXk9ZQMBkNBZWQdOa5ZmO9oiaIiGm1g+10F1/5e
SCgmvZSRQ4segQAODv6FV5nsluVrGfswsiBCI9YdAy7Cxl4w8oBX81SAv7HBENWMfUvA39Wrv7/v
BJvdfamEbQPQ84zhnIDpfSFGKnhhEXEXDLDmmGrtMjV/htTHeaC6OGqis9yHF5zVKgwLjNmDwXt4
l9aepQGbRCaPzeGdB3COnqQOtPLy3bS8gCZw2siy+5DcWTzlFbCDnc2cLSiSVa+KMeLpBqLJAq1J
Ug3NZWJsGxwNdLmmMCl/PxF/lQSOkGdQ64F24l2n/qSYFvLQT6Ecoe8o60Dl5gNiIwI2SHeNobNI
+JR90w1MQaUMg6bXb4U9tFrO2qiwy+4XqMAev9fT4mA4XBAO1NidXA/Hc09WQ80iOx6S3L/15Zg7
elFUZeYPM8vPjBwWg4BQFUMvxbPd3YMEmlgyvjtUGg5Z2Skq1DZhr8gECjnGjixr6wZ6iHlmLXuI
hUAhsr4I4Y1qTRfTkbpRBnETuHGJCUyEE9nApWcliwc3t5DOL2UWZjr3KqfQ+CJro9zc/L2YO3v6
s+ZJObyMwYbmPOhXhb3hoC0TW9J0vtA25AM3va41LAK7SWzAx+474liq16S1LkucVDulqbti90dU
Bs0v8PnLZCHEoE+Q2HAYN5AuYNpeT5aosKkHw4odnWOBDY/Beo2dage7HpwT4jtg9w1UlpJtFjs5
WFQNlQXkLIUVW22iqhCs7c7yDyGMyqMRSGjaJ2WR/cKsoOmyhv0ksN0Uw5F6GBBmbOKfetLlpcxH
cmN8zKxsFtemTJtz4J6iMne7aqhAOItnLVwrhioroGiTjIN12ZWlv4IQJ40DNxtHezjJwiqvfZVD
XdwHYsGxrfSCZTIYgcAgsgeTiK14QPmxPcoUfjWJ/K6qfqGmCLpfXy0AOAUI3pgmmQ1v5YD3CToT
iwErM6/avC2/cQd4YQciTDhMsFK+DwVT7aKRW2Da/eHBeqYNhWtAMYI5KZEPNRggPWvCqnnTkV/r
EJ1aceihhmAEKvwI+gNAdyfLAjJ/A1F3UX4rNWhRNSMmEXSNUUiGE2KaAaZD+m06fs7Cfhi4akIN
ob0LBr9jF0E1+tZSZzQeP2urMWwjIrYLEICsyVK5SBpnB09hiIQlNLTcaS9KHSfj5zFlSZcoO013
TiuC2QeAilwCOaMIRKHjZwE1LcCOOPEAf5gRKvjCKx1DzByqhjvskj6IIMCoftxeisACHkYUfQw/
UUDwAJJDzWwXG9SlkyXbHko7VTmXrUbtJSXFWJ/q/0vZlS3HrSPZL2IESXB9JWvRWpYlS237BWHZ
vgC4YSGxkF8/h5Y7pq96wjfmxRWSS0UCBBKZZ8kyPTUNqlqTomxhdAxXLMPh+mWqJvBxLnYJFllZ
MeQZTk8SKcqfY8P7qInZL2HNRWfCrCzQX/Ld0iB0nVhSq+HrlowAqJqQxqWaGy87OVwTqz0CxZ+v
+D4apbtQOE1wbkNasatE/h4GZhPP3I/EfyGb3Rejt9ke/tK57HF4F07nxVfakQ2LEHzLMrP7EoEF
6/TPt7F3vPjbpiDwxqYlzgoA2ClUK+/uYyPOgtctxpcxm8aFgASyefRTaq4RjXg/T8nR0FKKBzAG
DBFH8VyyI6uW1MkG1LwHXbOkTN8OtCqeAjFDBa7GJ4V7XKoIzJPOtyBvsYhi3nRxRoVqMlok+2bn
MdYhsCpkF9e065d95zsIID7sXl61NqQ3JLjzn0f8Pq5BmAPpC4xYoCmR4qMm+PvM9wXlk9dz+ezs
FCOJzY1JkcS6bV+3GZKs7IonPmDZhr4meGHLr8w2Ag607wrb+ZQ+UfA0uN9Uiw2CB6FSsodIvc1x
ctKDU7M4b/naY9dRDwiWNMlajdidZaKxjf48pPRdZKuQAVU4NhHV8AThE3wXqjWZxk12U/pcLZxg
by2K7TewRMTuW/fXPkZ/tBX3RnnYtzhi5R5SjNI4aCKeII1PQr7/SuoejaqHuiuzK+EBgutGr14W
F6oD3iU4oIPktLKxmE99VBpyUpVxAFZWnBcY7j8M7V2WiaFB9AS/A7YK/MDI9/7+tBZQvOVg5fpM
mNsj1WI0ltY2bEJ+X+KqT6dmXaTeXsp02s/HMZIJHkgoxoGtx20EZMdONYmsf0aWajAdvuwIVh9x
G6IJIMcaSyzzg9qjm0XYvBKp8ghrCzISXFAsNMZPqLESTMXIMkzFspQ8Wtp8sB22BAdrjJ/e5mcP
hXuf7z8lWO/2aIV0AdlVmeYVyk7Itt7t0cRvWbEWOvrkxlIiOryltymvgutbVJacTf8UFvaP/I9k
ab8kpGhxGuNYAk76vvCKO4msVYXy02wTrJBlRfsrccbZj/nJOpXJ/Eh9JMGaFAMkPOZqcHRCyoKg
h1nyJgzLQ1nMFe1OdMkqBANsSPdooFbFCTBG2PhLmHBQ/X5sTENV5ZswVBP2CnbR/jhYH/YHEXUi
wUu9drV7jOUocSd53+Nsgvxgr1P/PNvQ6P3X4PdDAEEC3zyMLOh9ZYN0cI5YHNZPnK8FAMHF9kS1
1Me0uxTplpn1qLkpVNXUaVp3vDFGC30TD5aEvFHIdqJbw8You6cjZGat9jKw77EY4itPbVZAzjLJ
4UfWDZt5HGUx4huet2TwHzKXxGE7VN1Ug33VyB9ne/I+r9zFaE6DbIoxHpM7EpukBn5m6qTtwgIO
swHErbeu4ZMzwMRZ6B02g9uMX4cmRKDluhPoLZs9FcOyZqyNQ2K9BeHpeUKRv1G2XC+8RGbWltvg
tw1lLZaiug79Sm2jZ9UVJ1eXDAzeGIXtky9kKl7AZTB6INkC6mxFfSpXAMbLXB9qkfoenP7ArtDo
bDloCc7xltZTHJ8Tn/D0xKK54vFRAf3NntfcsT56rmUcwqcAQdxyH83LFD3ixCjtj9wUhXneSscm
2SgpEz5/rCE47M9UAN04bTKrRtnUvSQpb0uoNXT1moxdNf3gqZKg8bFUVv2ztov3cdsPECh2Vwud
dF4dUAfkQ3GmY9QXFygno74/u0Kl88B/8gqyPMxySEBGZPcbkQ5LGsT7rPhHNNxdivg4TZlSJWR3
VPBhFz31mh07xxbv7kDPMyFONBu9zR/plBJ9XXQZZ9UJa6UgPTDMLcaxPsyV8HUDuUehlwOnZgOV
4NkccXH2YsRp0/a1h6jgAMGHzT/LyEJ8eI3F4SPaeoK0JblYhayrbpaVVKH4MKRliRewtfsvIyEG
vOCraDJcbpNzpl83C0Whu+kKo1h6lYQoKst27fLelucwdVA/AVJ2+7kY55HAcBjJcah8C3RFr+EW
ipA6Zx9Wr7wqHzoadX44lT2JUnXd27Wu3IeiI7moG13XOyZRGqD4/UvJKI222ywbZsxUtGqE7HtE
bc3z24hQUw53idAiGR66zncVPfoOgYAdoR0juHeErP2WVhcNcXqMGV+FPsQgMUx1mJY4yqfPKUsn
XA/KwLp+tqzSujUovTGz4OIFTpA2Kfj+Ibh/pCyN1vWe02d8xuhbxZOJFKeO+33GyLD0eAGRs0RP
01juIT9zED+Wbe0XiQWwTcg3zkttRrxPvQ2VL/mG6dMd1IvgBOqZ4moDT1BkTonYH0+ioJrI/5UM
YZ/nKas7YEmRjQweRTT1Fc9+ao2CRp+MEMi0Wl+BXoBKqOK5hSAUyh1tX6CUtWLCfIFCkGdutywJ
9xXkNrgVgSettqcCKwtXIPgv/UqjsC+wwkT7kwdZhN8N9bhPjXMJ3oojttIe9+DQpRpj/D0eYwjR
rwDcOH6XByWLpz7PaE1aSB8AADWq5Anm4vfqgZSuxkeWXbQPji7rr8mwWDWm/Z3j1vmW7z+ROe/v
SSxM9PR7qqO3t/97kt/eB6Qg7e/LVEHS2iZTxN1rLwolzFlMZMWgdboFXIulhIn4CQU4k3WTvz0o
ubkFSw2VtzXsekrqleZN0nO3Fh/q0UrMkkvHAW9JFTA20wLmoK5u+njdk14GtSd+OZQs1q/12wxK
hR2EuPY2Jp4K1GitklPhk6vVVnt1Hr892rflUdB+wPwUmcBfHPNy2AcfihU63hNLzH4ZnkF9akDG
6Ljkz1skMrvcYKRkn963hbTZ1eIuMcj9UxJhZvwdNOUEq2te+H7rbxMaQZOKH+RAZFYeozif+u56
g+o8qDOLASLFRy+sxJ6uO7YjH7PH8xWuTPVrUrAJy2fOkbFi8MYh2f0wA8vePzB1+0vmWIWXYYr3
7TBu+X7/ky0g2Hy2AxuYOE2swudyTRJGriC7LpPllrytFdHN9VKef0953TmD2wmC9PgQnAASF++U
6HHOuwTMS/yMzK2r3EHpaJlEG8+M4uJ5xyVKpmVQwDYHAAaAbPCYuL0uJdu3s8X5it/1q4VS7tQj
WQTPR+p5CPJqyWQ8ju1QZ+BSGzoz1PlJnVi8ny96xguSxny4jNri33X0wO3y2CeAijSw/OHi+oUC
FPCmw9UTzqR7KSYaUAXQddvXvq8RyrtTIDpFhKkMH2x1HEYcseMxRBOt5+u8xlEVvsRF6BBvGCQz
PcTvb3BytwwQwpwsH1Dvfl+zGd8yfqU6juk4k197RkMghAmbqe/p9kJ4Jf3yrInnvrha3oYeajZj
iogKW48R9czP+bHY4gRRbjHZPn1Q+++rBnjVvsTf8NNq7j1mAPTlPt5FiBQvBgsc79cC6CO0RcMG
XBltS/qpbgBZrMV4T1Ri8I5iTfYa1uV2xrp6A1m2JB8MPdlJGwrhNNUbPmN7g94oynKghhpiZ0CU
NOlR+o4jaqepXQYAE/nt2Bf7foJ2TgCEZ321IFSSgq4482bQ2LumnBT75FlBdqggtVUPLL4bJoY/
R5NDjPKLR3pGoxtPZ2PEpSbdDlJKi+PuvuwpKZaPGWCsFfw17aKVnwoP+d58AHQBj0dTAgQqvmYM
XChkVzir8fC3KNswqmIa92NjhBQPs2ZSk2Dxvc1kt0gg0UTEgrgbv+UjLT/2m/XRk0EyDVRhU5Ch
fUW8xfqKvNowA10W72OgaooQ/FFe7ijVIJCvIrOuR+nV16JeuU5eM+h3hktRaLVSCAbkvER/eZF0
gR5xopEhb2a4MXTUVkNSmhcgkr5fPsVMd4y1NF8JD48eIm6if9ROQFP6ZaYVoImz6WGJAC2dbnP/
ssHbkMnG4nQIKPaTRCKnLMu8tonFKh+7Om0dfhmVEONAZJaFw++RvD1LrSBLyVt8cfS6D+tXuBkG
t8e/emV7NEH2v29eMY/7O6Zf6D3t0v13eRJHeAd48P2NlACdGI+o3HduQwxUYSszZIv0si1roiD7
8uW+K+tx/5/fSxY5JSJRDUMj/usNgt/DacQg6V+hsm0SML7Vg+WQjcvGxxMA+2yFSDa99nradzmL
th0OnMET4SVDWrZcw3KC9Z1B1DhcgFvud94LMI1ff18oNzWONI2lEj29VWyT6Layb7pJ2exj/xaw
wE3vn6yrZAejo0HvIORsCpNlh5GNGmI5rgsbPVmRK4x58WDx3I1I2Z7G8SzgGqUb9tuyvzZcJHuc
Iw3N7b7JVbrTjIfJh31NlnRLewFOe57G8ci7Abvx9DYhwIH3oAe2f0+xsjmJulueQgNU/QPw9a6g
B5aD+IAVnCK4Fcl/wcp8AYcAvDp94lIWuOuSQXzzZLxEmNVRtu+gAXoVzIITer/3f6ju/l7b7ZeH
QRJt+t6+V/Y9zmpskJGfS0BVb6GxAwa8zz8IlQEtqv9Utr8D0LGbYjTUwrUAWeHfYi/r/4Oh8hVU
LhSp5L/XSNwHKVutaJZ9gGhtX901RIl4saLDE5YZ1HR5+zs4/vle/g4hwCeN9VOhI25VgA7HOk//
fi/UkRTwbQd1J1i14qvI4QzRp3mGHukIlc4/z/N/XxA+x936BhkSwMX6HWbRcxMnwxjTRx0mHBSs
x4l/Xa49wtzvnf3nAf6yrP0vYrGPcP8GzRzdLyv42bL3QGYYuoxNy1A8/o4Ynm87aL8WZM3zU8jm
yp06RTfz0XqydofRTns8J9BvP0XzluE8+oc7+vtKxx2hlNr7DJGyzuFVf0+LrXUMj8RK9OPwtqk8
8jrs8WB7irguKifwCHhmV+zMmuBwQGoR8f1GOkW03VqnUdmf8pHIHJJrhJa1RajXeDv2B00uYiWo
J1v/xmeptzD750G8f4x4cGiRGMNQDEg2Qcvrv68bnLt6ge/KXfjc75Fp+5UIKQjY7UcIzWyGlod/
2jP/1/VyKHvQKmPv31S8A2fLgGwEbZvs5fexF+B56ZpYIrLKxsz4mtD/3/UA+e9tbbEx0Jsz++VY
/889SjwFEu1Ed3k7lpAk708DZgXsi2nW+4Hx5wvuPM5/LFMsCNBPe5tW6FEyIJrv8Ey/bkGYLe+v
yikyfd6W41iSr4XBhvn/hTp8NC6ABvFpgW/IQJH5PtSNNB1Xywp29ZaKuBzoCNZRqke8/HlUv6UY
/zEwYIW41K8vesQ311Vo7/j3lRLH4GVKweez2dIYiuE0D7saweJ7b6z8a94mcOitnBmwVUgnKcwd
RbPkDJqyW5zWkOAwCEkVkJ+7NAP2ED+MNGdMXq3IDXJ5obBCJGFtaQrK6cusNdSaR9Ol2aSP42C3
dGljGRfzCHVoDqgNQtBEkuKhfuPz+gLFCPlApzHRAbpk7mpIZqwrRAJMpINU4wqFRinGwxB1Co/i
d4JSRvgzDoWl35cCMvQKh0XxK4y9lRo9tKygPPmYInSjNNzTAO/SCAmtTCvUCVNq8QakWIUtL2Qe
9mQuesttFMhR7PYY0ncYzvoZlqytmWZTT+JQqHLobPNvyEPj2OTN70TmVwYFZs1jfjdd7Yd4qR2Q
JdQWfZEeVSVxybFHVeFuYrAVgrVDGGfUU8Dzh254Jkh7a3Ip1qXO1HVXxNAl3+SzM8BZ4f/a67Da
rzPRB97bEbArEJgSLMNuJqygk4ysZD4eGzgucH4+1LpWpT8yjdYE+lO+wgwkP4Fv2Bkt5IBxWlzk
MoNE+CQU0GZ2gAgJcoITNzpJunZMkHT+taL0nKubvAg+/ZrkYV2qC2Azqj5Odd1BQ9pNcxSjEkbg
CEsLTzW49OMkVzzbgw/pZlZonoFMQGm/xUletWu2Un/X1/MCnwboaC9QTdeVAS8qOAwsWTws/rWI
x37lB5oh4Z6asZxG8xletCqyTfVGuf2ORRp8OCvuqhFxuztNfCggbPydZwH43vPEFbZLvLwtjeFX
NjiVQ4+SzdRQxKjGmbgYE0QyJmHqDWkPRb3vI1fDoGtk9aSmOhpOI1xPecMZ80/5KuBhWoWnZ7gS
yJWIyXYNu4K7ApIhH0tTpG2oc34pBYxewIyd+USxqK8ylsu5we7jrx3sjZ9ZLGDUqROKWnQgyxnF
LiCldMpvKxV/lbDsws+lirvCC3UoM87xdOPInLoyZPAWCfth64YlPiIrX47VGpMBK7YYv3Nln2Cq
V7cmi9jt6OblmM+AoKF9YVdO2vrAa199LBXX4PWV+CFmTQ8DV6xZs2k65LTWN9WWjqeVTmCBJwUL
GPLQFfLobipPHh95XaEeezVB2jN0D/SHrvsBYvlk2Jq17vIT72L5pGALhx0HEM3cRESyZx+26tsQ
TTlKeTt+8lUqjnG6xDdZXHPRyCgidxlgupNZZnz5ClzZHwEeCuiVFlL/SED1oJ5JVPLo0o4LKNen
6JjMI+xbLgPggFBwmNdgb8hs1r7JR1+1tKwprz4Ll9brNRQI9vucZl1yhG1tQZkjRr42juTVz2rJ
yxGuqsjcjDXkCIcMdsWPcJX1qJNgccnnBTJoWnH5Le5mdRfQou0WNol9hdJ851Bh5roJSGfv47J3
10C/oxsBY+RudxXDj8R7MkEiXCUcZbOKvnil/U8dRaFNRbJ9m+cO1p2aKsgHt23GyuWDGmAnksYe
1Ob7cFNYBmdVnChxWZMSgRglVes8GchNVsWDujFBm1OqbHqbD2NogPS+5H79HltKL1mC7eNmuxwA
LcJrx8LoykO+Soizy2W6KJ6ZL6uCq6WLQW+zGdJzaCD6thQsV01kSfYNzLRsSDpMZwmgoEnjcfmI
FgX9x5mvS9/2y8KeNSz5n01QUJHrYGEGSHaReof7A+NaAXPDxgt8a7NQ+Yc6nfnQTpvrvnWj2hqQ
POPLJIVuFGxaH2uQCNewNMD6YWJ6A6dV9m2uinC3G+1gbgXgiovSBZbUSKMiteyuqCIJc2nS199M
hKTmUCE/65q8m/VD4Yv+hEBfFG0ttvJqSSR/gE4H2g7PzXMqJ3V2NiTnTrniGzy/zx518vOmx62C
0Wp3j+qR/VwxIWcIm609Ig1cnxZT5zBQZRqMbc+WJubOXRd1D5M18tAEVqO5fq6npX4lQZFPnaHy
1W1u+2mxwA+ulOl9BmHBOcZJAYuSXp6QX0ZN7id3F5m5/7rFcjrDxEihzAKcfOEwCOEsC4hIcScq
4EF5DxcEiJlWzVN37nNrnqHtIrh/qLWTeCKnDkr7L8Dl9EM9cXOVrEP9NI5mu2Vzp4+hRMhFGTyK
y5TFy42xmX+YZmo+marKvpPeITikenWXbB2xeYBpfUjIYm+DKf218IFI4DbVdKbFmB1QHkNhCdij
vt4iQ+8o5ebjBkfgcwXo5IvequUTDnyYNCNT3m9JtEDDVIjTUNP8Dgx3QtplhCmu2taJYL2b6bSx
SD70gOAfWJBKt1CGxCfjO/1FLTaDcSTftjtTZ/YWQqUe6MAoPzGywU7L2QinX9lXVwk4v9apLftQ
OUaAzJvoR0RTaNDu1jzbRN2uY0CueygtIO3qrs+JKxfYhk0/LM1QK3rnI8UegLIMF5gAp5dhMd/w
NwxAr0heoLq3h86W3SXUHeSXuUrETS1V+tVG1Pp24D6+h9QH7sbUOX3m6QAPYM2T8jaj0lSwZI1T
fTPySh3A48Ly48B3H6p6G9EzYFtq14yEThcZge+/XSNdYq6L2C/mTsPNPpySYBJ/PWV6/EBCFn0s
p1oo+HsNl7ClKPPYMeHGIyjfld+OopdwkRq4qc/o/pBE59LN8/a4VjAl8vOeesSHWgd8/WKPWZOe
9Tc9anIztEmJzKXNR0vdPdCSDkZqm7BPvtwkPJLxUMDViTT+4BOkiLcLCvHlJReo/gziCDwaeYHE
iU2QFV25pShv8jTEU/cJnSdo6po1aDhRb1IEuxgeDzACZz2su5fAzbmFGZL1HRQ4bKjRnCOibID5
NKvDkyBQzTQpWkh8lGsSbWePQrNr41Kn8Z2vuwAfnAGOf18OCKcHCOS2gwSyddOli2jxfXX9zRKt
Ye4+DGsEfwjB9E9xGA/AacZ+V2mpNB8/LEvWVcthLTo0dgDAPkvshwr0ZmuTNR2PWQLL413Pwc42
4wSYt92WAPMLGVcQP6Xt+qtJZLk8MhCF970ATHrogghXhGVJdSiqmJeAxDqTXPfMKNCRNocLJPVg
vwtYvi5RXgcYmDqazU2Z9QRQHDC7l0RF5gd6jnQHgpYR6VlKih4xzPHUpi1SOB5J2LB3KZpvSl48
wqEoSyRmtlrF0CKSLniDjCOB3pkIQroqjhx9H5qc6STUx34sk5IfVRpkDidX5Ar7DDJ3pFedrrJv
zLmv28bZM+PqK6tV3jUoE8YnD23HkVbUnGMcHjGCRGFAf5Xb7bCmw8UQYU+Om7pVWsE9U0KmqZpx
zMcnMw0w3JtibWwlMsRXt4zfF0bRg0IOoPFYoPdgGGE8TMLs9WHDYZM91DMnTyUEROYgHLAerAcs
GFhVhP+RSNV/VHqaq+Ncluxuhkv0yWrYy442MEevgRqjO0c0hvp6lJ2Gu1sPp17T/Gnq4+RYL1ze
9jSP7tM+ZLepAmkp2QzyGoZueUhT6r5NtrTnLaTp0MQlDuFDXDs9H1VSyAv0gx7SReNpU88+DvCa
s67Nitmppk5GCg0pBJH2ei4wuOMKkPtpo0b8oOC99bkDv3Yw2JS+2dbeXHDK4/AXRT8cRIf8ArdA
H3HqiJMt66K1k+IvnWDJVyBv4QTRTo1GHPV4KlXZPURdbGDSL9B+Yhqfhw5KMIbC7VSmtPsifYpO
QzmR8guJqbmxKaGhoSZ0VSsAjt5QlWLQLAbCLYJrUeySD2gSZG8cTFbfe07Kt54JfUL8nQNze4AB
UV4TQMYvAN/Tfo9pQcG3Gev7glKCvBXBcV+E6HzQ78XwOo37qR3S+VW6Cr5YuOhBhAJMlsX1lE9C
trMRYQHXtEmAhaXvkpYMiCNNEYkuvx/UnL5yztFFIR1wD003lLxqe3xuC/gLa4KvKr8eC5uWh4VD
yGmQa/XsZlRy+ZdC1Yb2DYqQ+Otb94A6qry7ipYe9nPVRVdC5+nzrhs4JZvrbSPWCE6/PHSv1sEt
iogUweRrKdRQkubkDtSduYXVMhngQEJKcxdmq177dAloSQSY0aEXxBC+L8uKvYJNiTrNKqCYPxxY
K4d2Sc4dp86RG4DUDJIpAUvf1S4b/ZlBQkpPY8mXW7iTDWpZpCPLYaA6yo+RHqH5jTeXvyzzMHwp
lQttP5P5MMSRji/Wl8kT2LWqhioIOdxvN7xHUnWD6DehTY/maCKgQ43UEyqOSF4I90kEY96uxFvH
OFdHoxwcBlCkYBG1GR95l/XuxFwBKmXs265HkmaOexnrWrpqkSKnJhPdPk+znfoPqUz8fEBVQXuE
tLqQ6HJjEsuG9RzFMF1mHwpLKAy1CfzA3wbIRvcWE1EVOnoCYdaH+L7nspB1i2o7ZDDhbXxEH5US
B26+Hjj4q2poLNTc2XqY3ErH/nataEpimNZQgKmHwQEdIk2AzLu2J2OVFp8Z6zPYRT22CmgUuHHI
ZBoXtCyWE0OuNl1bbqPxr1nPwcH3Cf3TOB1zDa7ticYpuJezglBqmQ5mRfuk7qGzqsdzyCLIpWwH
JTM4AAeZO4b/c0Sfsr3Xz9xN66FWPOSfc7BM/OkNrI3UTjigAcAOjaYJDeoWLe126h56gZ2twD7c
yh8sozF83NBVb9hvOkHDnS9WeR7xZqoAdEWobGmHvjnEIBwvL5YDUKjuFiSU4RJ3dbxmrWWz1f15
A7uFp4UjDzbAV4K+T25Ep4DFrtMtsRje1ggJlcXcQvRCRvpEllyJ4lhAqCrITWytXiV0SGJBjoPa
gemTUnDfp5DpyUMPFdJ9CjEXUndVI2Ku6Agzo0HSWSzluK4KKKwDkipaSKrs4LMjm0ImhqPyUNzU
wA4mWd1tSP2qI42GAp1uFkdrdDRIMl1nx3LdSHYG7ze+qMoOzxHUNQtc2DCfNZnF3jlCbTL+iKce
WRbU79z0R1nMNT84A51KaLZUg3zcCrv+Utnf1IK5hxzq2CvgwOJOxhQdftLC3sO1uI5HRUaItVwN
IlhFw1NXB19ea6RwZUMmtWZNmHw/nc0SQ8UYKuUnmHNc/0NtMe0RWrORomFTldnDQrb1cRaRD0gQ
or1Dy4IKkXYqz8+myJbxQMcqvEYbDbB8Jszr5LHqBZp2eHxh6XcTg8Bu5g6u73jaIodqBF2d+BHp
hJmvLM9794NFYUdckFGnU4sGCuwEn5aj0Wm0SQVxTqrrqaVxJuUxQ0+vq2SW5ZfBDVkytyVNmWwB
KIocFSrsyJcRffXQbSjO7fIZ0gfIJhqjoLJroelAh4YJzm/oigBuXRgqbzSD08jD7wMIt9B40pfH
si+Gm4jNElJ2m8NcAW2dGiHdSFc7H6opr0FJRejjBt8CHkwZGBzz0NahDdWgu9YCMHvdIFjA2qD1
RxvFEuPc1KlIVHhY8bAPWU2r+thBW/EzgngJ4GGn2B0apaXzVxSXnn8su9HsWRdJxRUymOLGZGUu
XhEiyXomLusepSf0HjJJ9oOZBDNf+S1ArkYtkJFtE6FRIvbPVcjtgzcDxxBgYwM7XI7y7LGmYVbo
8/px77ZVHupO+usEoIU4eGhj/uVJBh9h3s/Z1ZR1HeSJJn/SlMnTkk7x58LMSVOX0CFyM2xQ6M/b
2sBytF7gqUzFIbWzg6lrmCCQR6eP2l2zwkCdNk8b5KCMevSt8/WwSyNQDbdqKtf0BIYIPCu+KFjM
B+aIQ+iN4HcQDZrLQV5I2IzmT2xCS0Fi0amHpYmrDnHOVHmCEEJ98qFcoDpeJowSaoDyawavMIMF
n2cfNLoSoM9YlVVTg5wavbSKntaQo/Ra8AMO9A7KK8AlD9sIBKDZCqWKY+8gsDuQeBTHTaODV4P2
Q/M1ZCOjOjii/vIzenelFA0E/ZKvX0pEC3cblsmgs4l2FVr4mMXicnmuURAIoEBjKu/JQNPbig99
CZkQRWs7k9D6Fv3f0td1QC+fEKn5AVq9roUGLP0GV4ydwDOU9YoWdDNaeZQ+Q/sQ69dubgZTLfRo
uagGxF9DhtsuSdEiZil8/hJRrsIFyFVPAAbIcW0GuJ6/iBqKh2aEEOMioTCJj6XPVxQFdQpXg6Zx
jm486OD2qc+D8S3OTWR1yM8PnBiN5jRgpj544gFDk1TSSzWM5LOGyoI1zg5fyDzKz2aBi5uLCdgj
FJUQSjGHJT+YLyzyMUNuFaI2QuZxbyzsPTNwl68Ts9G16bCp0XahLz8sdpE3S45ue6jI+zvgAuVV
ROPqBYixKLEMWPGq0o0cQxbPj86s6XWP70ZGqzBX+T1bi0dIZyZAPOU8V1cz4VNx2OoIbZdGUYfz
lKdueIRbVhwMwK2DwVJHMzyS2yPSl+QWPSQ4tIE++czpGj7XdEkaNaNZDgMxcxyrgf4FWXF8yPJs
ea6Q7p+TjCavEgr0zzH+JG+igImD5P8zPDfVfQDJf1Zuwa6r7DcIlJcHZeP1f9g7r+W4lWzbfhE6
YDJhXgsoSytaSS8IiRThfcJ+/RnQ3r0vSemKt/vpPpyItrGlQhWQSLPWnGNCElOVbvAeLNdepGXs
aAxR7FkP2pJjRmcFroM4hb99PjZm+5hS7AjciYNKA9kTBEdsVA+am4vbNLZE4Quq+se6Lg1aYSgt
M8t6mnuq/+02A73TtN9ZoCD4BPTAcTF95kRbFfVNK7pKyCuVxg2zfOe6qzapbfA/IxKY5rRo6DXQ
cKyuxIyUZt6PJl4NCAGVPqn4qPdxkS5HhNyzug+TaZRPshRVdkgrF7aKHwrM8lrgDlKMLZNXhpqF
nhb6CPhPia0HCO+MhW0jFL7EbzO71adjD+8NAZ5tTnInRDm6X+0SNJPaNHWWTznzmIx1GbDPQ6cQ
aLMdRQhaBBor5Mhs41FVzXiheWmQsQtgM0NcVz/0RpudLqChiVBv29XjnK1IpCTKUAvVUbiKyBmD
DW2QKI0WHZie5SqOMIk12W0LfmIMhzSgEety7sMylEzQ7NKq66ugGyG6Glu9tvqu+d5ny2DMGz6l
TmZ/rARbss1Sx8wMB8h5MvV8KtbrLxF2pHv5Po6mwWkeey1aTLlJ4NDwz9DCO/Z0psFh4L/SuQtz
2590z3WG3QftubcGEZp/GKg9vLI0OZHpyfduo1LnzJHCAHzSU1wkf3e9TTuTtJ9aq4hQe47uUBa+
XojWdDZOm2NEAtagsworq5yc+/Rno+vP3+ttt5ev5dCnx67q0X9FBb568F93XxM5Y02KEuc5q+rV
21T8JfwAl5IzELWKdtkHjcq3Pfn1iti4uRurd5iW74oKeH1Fioau0vFL/Cj+uuLwl6rGkmVLa75z
YtEjght0gGp+nKQ0K/96FH+TjK//6oj+ReN9zVN4jVf4f+E0XCRPbdVVL+o9qOHNB/3/R3N4A5Z+
TXOQZMe9GhwrS+INVtn/hkmf49P/yXz4SSr++bf+hjkYhviXYeEI0ldnswSE/A9W2TCB0hOIvlpV
flrqeAH+jVUmmMOgt7zGpuLLp9v/D1bZAgFh8YGwkF1UGmg1/hOgwzt/KdtxEAEmIjgkNjqWJbGO
9ld6H4U5oG76frosRwt398gKvakspNiwysbhk63J+ZROQ5ltdT1TX1QlhvtMdGDGOq9sHl/dvb+H
2RvI89uR/vPbCIAF6zum8+bb65Tw6tsASqozL+6HS7MpjcsoW8pw0zsVhYZpABGzGUbRf3GGWks2
beGqxkdsxRKFcNsRrOpO+ewppV/xGTEb7jw37hGouMZ+tmX4w0A3Pn0wSZnvpBHr/RO2swqGUMjp
rvlO+yESSiYIG9Ulzogoglqz5PeDYDXbKQdADRZpcLNB4nA2h/LHlm3OdGtfsD8wKFVV6jmeus7w
E9BKASXyilNaEev08FqZIZmu0vg666l4c/DqApo13kMXN2d4QSAnw7uwLxIwcsX+z8/h18fAHKc7
PAibsYGN6+1jcGaNg1Wdd5cYoL2HKnLB9IjMZGjUZT9dj1Pr3dahkX/+82XfzqxSpzyKtMWBI85Y
5D/Wr/Xq6VOEi0TdReVl6S7GJUr3/hJhAd6BMH7485XWOfqV7uPnlTyMYqtuDK/Umjn0+kp1iVIS
bHF1SRtZfMPq1Ob7ULkzWCfQ0HqDCNu39NmtfBqEY/HRoFkHxdvLM1BMCaKD4ANmh3eXR2iTMJ3T
SXKaTGKZ7+W3LF+/A/aLbsvBBIq5zqPfj3kz0iTMKucHlQ2cM94szieb2oRvjSldh5TO/z3VbNMK
Yneef9QaFENdox3iS1qD7UFa9vI3tuf/SrEwfn1QiKqYNpADYfFjZXp7+3QgnKWUoXZhgIH9lrCh
jzaGlqlSbKwZV/JpjJMMljp42WlpECWz2Uh8jkfOi3KgY/pzHDlsDdPhR4KU9XmQdeyc/vyI0aq9
v8u4ARlEa14rJi7prI65V8PJbt1ER5duXaQC/aLnBsqLl/3q0/J2auh7hLSN/mkoZtlD+4gdCmrl
vjPbep+LGod43hQ3NVSaaePkY/Q4Aps7zh0bvlo29T39OzcA2QV/q0rTBMulxZEtTLvycqy1jgMe
Z4EoMjyQeAsSHt8c4uJAnye/MdPoOqJvN23y3mkuYWXfKbPQoD0OJjcymU3mBtEvy0Yf3fQ8j6X7
JdSpKse2a5wvbMs8f9RjdtcMuuSouS2HtnF2l8AYQWIt6fRUd/RIe2S+nGgL5ezCrumPUE7MuyaG
37MPHc1INkuchd89jHmUVstG+9oX9PdrysJHdOyArRsvfwaLCciK6k12m3jh5GwG9rSnNmx7f+Y+
cMowvSv6GNOWvXSzM4zJGLY5kkcaiSMmJn8w4xCuudVSrfWu4pAGNnhbYL8sNeboY8awOXM4+eep
0OMzs/XqW0mlbN97qWYi9C2Wb65dtdtOn9JlN2RutNPY7H+j5D++IM2qpY+QSofUGZlDtJtUWvFy
jON2jobe3bVVGANis4pDyR9FvCraihtNZx/QcZpq1GtG9o6VnJaNUHnoW0orCwpJ2TZaZY6fRssQ
QdK1qHhSRpLaWWoE+TZZznRuU9jIQ8SZjSqKDV0imnDPcRib5vKlG7VpLWp4LVN59WTORaqslhpr
39f6JahptE4UzZplj6xLhehjEiQSqZlXtzpUh2M6wxX3e55BSKNI9yjsxPRcgzIMWQ9Vno3NFg5C
pPttrozwKm50G8VDNjtjHMxTviI/O2UxosawMjpQfayFOxsSe3g18OrYkd+4NfUIwwLjsCvzpAWJ
2rB4YSaga+ID1jY8zikh2nJEcCHOE+DfYwiV0skLcNvsCnayjIrFdxfJjFmaGWqDIm61HBnFHHXX
VOnQbFdR4r5o/eAkeqBXpkIU5PbuJeTuKDyVlqMcmfrl1DXLfOh0ZjeaaFHsILvvhqXZeW1XJrs5
t4v5oHddUfvSpDDhO5Oc832L6U7zeazmo1YXixFQps6KgH/r2hVtG/jtvSrLx7QovOJotZ7KtxmC
7pulVxZNf0p8xlk8xp1T0vQzY7UP26Eub1mMrRMnLjPb9TXfYFupPFq2rjEtHJTSuR4vChddz1bj
VWlRjBn9qYXalQdRaEV94KDQhF7tdOxPSphMyw8Ov5B5Xb5AEWA/jpujoSfiwFEis31EVY0VJFUC
DLAPM07rY1t7+BPHVPgWovKFAkm6aGd6mEMHrkOUDU7sQRQ2gKpUxzgxxmibeQIS6PrnNitAuGT4
RIhtpzGhGE0fRfvaUkeAE5nwHpmXxgKLBfTyIDTrbs5Hs7+0aw9YZcl5+0L2JUtSxJmKv+BR3Ld2
mEWN8gsdmjI+NRjoJiDkcknO8KurO8Ex7ZucQgq1rsHgxTiD/m7b2UvCl0fZj07Rwqjvc2TdJpgl
v+TjyM4ijdLhluPk+L1uY4uOzRiFMLKlTu/YDfkc6LvYZaHTGZf0xCzxqVPSuDPgCaJDs3Hk+gqT
4bTFmpUmh5bWIi1+h1rqVaI53kOpN+vgTNMGUCO48+56moWC+d+MPJt4LPliFVoQ44wVzHvg0M/o
Lpgl28A1vKk6qs4LzZUNmWU3plt64jiJdOwv1KTWzWc8T9cy0+xpW40Fl66qZaFpYRZqQbDirD9+
/eoj8xPfi4LXpZDwOz/1Dc6aTQxafPG9bODVqfMoSz6VeElp5vbsCiL+GXOqqcr4qjHETA3GqmOd
x41bvb8otJh6ZqL3De1LdP3Wdh4A+vHUeZl8fhETCM2bdZ+syuKBdo53QsGduBvsmBnjgq74t7Gk
N0GPJZ1vLDXp3VnENjc9q2p0xbcuq8W+A+l62XhR8wU6iN2slr/EPFVu5PVn4F+opc2t09B0RTi+
r01u6yopmJ+yPJPXU99Rbm6gR2WPo11E3YE2bvGC3WydQ8D4g7mEgWNtE1Ry3a4GsfOo6WGxK8Y6
oqwtmObmdoxvEtSYZ/TKUhlIszXxweRSsBzFpvfQghmKtrlZ8posWmh5R1FWRvOjYEKeT67BkNqi
wGGMpJLGz45W0LBlkRmbM6PtTRsWfa4GVlpr0Nl6N+nX1kPeqM1s00+Lp1rjGbndTIqMYTgDah6T
j5oKYxVpjaiVjzWPBcAnhSRs3cOgyFdwaHIMXbNxne4gCooth2VcxZf0ybtlX+dZVV2U9iTONUUj
YRs3ZTGcRfiSyXuQXRHfsRPpnnV0tSgwHaDoK9N4pHw9Dm7DKjA3tznCg+SzUS2WO2wQCWXzfa3Q
ePBhCJO2Ma7w6KSF9fg9jnRtwAva2dkxQe39aeq0cNm39PaTbbL0DNLEVKl1DXdykZeFXa8CgnrQ
7QthxCgjZ3Y33XZE74BU2C0B0VIALZg7ui7fGpM1tcGQIxTaL1j6+apiipxgDmmO+GFNu/6Rkq5x
l8YtY42VzntgrBfddUm4CROsWXu44YoY4cXUw0LuR9fYZNng3EsUBmMworkWSMByoAxNCKaJxZ0R
va0Ti6fJwWGezhNLZdW509axdY1aJof0Pa19sGSatOgia7V6DAqSYMwNu7FeXeR5yPdv8RfuOhCe
xFVMun6cG8F7P9vIqkG+xA4xolgF/reS8mFCFZWKVxv4X0op/2TovmJiUgHh7/y7kKKLf+mmtZ60
Oeay8WA7/3c+FXSyf+kCFjHsgrVQtiZH/buQ4v1rrR7qzEurgwt+5T+FFCH+BU8NQxewECmp6P1H
hRRhrYe214c6aROUavEvC7QffZt3h+YaR5IZhnN85dTYsf0cNT0iLNzyvmzsbD44VWaVgICjeD0t
WPVFZOaan8NMfcbAuFSYygqz9hE3NdMxRlGJLALP19PSmt62KBNXbERRz+ewbtr8MVlEc15BtnpO
rWjyNkafTf1GhyM3B+Q2DNY+0ezq3oH6QsYT4rfhBKS/HS/a2i63aD5IuUFeBId5trML3LTC5zCn
NjTLz/V+rnkz2BuCxy0XFJdz+3XozXZrQpQ+imHSZ39OXeMHwhngtDO6rJ3HKd2Er1KCPBZ2nFzk
Ax28nhPOQWv79jhURQpaNimnT0Oj7c20N4PK9B7HckJoqOUKoH1Urd+K1IrHSXY1kjmLRA1e7Ziq
fHtYFa0GkrkM9GjQV3lK586xWqk2Rsku14SM3PnM/rByNzx57rK+9Aa05kSegIyxG63H1D4bQe09
cUfmM+xdKfpNemvLEWNxp4kzp4VCsraCN7UYbWznrUuFfGtO5nhRpSJPRL6ytMEZlTuCT4rB8Edk
58o6pMkUV83kd1k99M7ZAjqdFALf6ICnTUycWZ/GiFQitifD0SgQGw1nkBpS4n8gyAPey46RC8qi
DhAUiC+DZRo3HVLt67xBJ/PslU6dvnip0b2wITdH69IsO1kYtw5ZCDtbJQ7CedqSzud6RIC0aTBA
nCNIzE42MSLcKGhlMbz6Pj1CWCgtJI7ZJ45h7VZPCAEK42y86ma4WHqScCjKgboHFOMi7LSGcXLT
DDVepC+7BY3RPqviKyOppxtl9zRokReYQYKJvfTzRkUnl+McIhcqFOxr6SYf9FKHBg1zBzXRpLe7
xVu6b5VZ508mjRZr5yHKh8HeALtUbogQJVJpS3ZS5xmnjuPWRlhRfkoLIi8Oouy/Ip4Z1AqTkNca
d1ASCFNHX6MWuXmUCrYOk9T2nHEI8OJyF7ltcU5djOlTWSljH4+Zm14JI3Q2ReOO/SYz9exszc4B
gW12UPBX5cqAMOYSjlJKeoDKBarpdDkhyIFhneozNpz4G9+RVUsnDAZ6wKUdd30W9MI+R30DU3TK
wq9xG3u7qljQuaSW2GZNVp56w6nv0265lKUjP60j+4ouj05xzyLsqzEulhQxY5zUynfJUdi5SW0S
zWLV+ktlzPpVRWHwMz2c5YyG2HheDVl+6HLO6HNiR/s0HVa+TBduwobtAzybbl/b1OsiodG8Arx0
7mbOA3anq9JKiVIjJOWczpA8J5JHO6RpNz7KphrhngEyIjLHMr8UciYiqp+XirNkrls3tin6rVF2
1ovmuMRaKO7GLltSdexV/oS1yyNrLuxcyCBzA5BisMVtbY1TTBrLUD0Jd47uoPtEiB2zVn4nRSLZ
l0Sk8Rm1dszd3PQtVCKbph/yI4jU6pRNNF7dNEUpOXAWsOA0HEDRoPKqS3IEemAEO4xZBgO9V5xH
KCLfKSQrfs79uaNc/YlhTfCKOZ8DD9IQEoTegeoIOCTXapwTag+IL3AV3OfJLuNrL3eTwxBW5TOH
Vg8lGByPTV1Qy0d1KGjn6sYxtNMbVbTucbZWVg+j+9bQqrrYGONsktZjgbhRyz15eAbncYlu0nGa
5JKWMjN7r1tfqzwCQxH3hBiOhkiDCRjsF4kOIbCMermpJhJghNOOj2z8StSGaXVh5jUqhMGZnrSp
JFvJtNRLRECCn8lm2VY5VrYJreFnkxCxq8VIvKthcpfruZTVzsgjdW22bX0W0vW+dYx2yfwOlhpw
Ljxu2w6r5ze37ttATH11k6LCUgDSYmIH017bYPaIXpDU6YdyKJ0vlqkWak0MLXAAY+7Hah4o5ETI
scuKmd8difZw3MG+MJsl8nkjrZ2IDPM+wnd15o4yPlWQXq4bA9GmavSBO+vF849kbtUtYCV0K41J
6abT55wjBx4WP5wae2MYg3nENjX3PqquH0VB8pfBRm9jSbQMRHGlvmY17flSVuOn3NG2/Zx5F81g
ymRDZFkcHi1byy5i3WgCqAjp17wbzLu0y+sLp3bnW3AZHQE2duzdIJkmPsJV07GawkSgUhSjP8SJ
fkWFIHssvKp5jNCCXxOjED7UWZic9VNDONfoLvdGK+YtR7V0P4NVh6+hmo1ul10cCH5t5U/K1NWx
zBekrRGCdyBk+gz9pisDLSFmwZYcChpwg9dNB8AKkGRYncpRI5emyMb5DLQlusGkNcytWwmL+6jG
z2JyJPiY2N7TrB5in7yx5WQkhv1k8vmoZ8MyuY4URxU71b3HeZEkhImFhd4FK5hvuqhLdnaS2edO
Utd3oTOgwNAAWeEXCNEYB+44neNwaXddLfq/AW7/uzn+YHPMbmH1tv9jOf5lc7yj+J88f3vdmvz7
7/y9OXb1f/ER7O5oJP4V2PvP5th1/kUHx6YnScEedzcxrP/eHFsGm2N2dh5xqhZcNIstK57VNbyV
1qRks+1hM6a7ZdrefxTe+q4STx8fNr0lDGgZ/E8wCm8r8REnq8Wtq/5gYllQfp551BIx+Xnnogdt
s0GNXp5nNkyowIvRUL26V7/pKr7rVlAnopVIuI2pI02hC7t+u1d9AMTAC97OSe3H3hzQPRY2DCIz
D2acs4f/4lKeK3VOIfjJ3vuJ2Q8MhlFItRdGi2/VNOAcdXG9pQXU/Be/ilvpWTY9M/sXdAC7mQzV
pFC4Y6eEavTSBK3CYaYm5yP889rOeXWy+XkD4SrqOLMZFGA7395AWq99lktuoJeE9GBnkxJVb79M
gx0QTpf6TmWxVodEnNFNqz4iG/724rjP11HMsc9+e3E1xajfa6VQVghm/3SKCfDg7POfPjhpMi4d
rFo2mg7n3VW6yLW6oQl7nHfEdjE2S8SwcmqcYZvWBd2bP1/uXYOVOyrXpj7n2RUMYL9XdEiWIys2
VL+PZrb/cdb+4JT64kYVm4e8OLMRs36gIVlPn2+fIUgQ0+PoAH+eFKF3fWr29+Qx4aDepxyGfUBO
OQ/Lq7Z//l3rbfrlKjR8kPvoIO6t9VV89aqJPsTq2GT93koGULiadg4w8Wom6xmNUCE/+E2/u4vm
q6u9e2jIKjB7wjPdu7gqNiGmxmgoaM+la+SDt0biZtn3P//Ad9Ra+fPJreR8xD80P2mCvv2Fc4xx
G4E1VuTYFleiEvlDhHn0iCLfPWAw5wTQ3DjD7JKcJrpnW+nuCZPCoY/aCuekN2x7zpKbdnTqp2my
tONMjsTGDFVzu3rBcWBw6M6a5YOJyfjN80c55OiGLVe6wvsR53aRbVaK1ygZEdxthDZmzmaa5LDF
UbxSjHDuYsEficPM6q2ZT+KrjpD4Gr1zfekgE/GjOvKuKNRGH7wL8rdfjfl5fcOhR75XG6QeOG/6
R4rWbIx6NZYBmgasP66ttrAWu3sOIZjURhu/Y5Uv5QnSQntOP2rIgmJSAzrxkoJjhwUDleWGvXMY
hKULCt+M5rOoN9tL016045KNAL+RAQdI9SCVYkp96OmMPChsUL5Hk8Vvhebs4NomGJ5bd9tX00ll
LUxtLe99FUoP2CuEaZHdU6HsLjMxW1Q/lmzXWj1CZU1dVZ6zHEgRxeQt0HpOZDOd65gHHrW2GfZp
mWkrw+olm60bhY4PzXKUHQjcUFd8crn782j99QWh6MXGgLeeNdh5z4Sdukj2clwfehdfahzS0FLo
RyOZ7volXLMocfX/F1ek7E7hRyKsfp894uHxx7iUqX0bhsi3xTY3oievFOetRROR8vjnP1/v17Xd
lQ6zDcb/ldzzXn7TRd5A3ECv9umMEc8cxHiM0KFvXZNMzD9f6tdh6lLYs02gcp5OE3H956/mtqiX
Q0qmLKsgutGzSmuMYzX2zgc38LdXoU7JNoWGGvfw7VWAD2mFAni21xCdtri2PO1AE8+9/vOPea/7
Yh7j17iG4Zq04h2Wo7fXyWgIGvT6OC5ORhXQH0539lQgYOqA1Yqwg6VqMfB1x6LZ7z7Sb9lXIks+
mpYo2r5bMFDEUTSVK+cJrdy7ZalpKlzFgwPWYsqd7Uize0fHU+3EqBLXt8QijkaJt7LVqx95NTo3
5AKN+0jqwwUpDdaJzvqHYPLffic0OC4qLY8967tlhUKJhlDd6vZIwMuj3sqtp/d0t0rVXIZd3fsx
7ucvOS0/yl3afNWveloiTAAiuWVF45f4bWMaLjN3Ip98/Equnek3iapvZ7Cnm1ol8iA5J5/KGZO0
TuHzz8/W/O0P8IgOwT+B8PBnpfrVSAUn4BWzO3JT4/kmap16148iuo+Zxfy6cdIg7AzdLxxbsWK1
xYkG8jc3ce4guHnHvg7JqIaOvh5evU/V4lR3rlh+EEgPf9ylnkVfbqYKm2qsFSoH9Iph4s+/4D0X
6+fo5MDyzy94NzpHhZ8pquZuTyJndAoXr0R6P5VBqumBSlom+R7Xa5rqR4vEYp/DaPHBe2j9/ia6
OikisLl+ARG5M3MJyqBudZUq/HK5K7+zrbp2OKHjdNefq3yYHh3CLp7QqKl+iHzoFDF1oBjnEkm5
pt6RkGnTosTmPxYbx+xr8mtBSU8SA4tII+PHXBoGU6Vz61jZVgIwD2zNe8QE1h6MQernmiRfdqmq
b86g39ozF8IBTZ8YAYr84J7/unXDhaQTFMAOgTbKe9iahJSE8Y0JoUnzxzLE6p7mgbZge60WaX2w
T/zNtG2zB+bkCSGeveK7E0UHXaZsmXT2dVS+eAj8WLWHdCPQVnxwpfWT3u5I+VnmKs8U6DT19xt7
HEI9VXHJSGqjO9y20SMAc3AyxcxpgqwD2py6rbkn0h0+omb9ZvW1QdWgrEVY+ys1S0UJBawUZE/v
zF9QF15PTrOiwV9yR33nyGt/sED93Hv+8lsluVYGOn/Qfe/eGpyP3ZQkDFmO4eVNb7HvmQkvnst4
8EkO+EFX/a5K8imI5prNjXATn6zpNtDZrfz5Bf7tYJK01BDII+V9vywnvRokVIJuP7qVCvTasTcC
WRQI0iryZZy+/Plyv1k0ab6RfAe4Dhnp+xnbhrQUFcS67Oe5nfYR0Tf+As34gzPib++vQSWDkcTt
/aXDl3ZGVAEN6vackaEtDxNeyBLbhB262nFE4eZHqDiwfjT5dgyjAuuPkaOl0s4WekwfvK+/HsqR
rnIq5FCOFly+f1/HuZcLfDu+zADgCD0lbex2AZ4xRz5R3hqck6Lcx44yKbL3+gev1XsJ6DpDMy/a
3Gz27cjb3401BQyAqFK93QPQj7/XTkt3AWejuuoSgwRKQPsgZEAZ6NACZg+99mA3uQz0tAYeVTRO
nPkjLPOLIbbwaptK9YYPP6p7/vPI+M1EA20cYCevPvuc9x6SWCPwU5Z2syeilpx6gexD0PvbspdP
Prglv7kUwgnheKiLkea/r/3Qm+rqBh3MXi1h8UKgnvNpKWN6a5qt/xc/iz0oRFJ7Lan9MqvVZb2o
2hXNXppJ+wmCjr2rZic8g8ZOFfGfQuP1X7PHa0n+byYxrkRZhC0iSt/350ZzCaO06rlSYulREKqy
vi0iEGasbshTp4KmdAUf6s8X/e2t5HxNcA3RNUjs325OaTSCAopls0fCNPiFnMZNkhZm0OpYIf98
qZ+6gfcrBDsN3fPAlxJE837H7WJh76PFYIgIotZ29jxDvUpiMS6ERoRl7uMtNQObPXmOHW8YtR0n
R8JzF8RtxafClbxciUWN8RjSQH0w6wFJE5Z7FyZVDpNhg743/kYEpXaRgZntdlGck9ncQdTHc85P
IhLcrhB2eoMcjd2INp7qvhZ7e1ohDk0dXKMpsSKxcWf3JgLHXEzS3BF0MNlbCyO8+dkDKlH8sAEL
0geHPGHHZ1MMnGl1LrbxfZfTODzmuI2BMiVGAbJXr41TQcy0tqdpOXSXsih790LgXQ8/2R36vh3/
XxsRYUFXovcnvAwgLyK16MJ1SukEPfALQN+yyW8HoDJk05dadSB2BcfGHLV0LMGVPRT4hXF290i9
j3CKI+QNPbzw3Zwlc7RFzVC25+nAcRK6jEcXad91o5cFiKXmCRMsne6zQkOzQ92hqM2gLuS6uUoI
FvrmoHCaN06oJn9xgYLf1hK13x6RWDpfExU93MKQadUWCJDn3JDA4sIwmYeoP7KJnXaNS3dtJ3Bt
giWrI4LNoYt5+5I+YLXNw7X8B1/QI7uuk+49PsTcn/KC+PYO3I4B7LSWh8LtP1Hn3fXo1x8hfuSf
c83VbxQ4/U1YpNNBm9N8azXeVZ/PJKJ2uyl2yht4a5uBNI0t9pZkb4psBI1K3HzUDydrmEffrLtv
aQa+W/ZmGPTpZO1QXz4LSxu3Ayo0vkPr7G0AKVtPJPZeeKhH2DEv4Km86KwT9fTdUcimRE++dOkM
35bGlofBQuI8TDM5hvnD2sm0Nbu5ll7RbpEzJNcZOFe/1xPjzC3y+AINdQ6eCxlFl4QP02LJvdQM
+qjYQJA8hsfQE5k/pVnPpqJzfLI7sbB0zvIJO+SxUUJtkgXbabJkV2ApEKGKlj7uBP5Rz+BpKQDz
KVQRjEYZOE0CohOe7HXoiht0jdPWGN14tyzt4s+a6oPQhNizsHW9gWdUfy3dTj8vY0LRaazZtE5V
+2JrTelrCgeES8F671SVPLY5EjAHxv2RtAaUMDNsaIoUJxMrEDY6Y5fJ+XOBgvJzmYQHR4rbpJ8/
o2Itt6OOH7vtw88FLJSWN7Bwj0g7yt2gAQNETH2XIXo5daEF+TKq3K1Oy5Tn0CAkTz2c6JwbbkiI
GK6bqMV83U+si1Z3Dr/E2eQTwttZA+HXjPXBtVRygCSOSL1whxfRYdMGnwg2JciGRC0zJoOGWEOO
5qbeIo+tEg9AWEViw8Zk8DwWpm5NgdNwjmAxZZJIo378gkgguySkiJB1OIUbNzOOek/CFI3dCvP/
4p7xP6rtxAuxDaUp5+7cncdo7L5ASXE62CUmLc8sWHBFfNEQauhphGBcQ+JZ7x3NrJ4mhyzyg5Xl
Zh8UbgsFZK6QdZ1rmq3IXXdc+of5PEjtRHlW7yjSNih0W+7URmVlHqwSmruYqv61mafmXViUWXJE
N9JuJdL4S2M03V2VDCPG4oZiXJx0OuzLkP0k9d166yx6flazyD4pkt7sbT6DXkhHmVjnE5F9t2LI
wheP4n7vswtA7kf0uR4sszvd02cqXtq6tVEcFZ3xFa1yCyaglldeadarJ30M0ArPe8WO5c6dBYn0
HZ8zazlCX2U2p2XNUkumUhwx+nSPVOFog6RdvKzuEkZCbHnNZ0JzmqemFtkum7Tms9OATwBvp0jo
Qz28SxBIPsoKLTUWhHEM7FAWiJuWjpcjNzWJWlRkQWTb0k/ZcB3RDGfA1yZzy6nUa3cZ56biAJCH
P68AcDw04biq1GViEPQUjWECsAreh1/QGjzW8D/XMaiNp4gIqFu9iPNN5aCA3UG6rrUHtM38RGc1
4Z1F5sJXtbPhYTCnfrwg/ya6StzGDUiAXS4qBf9NxIJPtepkL/TEvh2UKZcNO5HmZNdxfIVktP5K
6c7cUjiTV1HLqwr8tEBGRMD5joQprOWYAaOrPK8HYltkLK94iRpeKp4uRfjmlBUe5PE4rr+3Q9QC
HGmNuy7hfidpNkNFKee9S5AJIjMxAy0wm0+1bNcAaU6YYIyWegiyJk323NnkIKeCj9XwsNGeb061
kXrny9DV39Vct5+HmPu6INJ4qowIStBCXiUqWAheJ9BRM44U1T17YyevxNJoxJ9WXnQ1JSvZEmVz
MT8j8xcunAsTWgXZNSM4wnODZbkOEHohpQL+SjJfGaclM1QfdhsCpoy72pjlFajo8L62Y3REsq++
2pGdBQpIB3gu7EPGZnDZRMreMrcRUTenGdhjEOGpOGsLfjze4emesFXmxShMDlbN3651LbrqvcZe
NrFLEtKm1F06FlaTH9GCIcNVHkWcIMnG8BQXij9AeIy7gd+aqyBd6qrfLLznlLHK7nGeKVrj8e6e
nUhIH51jfjRatY7yPoYpU6P9v4UUOjyISvUwWiu+ZC717IbYi/qblcb2reYtDSTccoyvCN4ojU0n
yvZz3izTtWt3/YNeT9lNsj5usw3dc5kagNgFCiAjI7vecxyku2wy4isB3O9/2Duv5biRLuu+yrwA
OuBNxMRcAOXJYpFFJ/IGQTVFeCDhEubpZ4FS9y9RPVL0f/31RUcbkaiCSeQ5Z++179w0nq5Vcjvf
1Bn5kDIiqvdp2odnXADmHuVEeWkbA7+xmrMzW/bx3lOZyMwDbofD3NASXyugTd8c8nKBufRxWPn0
W1porrYyIMBQKiwhCAcLBXumHZ7NmJLLF3jpp30hJYS+uOdOmpW6Yem1Te401qz4lGdppcEHnqtr
BX4XRKQp51qrJIcBvTQqtwyg+75VrkLNJNUCoUsx1G9KlWoPZoRKWQ4t0kqZYlHj0atvWC3mt0pP
BTFSejllQZNa/RdU0rPFNXO494XgtNi8ydutij6y8Unw1O5mBKZnr1NZzRxbfhmFW98QH0bjv9bF
VScn8QQfqr7ROjc6gXcnfNHrXbxOLu6jNl5U1i7PNxTC7rFOklK9aRS3ZY2vssLaVxhJ3thRO0dq
4nAj+rBhESPBkr5pZ5C+Fhru89y63VVYiGgrgVPvTNiX+5rX5qXRmFnvW06UXNtmKzZYMtv7RkiM
D3P81kUV/6kVQqxCKYzPlhcBXRDYOECMwpEzIBVa0rC3GufLZ6JprrKu4TnE5zWdSeUar9mEQFMx
0/BBzyMTOW51CwbnKB2WRITeqBY7CHgDLjMSHNwDyAgyxQrRcNjMPqkDNo0YgfvWNmbG62qiHEcb
flk5WeGtHerV3huTPmLRLWb0pwwba81S95B4D3KaAM7xbB7VaGguy8gpD1FcAnrWDbaAHuM/Wqgv
noUDiFC98ZxV0ngFHnSoE1VjScOwPBttvS5tTaATMi/GMTUf2W8vurOx+kyCF3OmqgMhrOj7Oqwc
pmUxG1KZVtOjSwbtWS3jYUNs0s6u8nrlDQqC/aSudjB5Xuj/FU/ACiEvORUnSVeAHqc2FU7gTJOJ
aijL2n2mqOAdQwU3dWGKTYsd5SLWekAz0zBcm24GyAm14G1fKzZLnRede0j3fm+FznWPa8GnMT3B
PwrNF5xI9gNetHyXJM7DmKrFlnZpzD6QrRz0kwkyajLEx8SlcVNp+j40Zu1zrIbDBrCduiWnj3zB
pDdWg+RhbEXcQemiVRhNk33B5sJ8TE0LgspYbXicWIAr9JV+ZNfeFiiD9wZ9Tn8chUmYfeHNqBYK
8w6AWBqM7GE3FmvXRRG2+YNmOc7NJLlKlkQzuHHYF/owrjFiw/j/MjNq0gMRdclVnXIbJCWRUWBV
SiDEQkwx+mxAn6MAicMAwfdm6C+9Y7OhNyPovdOYHaKh3HUZOHPfMpXLakrHm1nVHzt8chseRage
c8pGDUremgjBq8K0wnucImwzTLnJWAJTX7hdcnbVZl6BAXQv2ilZUFTxOrbyzId1aZ0KYZHZEQ+e
xtAin/fTVMmjbSm8dgpXyXjg7PIgohGMZ2rElY+5bDEcNSVlKSR5HiNmaPIIYib9VOimvSWavOSV
MyIxrmeSvcn+UMZrD7zdJcLGlKrOkaAHe9KZD96QqGfLMQ9N6oy7EJ2uJJnpmHOVL9oSq2VrVjnD
0aED3d12l/R9iV9s0x1Jft4nj5kpdc5LU5WLk9CaiR6BIYnNOXZ9fDXaJ7xbzb7Snc/abH8Jm6p+
Zseao+LDnZu2rXJPSJmyMWQfrTunL27IIHVXOTgght5eN5Myie+U7dC4wy4mkwPU7cFcSUdtnZ2T
IdZm0bCrk4J2GuPe5FQn2jcVIV1uGpEnRLbTzD1qpaQ9peWNXrvFjZ3QRwZvyAJK/F73mre6+rls
0/gVeBGgPh0l/qlGBXCwmrS6nUzdHT417Hi4bgTjbfC9gFaUim3sc+HyRvEIfuJtSe9szjUsQxEN
yX0VJvod+2Mq06yIzUOUje1rkYEQaPuWJkI79cVbZpZ0Fdq5C5/VNtU+k9DAm74y0ZG39Rg+6xlo
xYBAYwWe6By2r4ollMLXZ1Iy13Nmlbd5PbIwtPE4VBsnIkV4Y3oDHY1+jLk9YkKqRr8qManGdo9N
0YOp+WxpFj/jiTFvSM/zIK2ZpcptVBrwEley5VNivEIutSpRaTkUMSMHTROzbC+S2eqoG9VSanEw
iCGJNmxe+c0z9MJqbw60H1exSVTRFlIOW4COCSlUiLHwLtNYReNtNwWb1jy0uUoKMUw26vU+fJaN
hKQT9cCVfNySxZvewyL0+9oAvTDAVHr+ejItqUTAvBhPJsHcLvlqjkb6M1JWu9oaZC0GxCC0WUAv
iFOPGbi8tdCPlds8SWn3oCxAWAphMdsJjS7QSa+tUUOMPFsXSFmrW2tAUcElZN4aDGHN98sci35I
I9QsvWhRMchtMSH8OHqyk2/Spjfq9zqW+KOtaFCvJqlvyx4LawHK4CZzvBqItXDVO9xY7URqMFL2
k9nzpXe6VPmM7Mr51EkZcvHsaSwV5n8kFQVcE55dev/xtKIvw1mUcHw6Fgm9fU2oXkhZGtgRT61s
vyS4o/Ot1ze4JnsP6T1exgSeaq7y/PgDl3PelfT/DgMYCjKYqo4dnRWbIt2rdkMTBSR0nrK4JEDH
eKYouHkJ8/4Kin4h+pXwEjHFzwAzTrGEM1kvW8jcKXUwbWgD77WUoMw6r9QDM+lmNxS9cVNE7niJ
lil5gKQ73A+6Kb+21f+jQf2NBhXxDV3WvzvDP0lQQQlUzctr9b0G9evP/O3PglkDEcujw4oJCsHl
3xJUmqt/MEY1YTiBTUJwwJDuL38WElQNTSEUGo/pP6FLf0tQDfuPRbPqgaahyc0G3fs3oJt3JcF3
wzG0n67rgIJwXA5nwpX6sadMqSvQVmCghk9Xp94GPYk79Z8a6VGFHNiTOCD12Zm6cbp12s5OrEsD
iyoBIVQkloMasJpoFB4WUmJmHEsFiAkzaKiLEUMN4imoKLZ9lnZjuM1cisLk0ooGCSFw5r+G/Y74
QI51r1qSDlHEwsTEKub1h7tiBgXvOtRStFwDuNFAow/M1VjV6Mnx5lzElVJ90ksaBwFwVejVt8S2
Mz9fu2Y0ODc0cPrYOyVJtx7Y5S7zTZc4lwALN4kKed+QE4/6HW8U6cZV7X5TF/7nqfnNU4N+c2EU
/d+PzdWX4b+eoN9//9h8+6Fvz42j/eFaqEAdl2mpx6CKJ+Cbr9Hx/nAYXqNI5R1HDWMzA/zrubF4
bqxFaIz8FyniMrX4Jt021T9MIo2WCHp1EdfwC//nv39gu3wlfUVfqn+Y/3wYxYDI5E3AkM9A0MWj
+FE3qjG2k6oaVXt24sRYZmVknYyGtgB5278Tan+YGr8fixHu8qh6JtKkD4+obAHX1K5W7h1aJ1ez
nLSrFH34w8QZuKzrf6sNWI4HZkrHT4pn1MPX/+OS0CiGjuVD5XgFWGt/UAWvxHSEPdSNS93bhbax
NkZXuxts9l7f3Qf/cGI/DNaWgzOqtkFBcfXQ5H74srWituynmxIvS9e9FjmjEjI5pHs5sfs4j2he
8Ourv5ND/MMptjhbcIdQ4pO//HFs22KsY6kp9k2hLTVy3L1C0MP97SXUzJE6/esDou1COc5NZC8T
y4+jefgbo9BJh9rFSlhdOABHVhOdS4CVhvJMXLH99OvTqv10Xh0KS0bTGB44uRhxf7yoE9KmOQqX
qKFqrNlI2SEciHnGYATh1WTLAe9WAxJK25ZkP+1cS6t8AA3jDEGMDrVcskicczfpeu830urJUBFx
e6mN3vhp0t3f3AUUkHye795LJg88RQXPPp17kFQfB6xl4blRWnT9DoBRZN4phW6FF22UM4qMWKlX
RIZpw4EYlimP/HfwBc/gdFagl+7ILLPtw3u/pgDV/hIZSLh8qgnupZYexQWpLNoVuVFFfJCqjnX/
HaLBsIDzAHqKOUGvt2zrlSYBpTHps7sR7F6vQJwqzbp31OpCEPhw1jp7vA7h/+T+DLXM+uxKQ7CJ
bOZRguqo4UU0hjVe26wS9oqUwMzbpapUENvEHl085oHccmFa8zZyWvBiFSVHrGlfuEtHugYa7rzx
2JmeNG/GchouSzWG8GJbIJV4aZpAQpaFAM4Rz+lIbX6tDB0VaFYTfDPidHzq6bI+zY1q7G1Cjpk2
SSme3MKQ1yBjqiLw6pnla4TgvU61xnoh0mQ80zWn3itkKJ6MuBvPSq1od1a39MDmBJaJB31gX07e
+GTT8e8DdtqUwG1ojefebPimIjNx8OUtB4TTQKuJ1gmcI9xtL3nPeXRnyXlrTO2u97hosBG8B97+
1gujt/GcRK23ro3BMjZTlUAk8UaAHn5LdPX5670apxGbgNhAtH1MlnqPHTW7dOQY4kmfJFKUdpAU
pAphTvHBo7dV7InOrVHB2+ys+nXHTvoxBpD/4ArW0xVOTcgViJ+4T2Rpmy9V64qnOIIDHWEZvvQm
RNEwHtLIp5LkzsBlogQmiTIXDXBYmtqiQhTeg79ZSZtcVvDnLW3EMaVu+korkf2C5COzhWkFVndq
BbF81wHeLjVVhY97Of/m2FkYvF0TKrwD7tlV4jaoS0+9ev8zYKPLoJjUlHVjjhmkSnGDlkWuhsjz
Nn3dcgNjtyYMpMuYnzG7DcMLcNGqQNI0kJJXj653hnGn4SMm3gw8VJfjxLxiAtGCgXKLTB9vscIz
TWMoNYZyAyto8kND4QdgIWnqftA6R47kqCvQblp4QMp2Uvt0WNV0ncMzUFsr92OyPih0YwhOlzqB
uk+4BoZXydRZBgNdqOR6mBR9eGw5/TEklVJuWz0ukZOqGf1mV2LKo7Ci8ywtznN7J4wwJlacblJY
erS9DVQHMUSAwajNDcpA48oiKS+QctiF3jRe0Cod72zi4INYhFCkdWWCLwNRCC6o9qlV9Xol4onY
QkCEJ2yN3XmADkLjMpTWc2dCDOL+agf0/V4yXkiyA3emW0UUyiqOel+t5iu36aNXQCHaFSM050CH
wb4SaulRhc8mE45yKLjgowKffCY/Z7uoU169BHbvijSVKFlxc3sHk1E9/i5TEqUICDB8MKinifJW
zHv20PTYm/ql1IgGSnPEdLsaIYTkDxrcdKD4uaWmDHlQrPEvPuvyeOY1x72sh2Wc7Gwl5C1NV38L
oU08WVrnPRRTTIaAE7kYTywpx/OMl+hhJJrhilageJpQNgCqyoaXEZbNQ2rZLJiVnt2hMk0f02bm
wfImy9iHKvTdBJnf3hUegkjPC0ksQNp2Z4OmnhP6ai1fI9poBnKQAygsvJVzK7TnolGUeT8DaHX3
BshoYwg00eJfhjWPM183jM9zJC17jV7k8P/ikxp6R9AAvDvmXvX/T4SS8AbnFiRG5jBUH/aW0Sty
ZQy1FnyfpVTq5WnsGe5tZlN/+BiqZE56jXgrN61voUqlo5ifSZ7izwveWM29FXs6/Dh3SBCqg9ir
NrOLvtDXo6xH7E/46mWRJz2nrgiFP+PP/sT4vdrR93EZ6RnqKuWp2jqawKjNqLl9qkaXvYjoLAYE
ODOCTJNc1hqQ+DrJ4WGviS6KmqvGbSdc16l7RXYlrwWiaCAu5za4nJz+hRUirvQze+amqRnRnFuQ
RisSm5dbqWf+toriSrsy9EWXVuOLaf3U4/dIUo62doctsR24NEGeM7WDXJXymRwG434iUO1i1wJn
4I9G5F3auSB9M9KhOOaNbHZTLFkHpRW17RYrm3tJCJcSpKRPonXgZVIEEF3Ha8DVPEvWUCNSmHiP
Vw0HNsLZfJmnlAX/fQl0YiYqawK/l1t/UPP4uhtKFwi3GMzLoe9VYFYWqJ2mU9rX0iBOydeQ7JPv
NNfWi5PzfmxROAC9Qe8B0qbGHQ4Iz3LYMUzUNduvH0srLShfdcwA4BAqCq8vh0bvRZ03zU5OzLc6
ufQdcaWvtTmHpqQPOjZmcACFOR41O6L1qDZe9TTotYhPuiX51Ekh+K6DnDlk2SSTczaJImh5W9gd
3Hc/j6OalungqtJxaMma9qHPWnAEZMZMt6FSWU92rLGwTo2SXg6iGYka/ccYLXM2XKhROERu80pR
D6KPlbeuofMf9wOdPz4zu5x3Dpg+DtwWFOq8yWuv0+7Axy+97maEY9eQE7U0h5PljIIyJ5TRQlkS
9MKlF89grStvw+WKpsx4X+a+WGhmLZdR0Wqqhk6fVcLArBY07RqpeKg+aMoEi53zxNby1jYYCN1K
ewTUEDDriGL3nGdIF3lVCYK0aCBE9QTlDmNGpBEbxW452o5g/H1HY7uRq5W1ThAPZ0GYF8mKRHXY
BzaSGGJR2IM4eqweMpRiV8RsSOaVMSoPYgZXjEW9Q84498jlr88VY9N9JmPlE912mt+kRYHqi3n1
TG6xizC8ES7mKJu8Hyy+B8qakn6fDyuW5Jw2ZFJp3CABSVZGE/UbTY0gVc4akQHjWO8r2dHX6HLt
XJIsSuuPRcJPZZP4WsaOpLOL7E1JTJAWsgp3iJYKxHG1ZJ5XgSdkVXgrG+ag+XTyRow83NdsDPpa
PaFNUE9WMckV49LAbqdiNyI9W7M3Dm9HEkg2KS/RVVrHhPEQVG6q0KJGvS9vuNq8l8sxP/DmK7Zm
kQElUAzQGriAIy8/9hjHMCrG00mdRHQvFLt/airduKpksYAkI5UN5Fhvcy+n0yzJQdDO7PyIWYCh
8AaBwjoYpF8kCbEOXooRrXQGM3R3Sjp/gfvDBTEBqMNJtAhQJL9bzSs22ooUCJVC2fpTL5cVhGEX
Q5G4ZzWEX3nBgFZhVDzV4thmOTdpEbPaJDYCimCWeMqg4MN6uJ6yIUXEzbZ79esyaqmSfqhKaJZR
cFg0FjRaEB/L/pn0UI83ntgJ633TD/JH95tl4/vr4/xU/biLCQkf82JdR8r8QelJ8GjXp1UndjlD
9wTWs6Pd1e0CkDTxJV3YS1LS4X05/PVxl+r6w/dDEkxT0qYyxRv3oUqkJM/BaTAfHdPcfumUotkV
7QjPcHBi1q+qKKezbcesxbVcdrm/PvoH7TZJ0yQW6FTFPOB8iI+q5Kll4DaQd7YbrJAChNQ/FEbL
qpu+4yK7CPCOr4qGsmTZeeNvZ3F//wj/6dj9pmPHfGZxG/3fHbvbBYDwXwETxjwpf0AufPvRv/p2
7h8Wv8rhDuLufW9cf2vbucYfi/sCQwLC1a//51vXzrD+0Lnc2AgX/+DXRvi3rh1YdxVigEWvm46J
zk35r7p270bL729wjzaIheF3oRAYPGAfels9AWJlkybVjgwHbVh7MZ1kkqIS3otlTfJPCcInYODr
3njMnKWvJ2VyBfGqAuMXI0bG0AquL0yMR5vk2usK4cmtbO3wmc4dGxh2smLnkDqxE0QxkNbHObpI
FNZyJysr8mfGzC5WnTISCRMbjmdcurkSX2VapZDQgHP80CMGqtc1qVGkIU3ToAVZb8c45mRavrVF
z6JHwoy5yZTWPL0rBLM4NAOlwk8BoVsxYBATgYfixCrTFXnneryXYwsrsZpgzhCqKoJODylC0c4e
hhlNC4oNtVyPMG6f1IIPteLN3X3hKBrvfLME2hb2QI18V5DBwy/Op/X7/h8xKEyAzO6qbE3slLVL
VFjza2NWi7eEC75jw0nvo7SgTBKKHr7OtoXQKyOy7VHMisPv5ZM9msJqH8sBTZSXqbQF6Muchj4s
70TrVqeubeR0MdZE1qLbpbMDk8txCdQpSLUNoNUw3ZzhFd1AaJzWtU3+no9CKix81UgIHzTTEcNB
MiO4i1xktLglK5/UFlVbhSRLUHnly0TXLVqfYe1+FIVYZLnetdXGSXyZQtDetZy/jaxq7xLder2d
43i4jHtPR7e87GvB0lS3mla7NwrNgas0A/3kTS5CaA2zSxGizAurzNwT9GccFFhp+xF4/ylraqnc
zmYxrW0n1Q5mOwy446kRVgmi03Y3Y3nlO6MvNcqk/jzMRf3U9JX+KNTJNAJkY5b91RyiKQXy3Q58
L828ybsZ4QQDjDO9W71JohsoGGO09saG6TbyoGc9BK7Pjk+x9FUXK8OLO2cEHLaadykIn4o28J2Z
6IxpmexCp+7mPZ0NfdomYa9c6qEihwDSZ7E21NEtGasbHogryKnW4EeD6FGVeVZ2GRujdy1c9LG+
1tj2falN5jFmKDowOs7JtfMBV2GiC2yIS8Y2GieV0llJ00EwP+JEUDdYSeU+sRWSDJS8oaaWt42Q
66MMEtmC0dfDmq65u4kabdaZJVWN0h06W/TqPq/ZOD6iGfe6g8Vf6Ne4fT45YaTcTgNIPD0Lj6Tb
yItEdu1jXBdXoWdEl3lP7tCfKbIQqfu6UVTI4qJCdYCm6bl6b6GX3iDgZvM3d/MasX22YeAFoc1Q
8z0TrOEh6UjWUry4OlKv1utWdOe019Bx50K3fSfV0aCSZjM82HYY2Tseb+WujIxwWzXNjIjEMmA5
q64miOekTWFnI2jvjobkK2g0Pd9NagLTUPZoi6duJHSGBs4ecpa1mvC3AVy47NI23OOyagPPRR48
JGm/dkZC8MyO2T+K4S3AJOXVmllp8rAJwCFt6efDZEp0drqic65A7N12cxut8Cds3S61HrQGYwHi
O/SPU1+dKFLOGFV1XzYzl40ghlVkkvQoc4paV9jRBmFA0KZWeaESL/YlnZwrddbDJ8haw26kyLst
2aCdUlm1wbSk6Zkgp66hLRqbGgkx9tB42pr2fJXU7gR7Xu2COG7zzaRlmj8ShQgQAtFf0jSVWGXu
/FSFjgXKzznNojliFkcOoGPxy4yKXMywbEiyVtRj04TDyW5zF7gDmjFW222JKnidhNOSCdmB3MYX
iZZFrxeLaULMkFQWyB7ByUi22YtFz1WiE32mxQx+nKlc6V6P0aCrGmD49bBTi6i7T/um48YYlC2F
1Fvf2Pl2itNp3TWDdic1PXw2MgvdBbIbc2+nSKToeunqvrerIdsZKJwuSsqwDTU+G0ARoeUUbMoP
LlTBYFQU56YXixcGScYqLWjEdJZZcFfYs3M1tTXZ8jKjBbN2cVifvbYOHzy4ymsD7w5Esz6+mj23
/lxWYJb9mbDlTwJ4+UbrJdDDBHV50XbetoLC9UQ4nvroNZGyRr9dBtVQziRR0EUnppftIb2dG2RF
5bG1R+WE3PzBoWVKtq5X95uone2rRg81vDLourUDMafRJa4O10PwS9xa3iXIYjPdgFJS28m8MocC
JwbVMBpPzbgySAD35yIe8YsJBPtOFbpbR5C4rDQREWSIVP1a6YFVCBTj3HFlvUr6QVyoRnOGF1Pd
jHOnXkHvQFvccab7nNvAHDYqAbHBCMN3pyOrpdgziTULnfSL0ZrFl75oYKXHBgx32YUDEEbTng6l
wxs7SKfaWtmIce4rIlnOsZcBx3PRVQmvZh4X6s+K17+hC40+2boNM20qSQs1rfvSxOvEM5UFOnGm
vtRY5+apDu8hNIIVSJ9Du//T1WtrC8IR+Uk4409Npk94Fz3Sait95TjNS12gZ0MYss9AKa7hnIkv
EbYekgkVKkbXSBFw9WWFhGQy17MdateMPYgVa4fsptTsK1So5WUxN/266HRau3qEkyIgxX4Q61Yr
5qtoIqlOFO0rZM47VKVspdhfJLNB+pkh4XxqKRYwYJs1YcQsrplVL5uZGty4CRph5C23jsswedGz
7E7R7WrpsKnPsY4it0pc5wtNvnMvtbewgAKNTT7wFOepzDV1VVs0fMZMdQ7eFM6XQoXY6Rj1UxWR
yjgT7T2UWcjaKQSGn5ow4EhCGB0nAPZS7K2JYiy1tfuEtLDLnHveLxNb25Bf6QFW7WLQPum2kbk4
VN14a+ITJYIX51ROj5me/Pzasf8MEOlWt6FLPHHSzpzrsDAmlHJgBemEdiTWkQow9nRrUP3+GUb6
J41y+0mtLeNkeE4e0Ou8qbWO+8r6s9ALbQ9HmhxnyJUXQBnfi9gvTjEE7AteW4ZEaMj4SAHcyGHn
ihALnCnMNYrpFHW7HW/f+Q50TaJVnA/phoS28aSXTnjdQL5ruOgAXrdJrF7FU2sGliO4RTU3Yp6I
p6jRUjp6Ir1nYGGfwzHut2jJrJ7OCKl/fUx/PG2p/cEMWph1fJNX+qVSt/YKPv1Dh0Fg2WzWWnmq
nC6C6u2RXl29WUm0q/WCPj9C2HBoT3Oe0L3q2qBpCZAQxTMGo9Kf2/FuaPtroXUn4iOO7NbILLbx
7eRdCDx76unbIEmEmstjTtQuzEPLSCy4645pXZYpXgq7wL0U242vT45F0mRWzNc6feGL/xR+ZZd0
028KP41ZsPGrwu+y6pM2efmx5vv2U39h9tw/XI3BGS4YAriW2u5vrYZnUr+RyYW46av6if/1V9Vn
AK7mlcbAHSUHJAKaIN+qPp1fiBSJxFldX/jV/y7Ma+H1fd/V0OikmJSOyJRRWjnWR5ISftGhJz21
2VtliDOOdBPtDE56PgL9F5uqTl1kTMJRP7eKEzJc8Jr9VJQhr5gEH1ujy8DJHY3oXrvcslGRZNaA
I/NdN1PuXFbKFcBUfNOV2nmBFqfjSSuV/kva6Nol6tD8ASBnx4oKVyCKi/CI84iCrtQdUtlr3PFa
pDbDtiN6eVfVhX3bEyZ19d0lu/5a4H5vV/6gb+AMYM7X6asSZeAg9PrQT0onl/G0FGI/NpSpzP49
EGu9F+hdt3wvPvevj/dBHvN+PAJyWC5Rrzr0sLgi36FWdAVfCZBlsR+WueEY5Z+jeWBBBZb5myN9
6JQtR8Ltj3cOxAGyuI+dsrnHr9cy2t+jIW1XeopqmuJU2ZKbmdxKPTeXbVf4m/bcP3w9B+/QQg2j
yUSr6sevhwKzHYqyzdmtxVPmKyi8fUaKjoUc2GKX/K9PJgZLDZyABoaPcubHo0XLJKksUgw/6mBl
x7LBKDbajTbgn/Xufn2sj4iZ5XzSI1lEgQaoup/0N2MW5XGRqcm+jsfcCIwYA8Cqrotq5VJj4XCN
x1Pf9Nrl0GZyN8PsEASu2b/zn/98hpHHIMQxaaHz9498klxrAVL2Rrqve1Tdq7GdCAPFanfn2YKK
/9df+ud7yFI1ukvv7CdUEx+aQkxFcqNr7HQvtHm+qdympUXDEyxikcVkWyVWCr6Ifd5vjvtPX5LA
MCSetu0hafvQbc2iFFk3ga37cqjB3Uqu5mD0A/6chAntr7/jh2PRpuD3IxxVWVRpKn/U05g0aDQZ
e8k+YbuyIiWZSFChNoDgpsG4//WxPqy378datHsmKh7V/KmPyxDUVhqFe2ie5kFbUZcVhzwxpLb6
9XE+9ouX74SqdiFZvN+u+o8PRo+gp7GrMWESDYQMWjT5jL45lURZSMO6jZOE8cqI2JxIr0ak4ZrK
LP6aXPGDMPD7lfXDvbN8Vw0g1sIHcpgHfLx3EI9kDOc6PgPMmJXQZK370UyyRkiW0YGMQET8TCx+
s56/t8J/6GPykmUJok3vwiZnRvDjV5eRLas5dJJ9TBTQY5PaxYG+63Ql0jLeNoZgEtnREywZqoxk
yoUDHv/9YJfjq2bndfOnkF5xyMIy3JGAUhzCJORvc6rc/PoK/dPntEiuXCgSAHUBQf34OTPLCIfZ
UZSdajj2ZzZ8ZhPIOve4RLk92LsSc6bjTymEf+zXQ3ZUJSFWvkGa177PKvPC67xwPyauceUpduts
bBlX6aoi4kluf/1Zf75rXYgeiENpW6Po/PhR8WZ1Fdlpyb7wVPoKGZr6LCjbtlv/+jg/P4kUTFwy
VIZklf4EeUoUDNGh0iZg8qqZNvNilCizyrpgkm/d/vpYH5dzbk8XwgukLoSyHuS2D+d/clurpZHH
co4adxW5oVypOay2nEdlE+oiCsQ4TBdaPzpPSlEyW63A9P7uQ7xjb368XcH2qcBPaY8xyv/IGs4b
oeg8GZAE+qGZ9k6us5h23miIPSCq+UYhwuSzFeNBBNT0bsZA4sU/Zw1B5oVqofyT4cGjDcnc3UOC
2NYpts8673oCFCkJjoz98OuCljrPuRG+ybHPH9wpn49z3mDm8+rGvnVqrGY69dmFRC2DoqwY9LPV
Z/atjQp+12nECMZkYPYrVSTKnUIj/2Yitqz3CfaSp6JRu5ec7J7PdGbDY6uICYHoWIZv2McscSiL
GtNjKUW4m1vNbDcpWoXYNxx6hL5CBxj0Zq2bL0j/tD9L+u/3g2GImhbQu31vDM23XHYmygSyGON1
y0z6GBk82abF0qI1MvncxyzeQOmtt6iiXRSUBdtGGlYqqPIh8Zg9I300t4OpshkqHZRxrtPr6zKt
nSeXdo17rrSU+42nn+FrVnkcXohGuXF18szw4vbO02yG1mrMvOjoLD/bWhUfA72Pua6ToWWmnuTK
nVcZ05H3TP5Am3U4vZ/e0B66tV7G6o0w6jg7VLOTx/tQi2zjoGM0OGaRV/Rr4ixSEAXvq1WvTRdN
N7NCESCnPNOO4o4krBwOHym1845xB+dustyEylJV4zsCM83HntBBJdDB4VwbmU5nNjX5PYRrYg3q
RLRqayf53ICpKP2QpmW09WYvp78ImPcW5aBx75ay0eE1cG4LqKafyVzSaRNU5ktq1bQeeWhwnqEa
nG8s4go7khyQAauyHk/JZMp45Zha8pzbxBMii8YgOakmRJPlPiyGKjy4yOEoamMsiat51NjAaEU1
b0qZcy85BKAdowHzsx9Sek1+R5zfTWEpqhrMBfucPm7FFKR8AYK10mEOg5YbbK1CzH6JCTbcIQfi
7rUyc6QHEI/Vjjp+RDhTKXd2TE/UVyNzOkZKnh4yN197swI7pjHHE23VetOljraLhhmMPpJNwA1V
cwP7PtmrblNegLkwgwR90srWW/WoGeV8QGtg7xDUh3dR56wrs89earvMjhNHw/NuOadidrYZQxak
iuG4VZPUeHIx3PoACLdqNXWU7dhUET3PgU7NF2hQCDZkyIE7b8qcJi7mvwcvkackQkqTat4GhZex
Gfq4Ong8JPQZeoG/b/BQT/C10Ig0QZxl0MolTBC9NdGaEA/TOK1xjIrk1IzdYow0xpXErB3wwiEv
r07u7dAu1lMr9Isc55eKVS8QXTlsQa+rQfa/7J3JcuTKtWy/CDL0zTSRPTPZtzWBkawieiAABAJA
fP1bKEnP9J7ZtWt3fjXS0VGxSCaa2L7dl2tgd5k2/W0k0KPzKHtkyfcVCftTjMawK4wabJzvNmsw
0D4ZZviObRKCCK7fKl7mkLfaKOxfteOe8d9AJ7Dz28zPAdm4/rNSyQ0t8em7FLbGsbXA7ahqHsDu
ekaq7eXWzx1nFQiJnmPrOhsKqAWItEsZdEsIj6dmDx4REevsdPjTmRBGFqstaPhMVAKUJHUKDNFu
C/PZSIPL6FV8Q21FpfEGOLl+8bTr7GccMvhflR3dSHZWdxyUXDq+fJ4XZWBWZM2X9IVFyfRETTPn
h3ag72gjlF6uZUB1a1L7wd4tZfgbSbw/YdyhlamLIObCznaufWo+ht40PQbTsrAKHMfd+v7xNnMr
KF7IRVffD5TdxgF3Gp1JBl51UC1tEvcLZxHYoLwLG3+IIaTlPIpwhKZuwhshSKPgiL9O70euv23N
MW9PFNQ9jIALRNwLu74bTPkaVBDfrSlXt26nwyJOK7w9W+mXbrEmmusbgyD7vilK794Ejbf3gzF9
k0U63TjjDEQzmc7FNJqSYOsU/XIoU0o2HkFA7CQ8J08NdT5np+PcvrGnkB2dqrkwC84OjAiV8UCi
NsBH3L83beiRupbqY8TW9yPduSTP21j2s117wds8UfZzMGEzYbyfSGK2I+exZu6OQuvoFiaK/9BX
wxI7bbt6YrrgyAQdHaPZIggorLH/I+ww3FHdtJw76bDJck2iyT2VI25kXbA3NRxhmgDKYhU9VEmH
wJY4icPwX2SUWmVsJY3cQH2gQfnMhxo9zd6IsJslFblEQ7nfszaHh0AaqAZdM2zDtrO3IdEPCl4a
LGiERw9TYFR7P5RqN1GD8VIuQ0uPBrti2peKE8Z2+8pvEFtUrXCMJNZBeR4XdtRcfeSDOKkjG4N1
xaoYRM8lStOBfi3tYSnrLELZU3uoSArvK3gJn6PkR+JBQ3XuMOVOHLJwwf6WeOEhU41dkZum5yYd
kvS1MWfndjRZH5s64dgfOa2/EQNJ791SAswHm6aqQ1XS14IlGBGn7dKb2cBBvE0StzotRrT8kYzj
F+lM4wM8jznE4h2pgS7Dhnc62V8oKq3ybpnYxQFqQMAAYLXnylokd5cU16moq3vhe/IuHOb56HSQ
I+I8Co812+fTFDYGG4AE1BD542sxNuHBTVX9VTZd4O8wv3VvburBXfOL8ify6pxtViDakzE2aElF
1b8GQGQw58w7fHluFUceXIt4YGnwaeLHBLVlDMYpFfS88HJledZlDSv0Qo838FfymAqWHZ94vitr
+3syIraNMG7LDdGpYdek6XINWGt9BVajznqGahtGvAO7zNEHoCcJa4FS3lumGr7omueZ3VW8NXgI
4HIn2+6uFd4v0hybYPjG80FLG5nkOfvJwEDGMh8qMsiubBiTpPHT+VlznT1h3+aTN74YaaK+3D4P
P9IxotuzaSKjgmWlQ6yPHv2qAUv3pm6Ohu9ivMSTBTTNV2+LtPJbs6y7LQbyChpZR9A2B/wRc4pK
b1lhB+xROlQNu0tOXlvNDt+VnCnPKsyrO+XVlvpg3hmtvSx1XI0jsEYeTtlIwUI3H61kkmerr8W4
JUDQ8jhbdPrEysVeYthz48mL5nXzhTrEdYlLNmb/ZTznYHHp8mr53HgpHBxTyLPQ+fgtmI2YMLJq
29CK90NoI/+V2OuljKJkXrNA2ORC7H4++qaTvC74Yz4NWxg/tj9Ol+RvXRQdurHV8mVnd45erCbH
szJ6/a9EuDnHSTOKcai/cDBOgDv6Ji7d7tF3XtOUSM+iebzimuOiql9ND0i8GRqPmPuxUASNpq00
3LsajkXfyCV2S5N1JYcT1lBska2GiEDIjE2cnW0dJpIvcFd0nRnMyZsxkxSl+enRnmmrHv3pD6z8
6MAs78bEXqJ9SeN9XNb+2R5qL7Zy4HG1N+4pT4WESkhzGyRczmYxs3b1AGNo61Ov6/OsHcODvRBh
gixUHVyZz0+db1OhNYbptWjUjyEgdHSankBfKfucI+zuBtSsc94v1TEykQfsea1hED3LkEyaX6W0
og0zPm8dDkJnd2zd3QCzBsyfHC6mnItLac2H0sdVQQwBG88y+3hN57sJExS9r7N/9Poui82a0q2h
E9sKzCoviDa5n63BJGNRiH0ohz+Sfc1OGK0+WH7eAvyMfvULjIt+Ef6NFGgHFEmd4EM9jNAect/d
U9O9cE6Jbpt6ONdG9zHV+m4sk7Ns/RfRJ1ceuQhGVS5viB39FF36SoT3kfXOQXCapt+3+ozMfDro
EpEykNGX5VE+qvGpbiPD8l7we1F219pfc2RxsDJSHvKZfaowVW4x6+2LUUBNDKbNmPrftYrAydeo
2huKq9xdiuH6TTv6m2ZsttgAs7qgyqd4iZb0zRTDamLqw/Ls9gIE2kKRU5s7dM7tVJe/z7h/jrjO
Ll73YoZqfO5CEKTZkIN9TjNsVBFIn06N74ZN6cA8KVqnmGEu49gbx34u1tt8Mc8sjIJ3H2jSIa87
oAhDNvWnvPORR6diHSeCKJsP7WRxhM770t1AHNAXqTyj32f1/OjZfvSbPOlinA1RIegQdx5C82Ar
e3JuJM6gtUIhI7FU2eyb49buyuJzQXSeEC4oXTylbFKjfTCVot+garoFkMSiYvE4YKjflJyHjoEz
BsatHGWQE/5oi24DHXLY+MPEyFlSaAZsLPkIU7hsQ+JzA/K3smLwaP1j8xUySLHbbRmLUi77cdvy
eEFnWncaSzsmHyMdibvE6JgxWqgtOPNnWCyKEbhLlqvhekzJOaVfcul887YwvFztZLQwdowBj6Vp
KJy4sdbphBYE9afQ9nRX+It1Ma1S76F+lWeaEJMPQj+I3KkbWI/W4Mmd71H5hd6lzC/KzXzvKjO1
jryRbJc488Tw1jWKo0Nl+OZB4MM/cbbnS+MUNnZZy4C+9ZZU72HUMl9NvvzlVwBN857jH7wGce/B
OSTtQNxMpEWseeWfbPopWc06ydnJPESBgSE/HAM0gnVT8/fvU8I1KKTze8roHHY2ZaUOhF3r97//
lyis7UfTZ+xvoXIcsB7qIxt58TnUkhls7m1UgtCZ7ibNscdg2GTXoxv/KSr5ZVLC4W3MTNIOtwrF
oppZo5CU2Y4l/4gJXVAbkmPNMCK+xZpWxbOvZXPwa2xuJH74AQBk1NjYZv0wILzck0Ow3rFA86k3
pcn3PM39qfcagqjzyoQzMvOoy1FfZwGElbAePxeUiuRZEPe57VQm2thbCgi7Bjb7zThWIPsg/E0l
kElUEcRLHgYjjtqERMK2dZUHYSkB6cH1b2rjErWp+ET8y2FZFCiKob6JeuiulO5EEkmmSyRI1lS3
e1JlpCxoszRvPWui7qHQbMi0h3iV6PL897oz8kbvVcEn4GhZvVZ9pR/YDAMUVPhW+P4IZP0YDeoa
lg5XP1BTwe+kGtmyWfwjn9V82waKXxsiZUwiSV/txmoO7SrFDWOjr8GChedv0Bp/jt77LleAdE2+
NkFJvmBV+E8pKRbsnTjARdWi5wckbOcmMN9rkz9SNm5/ooqef9tKflsWDs8ltpxguSq+0G7RfeRt
u8kw38lb0EFYyhKzzcB1nxkcr8ljEZf5KzxZhp38aHC9N6rgasI0yoYRe9InUmLjbHmdqxdpz9Yl
siDKKXBqn0mGz3FJMm4dg+DWCaIBu8lJJudEWO1nCWfhFHWzQYnKoCoTF2aVEB6YO37CxvaRv5I0
LTkBUyt7IGBpX5hb+jcZrb/e2qzK89jya1JDaz/C54WSu96w9lBmv2tdi88uzPmraSBX5wrq5kki
uRJsC42BoA2YbDiGD7Ljz0WAcm94+H6N3qDizMoZPaT4hpgXxZRehYdB9cnZlHw6Uibc7DN3YDIu
EYpFEx1kT71p2vrL1UECvwoSpR/95C1erH1t3VSpbdG2CSTXq1bIimTy8bYNj8ODSY4fNFxPlt5b
r4JJIM15wkNSgEOOpyukYXIzRSNXCbDLr5U18ckq0mhjdrHc023vJduW6XQ/mjwfyYI0BwrJjWfN
QPATJGQ5N5Fcr8GeCvaY4pvknKc2lt3QWTQVmIRdgzBg7MOCof6EPnNyzIAxvw9tPv+aVcgWauBA
3iOlipRSCOiYG1sU3cUaVHML72h8zs0p/C0UaPuc0soz7HeKhdOJN5ObT91+8YKFgGDDFaCiLvko
fA9W39A7fbINKMxRW2JU7fJP+fl/He7/jdHBwaeOFP9fO9yf/8yfw38CKf71J/5lcoicf6ybDLwI
kQ97k4fm/zU5WKa/lgkCTAgt4sN/5e1/mxx8qBOU63HmZRcOToH90b9NDt4/QpL/8PLXTWfIcuR/
Ym23XGddd/2HyG5ZNvt9HNak5k2WPfa6LvuPpTvGIEN1bUtCt7P7N2W48Kqq5Tuc7epWW0a3ywwG
5Llu4T5O4XUYhHoHp9g9idZ46sx+OI8oepsuDPQV+DcdXAk350G1RXY/Np3xSQyl3UTwpDqysEmA
Y8dDibqnr3dxHlw3L+16Y2DkCk7a6kP7NnK12YLZ7mzWmUapW+cgSinENRS9GdBdBcB2njluKQkw
naK8woVsnJq42cTU991LFTb0m4CRwux9zqLZtzcsESK5CyBcDfsMIJI4SzfNOQzRIcWmfjMzukUE
7WjFPgftYr+6SzowLejWaj0caskcHkI7oHJ5zFvPxE225EHxnCwsfNdcbam6LeHl9rNokvB36hdp
sNU2DvBu12etqfw4HOi+fWKILwTuadrMDuXc2jcsl/QQjz6I2KSwMIlMEr/SXplUD+90iwUDBaU4
UuZNLrzJJWm/xpHHAmkBpHLofYADdnn6cPLFj/OUgn7lwxqLa4dT61jY02uxnp0LORUbq47SYzml
YI47Vppv+ZzjsV84gxOjvLZuf5OtB/MhrZt4rAbSWeuJvVkP72wOv2HxrATn6UMXOF1tMLjl7JzS
uXyl05CxcB0EQN9/pTk92E5Sjk86HIdNw9rjgBH81XAoQ8JoNh0IUwf7kFmDDeCj0vmrX9k/TBTy
Rq9jSVSmtzrrAthW8qNdBxjVNsdS5mIb5M521rW9GdbRRwjT2vedvs/SmhOzXb4KXudbDvot+oT6
4+eNf619ndxPEVLOYM7Ghm1Qgvc82ZbLWB5c5eIK1urOLhx/q5Sa49RKEMMmlV2SseqvoZzsHUYL
8xS0eb5vZjChZNAy6GZd+JWPNrwx5eVfYdbN57lHvhSdZzym1ElumiL9g3rW3nkGLbzrzNms0ydk
FN7IuciPTekz9OYmzMcW+8mmYZaVoQcDmazWvl8n3rT2sOdxfDgoxmHqqusTjn0Up3VeLgGywStk
iG7XaRr4Rk2xOBN2ZOIvalunhozPEO6t4zg1T9XOYoW4Ce352VoHd2rLXw0meb2O9DWNC3hojTd0
GjqByrk4Z50XxRy38h9nVQdGHWASlJRZT7TeUfEIVR3Tf3kBuzbe+IR9gRn0Ybelasr4aaXfAL0k
skalOGavdNsXCMLxUs/G0S7N8ZGoCMnqyi3FPTtyRu8u6fNbQVPGHmdvCLQxCfBrE1V9HvyafYpp
6fRA9bR9bsa0hz7igO8lrtKUeoPK8j2uMo2ZKHVfrPqNUlwWlJoh6oTzvPyGHG2auzRA/qHXujna
clomDhxcWnNsLD44NYg5Xol8Pckfq0Ow5cWbEPCZxzH7WYoh4l6boF/geOzEdIs1ZPgYPK4Wm3ke
VrWlavMma6L6MOUhBUWdYR9I/vOTlROElMI/BBkFRMU82SysMEd7mKDRFEBYmaJDJI008WGow0xv
+n3GdfNKd/B8WxXGJ7fUGxRp1oEwLElrElkwOvcWW1G57SugIY2R/06GsN/mtshf674gHeljMbva
/bIKJaN2tsRLrXuSOi/d32Uq6CPSG27Vnq1I7p3AURfF9uzRdSLjiTBn8InunG/TMiIqWUdoASPw
VUKXs23vKPSe97jbzaufLC1CkcTeTivibTVk7Y6v0+wJES+Hfr1rSzfxH+hud/YJSL8dSY2MyLW6
rzI33+XLcJwsM2PWkECau1CHKMV+8zA5y0cztt7RVXX03dsoy7ObTZuhdNTRCeW7vxT1Jjc5fNuO
OrmVFW5Lsi9gKiwhf5KWlHthSOOGgpeMpOxoEcEFfSTwf7D6CIkbwPvbDOGChhiWd9ow1XXJI0D/
y0jcv5kprB+IrqrA/sv/SA9Z5M4bE5R6HBVsUYRFa8tKtIc6fyVfG8TaQbHA3MCVCKPhJEuXqvip
9zagZx7HUNvM9mSfWuKzhEva6NjN8wF9MzqxXl6RrbNJXCqqvxfRqp255mtHyzC2bCA6TPstG8CI
xetzlBd0m4flsu3cKtqCTTlFRpRiMBY/dK2+QJdodzqa2O4OIkd9ikCbuPRgZyiq+3Gs57NRdr8x
/F/x1aLvztQ36Wm117MdvVs7ri/2zAfbmEuxn3JpnhjZ/KPhUbnQiQY/ORG4GPUB5THkZ4bMBq4A
POWd1/m/tMYm3mDzg0kif9ltWd5wXE421tIg+DrTshHoIBeuAbgrOaDcqSx/MOdE+1noX4Q2qw1U
Wp5lBZDga9JaCaERekt48adftbCm2Kxkf5+UdhJTIjHcTm6oeLlzoPbN9AOq6A9y+B+kvmpP3+7M
HOm+1T21jXU5wIFgnMff4/YwqGf504+ujae5KLeQr8nBDVN2D+WxeIjsVrDjtPUFEg6/hqD8NdaJ
ueVh2vLUztVbuLS8MKTzlOd+E6uUlE0xhzzX/bz6shuwtWzp2tPo1v6+UMESo0s3e1Kr9cW27Al1
RbuxcpavIUsWln8+HWcR38PEppIlRBe+YhLUFEoMLb9Qhh3kzGCE2YxyxLevZFl8cNuXkvRKEz53
wdoY5JjLE20LJx9wc2xUUfow4lK592RSfAQMuh6EYiiF6S2K9HB0UEGdeF437N6Q8ItmKe6+EMea
UKgxUS8y3Lk68Wneoz6dT1pNy1Z3ZC5yX5H0S1ublNHMpmDhc2agsdo7ZWl5NPUMCHb2wl9TOZgf
qBXfhUjknTYdo9gplaljIaRDHN1XpP0KVocuQreCfbnEka0i1k+exxVh1o9dGHmPE4h/M+apiU6A
EcWOPXeofph+WBVwo6Z8piSV280S9P5BCMvjlmnIGh5x8+sxHrGCbll5PtEyCJpfmhd6hYv3AdzW
V5MCWZ+yRG+Llt7YLnV+A8HwyBvl9reVssaNNVwu9Id8nE9iaoHa52VWjNuZgpVvswordIFxeNJT
350SHp70MRlQPxv/XvvNDWRpGZC5t1t2AoYuuJx9FfxOUvYSGUYKgvle/uaJ3r1aY+5t+3qqdpQv
iFi0QpNa6QjPtdJpH3uHNQc+eHO4nUsbzdhMWtAGUozpVvcMuVs00uWuCfPqkFp9sU+CSe6tgOoA
wffFhO0bh8IrkvqwCq9vPM3KN15x43tFufgT2MXkaBbYxExv4sSbdP4ZgcwoNjn1MRgr/ImeXvSo
5UYZdC1EOuvPkWFzQ2QA03eC1cXZ7npm/3qGFDy7jSDtn5o7VoP9g6Q9/M0M9fjbE5M6hkMboQgV
8s5Ns/6ldby+5P5rC7kFFQuW2SOuzelKv0a9hE3C+DBMzylec2KJnjtGWx0Jh0q0Sixqx4pOljdR
6Nb1LsQs9jIlofbf05IoylaFM2/WcHQjbkR2/QAxfCKOLnv2Wx/mx4cKJt/gsDI+0YwL4GnIGuNa
NXP+kdT0yQLSr90tTT9YeMcG4AoU43DjuqWBfl9P9ZuZzMkDDMrmONc8Xvs6eppqzsbki8YvVk/t
1sgCukHxrtz0DUfSqlEdLIda1c9WNiGBmoF9mMK6vBTtwKxfy2zbsuqMhaErsqa98PYTiKAHUr8A
1z3KsWBC5OVOFdZ4qRs9ggMumiNcqvTehn60PIZB0bd3c5rN3jZKZ7Pz2exBluewUJMFW4YQ7c8m
8fib42ZOIomikW5yn1pJawIAlHFpw6AfjkWU1RGo2kXpGwqNDcgRhbWrtGj6LbXsPEfnsIJmPPjO
UWa+92aHeT1uNT1FwbEvuRe/8PQnW9MokvSSKwUhlEu4L3Z2mNLVYY9gHErcUzx9ZN9eFLrkcRwi
63HuJLOA1RlrYw0tcRLNHUVfnHquye0onfwiCrTqxB6Dnxo/zrfZrMnAPieXd5hr8TyUUZJ/YGIG
g80SFrcEumI4aE0kawjDP20o0qM/4qbZWERb6Rftg1ddUAmU+zydd6jF5X6wB/1pcrC+mcDDUShS
ITgK80CL3XjWmPUfhMjFeza79eM0Wd5ZC3Yadu0K1uMWbhQrq51dWsIIbs2E00FH39xcKivuAVnf
um5Xb9dW15eBU+SOiGYU68YqdinvOg7n3bKbbSqY0GlPhNrUtmVwf6QXMdr3pWl/eu7sHuuyF5uE
jPCmakWI6arNDnnqEBloVwpQXvt8vKw6vqrIUIfKdu+cOWOP0fR3kJMt8DcmTHbbXo6dBeq+HMf0
QgkV/goLMYzUrN/tRTR7u47sJft+XZksOfOMhr4620UVr/FkNspfA2d6WsOD+mjklCbSj01eHiNp
SH6YuI9hGmwGC8dhUUXZaBMFxp109PIopuw4ksm+ziWhQS9tHKqCaFqliybL/gjhu9ckydm4ii4l
t2tw7w5rJZYoiHBmFQsqsHx9KRUvnWlBQDajWzWn5Y5Qsn8s4dDSxk0a3Bza9pyb1n1IZc5mGKBH
AqdJP4eA+HuD9QibM9Hs25I6ipjtbLmzqsTdFFXkfKSRFWycaYWm1XlWf2AN+egcfHDIxgfXw4W2
wbXym26B4RjmJsT4muITi8ETB52H72huUnw/JSHYIkj9ra+rT9bn2U7xaW3Aq7yD0byh6ma76O43
m7j3oVDr9Taa7W6UmD7BJTk7PyS3VkERRD8fvM9ymJNNnZpgsUFym7HRAOPY9dB5xtSdu0uL/YKr
hSpiyyyD2O7d/FKhB9+jP5jmdnTnMdwpYarbQXLehjdob7tV/pnDQaAr08JIFkMfgRyYfyb05H0h
C3WsXdqkJqOzHwoZoAgIyoOyWZ4peyjYC5fBGV2L8qZFgPvyIQDZBmuSoFYPuszSfUpCnXmNo9jS
5MvW1UV9akahIOuqYXkjRYmeq6arAxbhlaPUc250XRz0MrjJfBgM4NU5OLb4BSfdkSccjX7bqPFX
ZHXXyaJPPCvs18bgkUcxGsQ3H8IhhMDwLcNft3G6niQ/S0TWwIn3rFtA6Z4u7ZtmyS650XxIEQxH
dnZPvW/9ODxJ99PC6ahJRfOUtTacQ4vqIdW4vwcPKpSZ9s4WAvzrTJPHjxBkc/ZpE/pyg+rB4XuG
p7TRfv0YLtJMN21awBAUIXR1LGVAsJTqESiW6bGz6DvZVGGCWI4AMe2x4y45h39ygW41ewd8cdEj
ZlAPad3xWp8fLwlGcpGZxBrEPeCbZX8m77eZdJ7OjDoJ5id+nGtZeOJO0c4HJxJTC560Mrc2vg2N
aqdCEhS70czELSCb8MR/4V+VGJHs1H50i5aHR5iDRgS2fl48Xq6WM30npRi7Q2mU6Q56ENHLAJqT
V81n6PElt7r12vNKiitrLf61Vy1QNNgcI9q+A8tf8XPsiRKKLg/0HbmYH2weCf7cq+lIWeIxUN2v
NNTnmQs+ht5DhDU1rkmEuVVXYIswqVI9pCRdf2WwC0q/OgsP+a+LWFgD+O8oq5rtOHG7S5+qh6iA
a1bnXPHJQhf13Dx0rqCNr16CU+NSpxkYMjswuyAg6tq4g4r+lmPLvYGUT/NQT7leWrEdzEz0+7yt
LaA3DGe9Nw4wblMT5UK2G7P0fpOAjh5Gw0SGS6YcwOLyq0wJ19tycfZBiQupkM5X4inraQrx7Pkz
gIG4GNvpjzcENO45uE193+vjwOzGc98hRpkWvo3EcK9VHxroLHlu73qzLI+R31A4WA1xoh1aU+2c
LccuSK2aXKWJq7bj/WgBidqX+cLK0mrbD486mnpbGlp/l3ZGsNLC5fTZ+nV/h6XPOBa88Hp8yMF8
DMuivwQlIxL18QXBmpwecxh9O6deli/OWdxaqag/cyKkdzTGJ1cts/HbyP0fGAuLAGBpDOcOGfpB
z24Se3lAJ5Bg0/ES4ia6t+3M1bf9HLYALoO6PaCC1qABpSOwMkb+3iKIF8A0yOetAK5CpaRexD4n
qc+8kBi3Vt57KvZ4GRzzRD0vqffCCcF7orG43afdIo/cBxAz+oE4chS+TqHPEz5r7KcUY3s8ZM5d
aA3JZz03EObqJIyptoTHUK2Mq5vJ5lBzqeARbDqpshvOEHLep37fUh6U++PZbXj+bHxpiuKQsohd
RSKsSjinO840tW9tGoYbjndTK7yYgsr+tRdud9N1Yagwp1CDuhlNNL6FvEm88FyAkTpHzi2hW/NZ
8QX8bdiN+m2kN3PDbZwgGiFQ44aiwfDqjGK8BFw9XWyKSR6mrskvWmDR3vLCijYSTh8npmWSG3yA
pFt6uZ6EeMp81KUf/IJ0hluzHAt5pM4A1JiBdQ9RxA0B+BqVit3QmZ+8UUjEJwykPvkQGIDCNqLX
6i9hgjaLdEtbVooZEgvn41JiB4odbrSdJjVEp8PA4D3bvKI5gtb03jjiZ+J4vWNF8ICZuCD16wOc
K33J7m6klT6nS2lOlf1WFJzAt0TdauZ1z6J6o7WIDXcqfBxoQ+DE26ftfaUN9Wa4+ch+v0OXqSEV
XHHJyDeYq+atWU/LwWYfGDG8Ds4DPZTBY2QkjC+9lUR0nWX211Ll5VkOoXqy7b8We3vkLm0bHqvY
jEIsQOGQQeTwBkppgsnljTVOqIIbp4/S4haFHwQn6AWnuikse/H20p88Pum62NGPlJI1Kod7nQ5u
sfEXYe9W/OuzqYP0XLg8KpuKAq1K1NZHYg0c1LQvIRYjMN1mEWSfTVrk3duIYXs/Gbx109blZcYl
tWXYyXdmOhQHYQDYAMJX3/TJHJzUZOLTGPzyIqyGcE8ZWOal1e30IotGzjxlwaWBcnFjv3cTHifS
eBBlJ269ZcJymFnpDpe5OEwDYX5HlFwlRj/Ja1jVzjvqrcFLbBLPJue7C+Ux036UnP6RMwNUGiN7
JESp4jBKFaJ9i69NDPUVQ+a3oSxrx8MpOfqZJ7fGoi36Org1MMVlhNjpZ8ms8L6ZsQlPi6fOvhHo
aeMn1daVTB0jJ8YYvbk/Y48crwCWy0voR1/YA6ydImuxL8LlM11qDF4uwLEkLJAVraRGK+uXVyN3
kn3QW9kOT7WzM7jQMYOKIVb9Yp/KATxx3JbNYiO00TzpzNbWB16FV7zlLGvq/iOvXBb/MtPHpZ/p
hAss8uph0KIDW1GFM8+zVfU4e1lOoJ6XTeGtxIySCsqLEXTbyWN9g8ZqcdJos70Fh2QTwYb1Ss3/
biYPgzMvd5Ns0IFV+RoN9ruT8rD2jGaXu47eopR8Rk1PcWPKwmMCgYg/qDIJbxjt3rZK9zjhoaco
CUoyTWqt63lxNJrUOKX6zslyZ1MV3ZsgD3PvpxBwDPvIwUoelHbVLwOLFbAJ490xLXNvak7Iq4ng
IBQvapgVn3VUdA/T2D2AFWI3bbYhr3ZrHQSzyrgLnWihiweCVNeY9sVVxm+Xzfi1pXFh0/P83+Ss
wRB6IvddYtyECTxflBAz9aLd299d7P+urf+7tbXr26S1/+u19Yv8zP6frfU//8C/ttbUg9AxYoaI
X//mp/27RoEB9B8E8mxqsEmGkkljNf3vGgWoaxYqUkhJwr/X1U7wD5P/OIDa1nwwy+b/ybr6b0Dx
P5bVuODIbRAQ/+em2v//c9stJAjOUeFyjVgraoQMqE/LvvZBctc1LQPlPAMeVWkqbljLDL+tZQEN
kvsYZzpqb/puAgDIU/e+GEew+bk1P2a0Md7zlB3wf+LtxZ9S8p42R2aduvbdZHo0Amp/GF0ihQ/1
hZNSVKNM1DZP8XRaO0nMKjHuopodxbntC5TG2LZw1/44Iljy8YjDzZzVKQ1GK6foN5iNArp42Kkn
ofglPxlNG6DMuZmNNbKYen3D79LlRFJyKMPEqXjNC3aExI1SGi9dvcjHvnbreJyqnD7AOkPG40EW
T42fPDe1nT1jeXOO/FDtttKj8TVldU7Ho8sB4f+wd2bdbRtZF/1FyEIVUBheOVOiKFGSZSsvWPIQ
zPNUwK//Nmin23bSSed77tVrOUNHIgkCVbfuPWefKo+SC3Y9UhnoUs4gOXZRGfRveIDjVdPmkETw
z0GLNxH3+SVpiy4q3Rll6E0C84WMwdWcMv7ZjiPOpltJkVyIdcLKe47CdDCORF3RHE5TI5yejEn0
M73yME2WSUulyDOU8YITGQKz7OoDzNMA18oqZ4Ce6kcnQ2t5V+mWPRcxI97rfDj+b0X4b4gdUjnS
+qsV4eELFcCUDW9F/AOo8dsPflsZXPsXmOuecPFOXzUrBLb8Tmo0fyG6Dl+6ZO3BsilQmvx7ZeBf
cUAziWvhCVaITL7pWSxiWTDROywbgnwCdC3/ZIHAO/2jnAXvuG1bS8CRRJ220A9+lLNQmLSI1cyJ
BIiC0Vi/nBw4jY7WGX5d6W99mQhrTcHU5Luxc2ofG1iDmG6Rye7muhmTdZRRijPp6DK1iRi3GIwb
0T03/id2wAD1tjPd5vRYNlSbmlRArKFMV40Wqxewus2MmgGJntUiHXY5pmAKigJa700SzXtDyPKl
aafmBulldAbdYG5djmDvAmlYZBGQXLZtfM4R6Fzz+ilM4SkfzJop0Ia5oIve0mLIBPkRzk/J+khe
Z0XGe95rss2j4hC7c/zFECL8NM5GfKf5mQ9qwu6FbNu3T1Ge8YALtwXh71q0NVe9CuW2hMP4QHRG
djtA5bunD9XdDWNr7EWQzOzluFtWZTforTcGKQbVkLJOcVHWWo89JSGa5CzPfc3RHunAkCnrHdwH
ay0MlzFev+CUC+qMbUGEC4SjOtxKnytvx7YAJunnDx1WXqrlOb+Yc1ayOnvNfUR4OTMSMy1ulCsr
wN94GtMR6YhEYd6tGy+/K1wwKNvJdeid02PG1VAo8z1A/O7Ul/aHVoXdk2hbbDJeg9NsI40khP/b
eynh9L31orNUolW3vD2pqoleD+j8UDGllG2WSUrdIohUamgfObN5yRb0HoTihVXcLtRiG3yxOzzk
C824He2agst8sOnzlWtElNYZsUX/yvE3fNfklr4fwNqtfVDJBjmua3WlJ0dwlK2FqEwCSQDgnBRE
ZXb2HWft96Q8MP9YWMyTA5W5WPjMzLHrrWOo/DACbzZL0a3TNEkegx6yM25DdxMstOclbS9NLG+b
2+AhIzqHm2BeCNH+AotO/EDhrgAg7Y/jJ44/xo5BOYzpaMFNc5OTjbIgqFvUAoQm+tZWoEbf0LG0
N4A5LyV3GwdkxjYLzjr3GNMQOPFhzmOCBhfgdbSgr9UCweaMp9ZhDxhbsPvdZEzEPthkVB+rBaCt
MmRd0wLVdr2WSR3k6C2omWGdcSQ9W0PNfXMlcusFzk0oKCEJBBRskiu7u3J6tUWvoR852RL+G8Y2
mG8HNGYo3tGU0PGO8cFI510JJnf9JvmKCgfMuoDDsWt5PSc9AJRPisMnOipVp5F4ESSTJVtTJfGt
g+Ls0nlREL3X9szJuRdJZu0KfwkOAes58fpDfCb8TL73Oc6Z1NVYrtdNYEXNloATQ33gHF8kx7GU
zLGykqnCitBWPIr7pjSa4WmIY3t86tK4x6YUhgaZFKllDslrmnbNXGw4MxQuCBXVyjWiJ58xVstY
fsNtFoavuYhpJieIbPl+jDLn9hzLydxqjlT4TtDl8/Ghe7rhJmOT9rYwx7s0PDDRtV/R+yKacVNf
pA4pD6DShhW6ajrjXWHRQiuCtLP4ixOkx8QsOX0w4Os7aoy0d/CX1JbE6dRB6uPBEvp/ktMv/9VO
DUKHovo/1+5LDNrhLa9AyTZfvi/i5def/H2rNn9xBLsqsVwOZffv27Qrf1GslwtFwgOq4CMg/dc2
rX6xloIf7gayV4ztbO7ftmlbsu9TwLN5s13DDrH+yTb9MzTDc0EegmBZKEjLGeMnNpFNXk+4CEYP
aaGitQVvcCWd8OW7i/In9Co+4vfCVioBXoSUNV8pPidVy4+VQFcORkUsITiAVIJLcFuO8u7grokZ
+js4x89ImeWlAIVx8IE8BFzmp5cq80DXIAJm+NCI3WPaSLd0kFjzygrBZhh3h1w0xh7toE1LAUnN
X3/SP1zO5Vxlo+EV8IgsQCQ/flKZYXEcHcijSTE+y9x9D/hg89cvsfyK7w5eQNZ5CeVLOpF8b1/L
ru9Uwk1jTASNivqgxPislfXCysrITDIKM+eau/Rft/OffHNMTv74crZEvmo7NlF+vsmN+L0o2Qpr
29F+2x7s0aoJ581FtS59kDOpAjmTDfY7DmZ1vrJDTCUrRZp3voIPMzecJJq82bTk+65ciUqACZCX
HvvR9YkSKVHMr5E5gSxsW59saFkLIs/zyF81iS+PMsmtjzKh+ziQKV/YHqv8MhJ9mVofPzUzi6Vh
XljnqEZ3YIEB3/RMCl4AETYECoRjuCIFr4k2Nt72Z0dl4XviOph45I11oRWt7hXzu0cHTPBqsEl4
78MuPPcDYa8EY2I98IjIViYG3qGf5yP9trs+MYadlee/2W72WMb2J2f2LszHCQSxvfymMvWv4UBm
hZ8nFBaK35lbkDaphZjJLF3/pqD+bZPxSxP59dFNovtqcoxN7KPStSVkDc5rzllrK4WoiatChtaL
awjGihGET/Q+1Yph/RfLMfxnXeDKnkSSwIGtw+cOD82aWmpt+gPI35JdXo8BfK84C7aJqaO7ol0Y
mQECFRJfbhXjyXQ7Qlue1uE4hf6x85Je72Ia4M+1iwUmopReIxxwT0A3E/O2qEQgEN02jfPOprn1
PkqH5r4oBb8HSad8LkU63JIW2h8wf7SruEEjwreqkFPnDExK0o+Ai9QppkyfWySn4YXYHU7GWNAp
nLAeDnFmvlDyMW4damSgUSz7VzS5tQjXJl42g/7sc4z+ZFvECyTBQQISAXAgZTQW/nGGjX4CN9tc
qrloHsg2OZEkZb2CEeie7d5KDzVunTuhLeeQF9wL9ezE9EkLvS9y6zVKGzWt2PxDymoLT3Eb+xfT
CZO9YcEjnkOjfOizaSPbHjaHLiu4p1Vm7jinADh1VEgSvVMxy9Mq3je+3d/CIoA+OkfOQ+y2uyCw
YI4GnStWvgh/TXrQZPzYez2A6s4DIk2q8QIt5V2C7XBlDIlBrEcx3HY0jVdxRKYGoM3xYgSj2Esr
NjmxV7Ck884+4tOrbydKQHKtyEG9zwGuSO5o6XgrIwjNixXU0xu2RcZ2PDSnAQkVAVuO3IP4jjYO
IHEYLMRG79Kgdje1WfNqGJRKnhfDsHBM6mAXELd1ow0Pl2PaIXXG6cuEJRhvdZIka7fsx7VDpxlL
EaL8PM2NlbQZrdpBTzSySv2V5WQj6owIqCKhlbsgcfyXsqQZnacxGSRuhK7Weu+LedqiXTUfY4Di
Bwnu3OV7NbwsfKICtzkycaWteMY3sOSFIbFYzbbRbYJxSDeIhqO1Myd3Bi7eS1LTpi7q+XMceohr
IhOEgxeEwxG+Ro8A27zoCZm3LkNk/FgcwOksPlt+bRg49buGQxOy7XZE8Vk35a6XpfWGoQtVclQ5
W/Ku6iq0npWqfMyXKZmXhTu0D71RWW+s294xzkdrbwpGLXqI5DYi+ShbKbuaz0GWdhIvcjW9K4WX
nViQ5qPQPsQVqQhqGdsVRhVjNXpBuc6qQG5aMzqFHtNONgCi/cyho0TF7pTlojjDlzlmg3wHao9E
90AU69BrMO16BkM7I9gE6KLuwiD9QscMF2bdbiED2W+9aVcfOXMN95XdIilSYFk2LAkOlJxEn3yH
mbqTywZ9b5xuynEeP5R6ZJTPkZ2VxE8mQLAODxCuEZ385idG9l6MtfkcuLN9sebE2VgZokRgm4xm
EHFaCI0jXKd4SnlOHP0ZM6xxn9boUDkartPGTV5UhGhr8mOknHWT9WuBmmad2KwemUewFMp3DIwW
/qtFrA3UqfWMg6CyWde1+8kVVtitBrJdNnWgkqOXeO5z1mqxL1SMHkUyLHCHKUb1bsutwOwBoqgs
b0vdw7DolLp3YpESzheGv3pqm4cx5PIp4vIPkX4nWLk2kl7sjouUPVteKNbKFBWq2y6VT3btbJ0x
z993SHKwmDnR2Wmc+X2LjZCDLBJ2mFfNuRdVt0vzhDtvcpODneIQhqVmbNg8f2NMjvQaxPoOWmJ7
ZH8cj0MCuhk/Yek6t53IJ8npOWv7r3XF/xr0f9Ogh6rqUNT8qyr6Q0T4ffMlLIsfqvuvP/J7i17g
EXNAM7q4wyx8ZNTQ3xpxQtq/KBB/HvXT0qH/PunY+YXunM/PuRSqtOgomn+v8AUJ4T5nbwKQbdd2
/llCOCe9H0s4jssAY10lFT0/cHI/Iw7TtqdP3PvxQ5L6VuKvLWHqetWEqXPvg5mwL7ZTN+2eHRqo
UxBgoFOrcYiddRoM5YhD2XIEqSUpLixy7TiIPkYYwjP9XnmDkZprh0JvVQ1FCuKmMMcHEB3m55z5
twlsrC1ib82Aj2GopAXISbiMZOoN+9JHtZAzIb7JkwJND/l1bDeLlcdYkokQmYQ3CB3qVQk9fK07
ii5F02uPjXneEGFu3qdpXA5rDKg9DHnZIOKfswp1P7oL451rGh89jUgRKSEeArC6Z4yg4DPnOTnp
1MZqNaj+1xHmAXO+yl8gGU702LheGlG06umBwi/wGa2POSaqik+MXnVGft3WWYVWKYpua1pwdOLD
dYcp9GMM4OBdy1OfnBXUjE0LueI+bkxKwolOO0EEDs7ZDvYGIhtf+6jdzC6enlzVLcNq9oIPmDeK
lUEN1xNXFoRPrm0F/gq1OfloWPuGY+wE0e08av2BaC50Oo6tzSPavGHrIxEt1qhScrFzOwe7GF6P
6j1D0WYdhnXSIjVlKmK0BZpsQ3kwBPNg9hhtjMiVrAxl2iqZY0Ypro44oCWqbRtKA3d67XqoAw98
EmlCUxlyTeYKAOTY7K1tazL6zI0k+s1tMnIMwzg94CHodyPkuw3Ern7Tl5F7qWdb42CL0nAjp668
EKND47UE+2WifrgYyh+3BfKKm8AG5AB0Qjmfx8oXkGPL/uxKMcMQm8o8Slfh5HtiVxdGdaLLl0x3
ZtGbbnXDkj7i9PFVgZB0y4UAK5UPUVE92GkdlceZmAgoNlY8hXRPvBg1fZ+39olGaoGMISpI7l7E
hra1KIu5epce/gMyMTG4TwT/0ddxDe1XOOIHl8NB2ZqMlH1OzI1Ji3htaU62qGfDtrxJyqDxT5SD
OLZrd6Jlmrmpi45syo0TJrUQeZCny3NrePFpKLro1gmKEYtP5IBJI+l1O5E0OB11ONG1o4XJwJYg
SDM6TEkmSygoGGxw1kDMWY+Upuj7m9zdFWEcP1A3iRnD07A0ppsg58kOPDdgu5ziDufXUqlVQTUM
pxmITU3DiDCaknYSirkhRwRrFkYzrxKj8EPSf8wF3Zf3uXuH3W/EUaTMfZO6SAlDK6T1JGxjWCeL
PT8z3PhslGU27IYgQHXD4NJpNnnmjR8kYR17gJE1xa7ZPiI8T+aL3xufjNkveKYMVDZrTyUT47CS
wcGuq6O824Vonj/oYKn7vKlnmjYTXLG3g6qBJ2AuqZU4OLruwEo0sf9CpDsyRSFNLs4y6QCfiiRu
r4S4JKusmt9GQllVT9ohjPp2fhpSOVSHkU5jSXbEpDdeZYhbq4WbNweJvEAv43kMbD/Jt0nIaqZ6
kvDSqU72s7a8mwSzDSEGo6H1SQsGmq7VFvOGV0r3nhe020yEAQmwfFdon+iJbyQItwvcSZOTZA83
yPETeVs6hb+1vMTwt0bMVHADXlw8V7Mdb0wrI9AF41KYfMR1kLwluITfWU02vOKhHJotGmubZ83W
w4ZoPmubC8fojk0Ywsyz+qTdOlEbNrf8BzZsEPgSFKDSgRG3cjxiOW7slhAh7Hu2qyoTg09moxCB
ir1GaEX1juUkJDd4qAZUCY1Vop7JRyqsUuW9fVcWVY+OuAiyZ4GV4wU78HubW5jGSwuIGmu8KQ+O
N7oXh7gNHGnBtOlkxNnXh+SwLeZObjl7BDBZ9Kgfi6C1z+BD6H3mDdn1d2NTlujXZifZe3Vpfag7
/SHUekBHRdSI2DDEzTy8hWZHbueQ6P4uR7NznifRPpJyiDQIqIkOL/SxAxR8iZ1N80TiCe4Plaxt
jkbBTd2yapxtLxW7a5Hwv3rqb+opSgz7L+up92+0S0kp+bGm+vZj39VUvqBscRSNTswjtKW+q6m+
llnXmun3uSYyCQaNNKj4oZ8apopEO8VIkyKLkSRBef+kYfpjL9MGUu8gTRN0clm85B/46hQfNcOd
HgflkJEuUxDltID+SO4iEqn99btC80/ab0v39d+9vuuLUVdSIYJyd/i4P3UzQ6WXMWRnX6CuVa+F
XcrnCX7uSwqGxkEqbFavuO3tN39ImsP/46XJ16Mr7LgOF/XHvl9spEJ3GCous695aVKMfLo0I8nU
Lsh+zj4aHg27v7QWZh3dub9++R9r1uWTg0GQBA8APeaL+/nlaXCEhc+A55LlBtWgZwws6mbXz9VN
XC4vp3OyRf76NeXSy/zxcvOi3Co20hmHCO6fLndRFUEfVr68EGksnwtg00eJab3eUfn7L9US32zH
C+mkh9/Y7sn47D47FdlN4JG4DrWzhDwxktWHlnSjYDvPRB/Tw0X5jLjYFLeghfEyxfMSj0WONku9
BiJg/aNIha/XzrHAHjFsEItE58evzhs9UJhuJC+iRxaa9hmBdVmf6h0gQ/GcxVN5q5fM8b++ej92
3r+9qs/jgYGcF/Z/umGI5nITwhPEJRGDeMaQEqOFKaLfQMChKxWzfqTzIc5YVqEeXCNh//r1//hg
MirxaGBzXuK++flZGXy/4ISixcVhpvEYLw8MXWL9EA61+Dt6+5/cKKgneLI8iOOu+jnRIZjcrjDN
Xlzs2NePBvLllO4luALstFb7meOF/TaYzvJ0QmlaV+7Iw2IkMLIIFzT+5uv+sw9umTarJWIk6w93
rbSN0q/NwLz0MH/qte2SkXhCXGwOq7hI/f/HQwLHaXku+R+nymUE8t38QVSJGRvWIC9NiygWfwZx
8vYS59q7JkHzTWLjw2hJ2q5j7nK4zeIMdU4vGUHCGPEozeWt4RBbH+I+D7epKb1Tlw7+VnSIw6II
RBy/NeEpQ+erxxufyjT7ujf/R+i/+JPlxZV8f1SniqOf99MjkmRh0HtwMi5BkJj1bnab5nC9b3SX
V69NA5SbqpV1b+ICwjH1t2FMRNK6nXwIr1NOcRNzNs328wiffCMCE1J3Y/5djPCfvU1ANUhPmGbZ
6ue0U0NTCzn44i8KBj+alOUyi6qpXgUToGeyzP/uzl66Dj8sgQzXuavZc00wgh5pEz9+u3kXyoQ2
aXsZCXO/VV2u3jirLn9YFNu9aYGsthzMiCQOECjMdDwiowBH+1Pcp3EF+H/qPlslsD0m6/HeNHgI
Ystm4Vzuieslorxm8xIg1k7t4BJDJyzvBPkK1gZKYKq3vvyaDfUfv24+wc8fi0/C98zE1EaN9Act
0uylvltz8LtwOsHODPi92SSukdzXVoYlocD+PHKIGbC6SsVBax0PeRDtfM6zySpbVJXgoWnzykQC
Asg7dzdcT12R0/aC5m+IwckIFI5lKDI4/81oNN7hPwq7jemWJair60GO6Bbwm5yjeTKS5ZTHFrAc
+BY+hO1VxQU4bHTrtXlyAnNfnoeE+E6wMw0ioUpmxgdB7Me9KKfsk5m2YgOoBUG8nGbI3RM95s+T
IiX2ppuiYhN37N83EP1zaJpWUj3U11MqJkNOrPZyeFVu5NUrkuqN6qUvsmTcWIHrPvl+TReZKWpK
T0QONdW4CjkQ0suamrXTSe8jjHXsWxAtu/QwE9AH1qfvIbJJIjuNY+AJ+yRDOHF0hcCL0QMjsXMQ
2LztIWwuxsjMe5UwgFNMtWQKByAKq+rBDfMMj59vR8HGSxCShlHPtptyj7ggYjiylKCBapB84ZbS
wN+6oiPiNy+VeoMHQplQeKw2lIAsxEPFLtDGEz82udBqN4GFocRrccisNNIR94QlLu3ZmQUC9wqD
57WJYF07Co5V1ifO+vQZwq9NhyrW3hFQUXQeUr/75MGLAWiCnGqBpTcb34JPS3e52TU+PoUaRtBo
mvMH0XrxjcTtDHjZw9bQlaD+4rrdk6cV7FCKlr/mfqs+lJahyE+sos/cKPpL2AcwKOcoLDZmz9ez
joIOlUpYqU0u3GHNjZWbVrgKCg3YGPQRc42y+2zXtMEZP4XVMx0eRt9D4bVkThZFxhDUHThH+7AF
sql0N7kLkz5ddZz8FgcOyp9A8lcwCFLhlCFvBpY6ibcTecccjvzqgxENjsXbTRPk5VM95bTBzaX4
mdH9ABvgSoOdLm/NkJxoVnvDfqs5+9EjysZqwhEZZO+00fKNTUHHpjBNxJAPrr8c4kvWChjyJcZB
T7CZ2jDSEb0Kt3r1m5ZvlpQovlSAM8baNBtvM/ojt1cR4rckx4glO7YBK7je3K1nCO9vAQxz+Jom
9WqXeaxG+ajedDD7L6OU7ed2XlI7l06AYbMOuXaOBrmJMC7WPKEeqkSLX09QJG+OE0d5S1kXvPQO
g9F0ysvbtEjlc20uhniYE/6p6wbWZ5YzsBqZ7efEPYiOfxMS78ngLqbwkeYCOJxd7Ac7T3FxGslO
DVrW4r9oIpGcMeCwxCBz9E5hnfsn3y3147d2hsGKel0jqeG8U6DYRN2kbnDeeu3nmjFnv/YbWzy3
bc/fXt9tjmU4WVm1rR9Kyk4GgiqeHuprLZJm+A7vC0b0hzAcxJnGpjgPNpXhJEdBvilkFrjM02Mf
c9ywskQSmi3ZnjumlJtpqR4nybVnGsGH4pHklVJmlJ9hcunHZPk7HBy4tMKE6tNMB/XmZeyiaFHa
z1XGblv7Yf2apIRYrzUhCo/XQmFmFMSQccmul5r6PmkzvtqaN6Oll3y2rQx6eOxauFLqxUoU8Ug7
ZWCeW/hJJRzMme9OLu+2KGs2nrZsDmQk6EczMSnCSyKgt0qk1StAKXbzKZVGsw2kT5WOVpUUUViH
5bFuG9454C8qKBoIkz7VRoPH+FrgYA/1t+mcdJ+/Hn6uSfZTQotok6mJKbwNyoUmKpI4+25EeYfS
U5EZ4tK02bPt8AYrqZN55RnFmJAqJ4KPRIjz4sX1ERKMrfRuQBJOGcTOQ8duvHj22H7O/JbvqAo8
ijv+0QeP1WzJJGVtK5ejCrHV8V5MgsIA0f7R4Zs+F63lHvk45S2cDucR1AZ0GCPKeLdQgZrDOLLj
gvOiLof7djYZDAN7sXt+czJQrtpeMvV31RgaESakgDOgcGj3wAAleHzL3IM3E9AJXXXYzPlTeD4M
sth9TlKGdduuNuO9BclzCZfM1FuUI1VfkdHN578uAmlmoRmM6dgymY7pmE7KOqLY4IFzlpcH4Oyt
SZmmHAMj9Jrglrz1Q75Vyv36UAcW32osW3qPbORch5ESFKBm8IJ+UT/oKXTeoHDwvMKAzbeSrB5n
Eyqe+KZpeSfXO5F4AwFJIGYJUIIafSuajMUHQUvYPvg6oIPolcsXlNQ2S5Msg/qQN8InJ3rWtKI4
jrYEtTKnX0lvyXeXY5g/TWai3qwkEc/S8DgDYNRha9KeICKs4SJbcolnZ533M8YDfvXqhBXVey1G
/XD9hOxE1MgtALtVAygfegIXex6N6nUWFo9oyBE1Zuk2VyNH2ue+5l+i3uBr6ZYqbWZWkn2tGK/b
5jSb3FFVZtAK9SI++8zY+lRIhsyMQPJN0/ecZJar1lSD9lFoimzeNMvbiRw+RRoHNikaHc9rEYX+
Cfg+j9U8wW9zrdnaAbUhFlu1IctRnPJwSdtjdYzaRjEw5pYn5gIXxWMUg/TdjnTQD1Os8Ecrv8/U
o25GvKQFNDPc2Y2p3mxyaGnKx4H/UmiTY2vW28eUYOlyi5RszEDRgRreZn0k6yc06CO3SJByoedl
cyEwe1n7tERFUYaCRZ5SJFyO5FhzaY7n3BPXC/B1LVoO7kMiWReWhbUJXXac672LjZJtTXdVc9Bu
PH0kQi+4XO9PG6P6nlhwDBRFbad3AEe5RTyzbw62SoebKJzIPvp6QwAk8X6rQOIO67wZmgM5Bj4c
hUq9hQ69lOtd4eiUhwKEkjg7pNDvRV2Ic6KWbkPaGuiYnQKI7qpTBSvRNKfG2mXm1e4bxLFEnSwf
yBiBFyO8IRilsUf+v4lCqNlw9hRnlLTNgVtOPKvIKceNyEKeLDeo2WFcueAfKm6aPilZ7a1Y3KNb
pD8fYQVdmSjl+3UH0BGYCc8X4SFpfg2Fy9dYsZftu0u4ShbAEJpBbEAgCENrYspAjgJz/7AZgl1t
kD+wLfrl3SZ9x2Nm1ROvG1aTfswnuyHggaPai68nCj+FmQ7eycDUcJR2Z5AQ1CDwb6iFaNsLL9aH
DrFWdC9a5LDApWn7NubAu1Bk9mCui/FAbkwRzM1zp3qKkNBI/RdzrOJ9Uenl87r+iEJcuk+9p/N7
JqefIiMw1im29INigrlyG05bIyF/v4UAn9CwkUdsATJMUa9ZPMCa7TFhxlevpximQEfL06dCmZyX
NJm4znHFF1qqcYYp1ifWziw84sfDmgziaND5Ma6q5M6yWyHW7Jr5kZO9PhSY9xBVVBXJCiV6AF9n
1AuO1CyGFJnMmlrJDFLrtjNv6mXxvwHiQiPSjyJqqt4uOcFkRXY0SkkXhi5bT8pWMBpPYYIQkklO
xZ+1L7hIlpr1Ax3AEWIaSeBWsyz+9UCNky8lXR15+pEwCCo8TIfrfnFsXQ/KacZdMFo+j6ofERgE
55e3F8wuzSYYXeMGRSDvVF83kyBi3cbcVKYgE9FlYEet/C0KK+so4M+8BF7AHXQ9GIZmWFQ30J9R
UTUda1rpaDe4pZ/WHID1+ScCsuzjMhU8h1r5L8Lo2s/EZHsbkEH2kTMY32vhSPZPzODcrXnIaoXI
Sz4vipD1dd30k5TFEQGStb0a0WS21JtV4HunnPyGfMNkjDVa29VrCrELswXrXlPzCHXQfPdxADXD
KBXyjGVlnmfgQGvOdtFBYjH9Yg+O2UJX63niOgMsiEpr/2R8rTBqeiQGO3MOx8E+unCP3SMHNt0d
Ws43TJf7Zl92bb8DiwrUzms79WaSafSMJJSWnfJZlejzcElcZkX0mgLJSSJ32FicYXKeIzrWsMBc
6whomedhDpfl4FoyKzP/zQklthB4ZuYOGafrbZ2pkzteOXqOml6/0xFY/Qi6xTvoVSkzcISaW4Rb
3bxjQ1wYEU4Ok2ayK+Ohuc7rKKeZ3VkNajkZKuNTX1nqc+L38xd4JgMcUd1Sbo8Z3mRcA3QuWvMk
lkFgtowEFwpuA/xhmRTWNRFn27rU9Y2ydHyOl3limDjx+7zqwic0fhhh+xz5XbrMHydPTWdU/sG7
CF/Lp7Ke+E3qOqoEFsLYcr6OMDMzHMXCFoOW2PiD83rtOP5vwvM3Ex66f0sg8H9WzBwpnosy/gHG
/O2Hvs13PBesMvsKnhAOcYxU+H3f5ju++AVdrUMnlwajXJyq/1bFI5inW4D3VDhL73WZCn3TzFjO
LwvWmWEFtOZFSi//yZAHYf4PDSMk3MyKLJ+OGzocmqqLDeD7LmfsxDYJEG10o2vhxquxAuvGdBrS
be0aLeoMYW/sPvGfMOnXnOICRcCPOXhKb0KwPfWhwVMfrL0yc25mJGvBNiPwc1x1pqnJBrFze0+t
ORkX9puGkAXbUeuhsshImGClgfmV7XDKqBvgRwWq5/AG6R/Gctk7Jz9xUK+22FOPM2i/hW6LnW7O
OGJsB5FodPxLiF3bspTRVjLqjyj13E/XdPYOBsA2BPqHBKJaAFA8SlJtRDja8uRLIGctvqi7kX4k
KsP+sc2ksXNbZHUrHIumtUFMFT9VxDRfdGR25yaUObNWQxdbV5dGhDdMhwp8Ll2AlZNUj5mqhj2/
vgYqWE7k1jkQ6aomvkUShB9YomaMyrjcqULhYGkjXGodEDyEHyqod3bnyveZDwwm5vz0JKR2tn5k
I7Seqnt6Xf6mmC3roZcJDPYSy18kJPXq3LIaOCSSTjFzOYbeD5ZrZGerGB+VObZrlZFqACbNjT45
sAv3tluyNbqE0os8zza4lOvHobFcLnsUh3dtz2B6jAp2fSZQ/ckct7UsyzMyhPy3ZHD83ZDa065V
SJ3Cxm0fsWB+UkFQ0hgWwdoxonrltPwRqfm9bxtLIQPZucrUzTCiHHFjv3hKmtZ6RI+rbzErjw9x
a9YQIKKPibSiN8BC42YO9S0q6mmjlrxqR4LBapzKuAylzp+yJs2B7GTtmSiMaN1xRdaBnzKbTLqz
AcSLIiNu36V6pvuHbek8xW2+qbRCBql4p4YeQ1CaQfg8e66BV8KD+o2buEStXyQJrd6qQhsRYQSb
zP5zxn9/H/Z2dnEHaBkb5EqE1sSqunjS5nDRBEmwqsJ5PtsLNjWpBmOfAuLazwRgPZqSO9p1+u6E
aMe+ncB/V6AUd4Lb/q7U1vw6NC6J7Ea3xPngqdpUyCRRfFqDvanTdNz3VD07o4Z1jHfyhtDMu2Fo
axdSB1rSGofg2iPE4WAV2YBqjXtwo00II31gdOiDuxeD3DNkTo9eDKIicG9tRhSrti4+TGOfPERW
c2+QfSEm8jb8zH4UtZltC6/61FYkhaEteJksGt8gV37NET7B8pEo6fNY3oIgztbF8k1Nn8nBgr0m
QDLMvfkeQCK2xskPDtU4GHcjg88tcYPh4qF7ZTFs72WV653RArPJ0lAdJ7QJL7ZjgP5MUBblQWNi
ZoVElBg3bhApevASUGJQb3s3b/b0RuQxaW/mLj6BlmFT7ThlF/EZXQWzA8fHHmrnm1yjZhkphHfp
iM/STpP2kQzi7FJ5KkRrymXmeGEdfd/Rl1xn875A3LpZGDZoo7VzZzfDzdRY47GZ7CDleNGOl9Hu
XnoxGahEUPCMtogKHrASbYX5VNAJhIpbC+BTpGaMVn4acb1TbX2kUaqwcs7+c2JBEbIlKFuUWcHD
hOL4XkXtW2FX6NtxC6zmWLw5FYiqVdSY3a8t5pK9mf8fe2e2W7eSpelXKfQ9EySDwSCBqgJ6T9qa
ZVmWbd0QsmVznoPj09cXkrPLkhty5X0Bmeek0vLeHCJWrOEfkmbXNYV7HhdVebBdyZK2oeGNJX6e
AHeLm4Wwu0lm4l1RAyfZqmp5WAFDboAoRdtxYA2my7w8hAtSShvkqNqPbYc8uO1D8A+q8hrMmRdu
xrAYmptYRs6pQBqvP2mYM8AiZKy76desPm1y2qsM3HQB/qcKb3Hp/AkLcdqSdTmHCcTkQG3iILVo
+VhbNn5VYproIczIaKwepBEwTn3r4KyIVweM7w5LgrMcwb2Zinm4p2vbO95xASx2VlZ2MnC2WO33
3MrQok28bIBpmEyuf43lbo3uLR6jx3xAbeViprb6MHNgf8SYgi2STyy9006P8kuPWtNZsmJainmH
kN80qx91qqFFVd2xIuVtJr9Rt22BV+0ucuzurIYrdNYukXXQsHZQ/mv16ZKK+DophuJjAGdSbbrR
UidJHrFww3VKvjaB1+9HtMSOUCSTR5pGdghXtYM2EC/au4hFB/5OeY3yUT1GKndsAvaHQASeKmtF
CIfQDjLao1LBNgHRyLHvb5bZbe2d8pcZAoCDvRAThQGOpDevA/Kfon1sOzv9ypkM3G8qh8terOV1
NMrwJ3wYnBKTIhK3FkX5Zysv1quSbBxYQPGD3q//JKtQptAuRDvQN0WuPQ6BjMp6PC2Jttue/GHZ
LUxBEF1FN6HbZFkS3A/jIi+Qqi2erMzOcA9CzhOTKNQnP0St599zjqB4Pa/xgT6ca21rpRr4u7mT
xKddOs/f8zQNPYIRzeYwr8abWbWgsMolsW7SzO/pLYmy+5qBB70SRQMRYoy0h4ZgWK6nSF7nT55u
89tmqj4WdN1dxLmq6DR3qNedPGGz4pbTXq+taPGknfpg2bg9zuH7xQ3tS3jA01eJNtWPCJHXhwCf
lgP23iHIQ0zdQpRnUPvsnGy8qSTxZiP6zvru2Ut/vXQITm2EFWAHphYaDcqamgckTquAVkU0nDaO
FtMuS7MWPW5VZp/bIPWA9NVC32YwRADQz6K98nVTnLLn0uxkANuCQL1BpXLlwONUZ3/FOSLyIP/Y
+bxD8kieAG1IbyNE8E5asahthRYsVl8YeJ0QnjPaUc4ILjN31QW85PbMSTQij40HbnMc8HpyWXCq
aEAXBx3uyLC9tn7m6r1MKuTlnb4BQdHrXS8l/S5rHFCjjqivZ5U1p73C+XZTFlX3FWM2rTZpPPTO
dgCv+iVf3Kbaay9ccGfO2vWHTwJ1GdF92IHe/oa6bvhJJVX5WIMVPYikGHFHzFRUbpYxp9eJcRoR
UcJ/OU1Bj1+Gq6ceRtkVxyYBuodzsjTuf2IR39TUJQjiOeI+1EmCpC70dm+D4i92DzVAUUzQ+Z/5
OuTBMRMJIrRQfEaj/+U8juGIxGglm4fYi/QHiVV7tc1mF3XolQRyD+JxYC1hKg3GTzlPYeu26Geh
XGqdYYURfUlDXX1aVu33B1El8/kANYo+GgpeOxrd7bZUAroyypb2OqRf2kpdxQsSSAlmoiN+Z1OA
Ehnz4vCDp0P7alBevIvDEoc1GTbutV+QGwZOrE5a1EKhjnej9y1Uq4vCcN1gEuotatkw2PHQirWE
gwxUn9onIbUnyplY9E7uGkEkxDts9dC2WhtR4CZkDxeOlez9oSt/oEk5oGA3+OqHT8cg2Yw9tlAo
n3WfYqmib75XR4extgWDMi/EHqTpvOEycef8NCbN6inBpW1abnHmQZjysqcG8HZlis1q09BnJ7SI
6ZKOcfK5iObiDhG5hImhxP/OiYaLroGPwwL3g3Mw9OE2tskRAViegc20+kPVtQPCpcxjN5Ub5196
NNy7TQLTCZvjVOpo3zSuv2+jdT3PLac5m3wPyzfwEhcu+PDv0ZrqQ5mCjy2bdjzE0N9P2yLG1Cpf
P9N3m2DXuE73GItW3Yi2tX4gPdOd/m+V/D8ij3uQwN+rkq+TtH7NKnn+C/+skI2GC3BGwAAKMZdn
BvivCjnw/hGAUHOojYX/DEX87woZ6giYHMx30YXhXxKhmX9WyME/QEDY6JgQY/jrlNz/+e+vIBT9
m5//DdnSm5qUpf+P/+O8BooAyASYGEBEVqAzoLm8VXehoxiDrZfydJztBtWBbM1vE5hqZ8/+XmKR
PTIM2Xqg1MOMY5oxVS8001xgy58kmfRXz8/6z9Sh/Wd0CN39b0/yr8DJ56tzbW6fC3QFPfQ3SL4Q
1ZIItpZ3iths/SgTZqDAH6qLSs40ltu0WE44NcZtj8em9xfoojBqPr+BaGgeoKsTOJTsvs3w3BMG
jfIbRCpK3ILxX4r0fBx9KZlSoQ81pOFlHna1OYCkuiCNqvytWHx1Pnth+snJuvRhXqv1SQ19O+4a
JitncRH3+9wfihNddEO+79ra/6CSgJNxxjARqd1SXziNIHPGMpiiC0OdbC5h3IG2Ka8Td7GbrQKO
t7WDlqN3Qo4FtQryPZqNiUU9BeQKKwff/Uqqa8xWUMZkhMpsufdWsOXFcJtUPeYhi1eNkNzwuEDD
MwyTbRgl2Vaknv3Z6jprD5bibkBLjvHn2tKFV35TXXVQPvYWooYY4NW4hCxWiWyMtQqIJnBKmIWj
2bWBaplsQdCBAkFM40uVBaXcWD0mfXLKop3fLfozsywFpdguJixunWQmL5SBfwxEvpBaF/7JHLop
lhouvElaQ+0tzILsA+AEUOdZ3Npfi5rWKObtdoc56hzup0F06QF7eVKglK10O8NnnSHetT7OG16i
7xxoK/tKq2k4pU9VoKmJgcTtnGIMu3XEhKt46qNTVDp5FCDPoXMjbuI3KA158SrOIUqTrcZx6k4M
xkMS8g5Bv11DLXSUo+tawAQgoExSflHZEuwT6Vc3edXNhz5mrkPOCUrSQzUd3U+bAgIONtgSPckb
imXk11Fqf2oTdzzkdnoI9TiC5nHCU99V5e3qLiO2K/WQna0I4+8CqRUDaN0cV5pIaIM3mtlbV0Oy
cHWMZGLmLtAnR2/G+Bmn8JMAZcfzyArmMxAw0T1SkBxDUzJR7yiZ/KCoGwEhQXSm3lHlD1DXKGG7
pJUbaO74ZcBvbjF1GVdGf77q/GzH3vuYPCuqgBIbOMxxPPCnj3gxp3MD5gIr7i3+TG1M/hHBwQ8a
nSO4nURpsNFdduLa9fSUwz1yNiNzbs6/pmpG+7Jvwy59hDheNMewGj33GtZSdLYOqzgtbJFhkEZZ
F15gvVw/rnQiBpoiA5Qo5bSW/g7eN8POIYRsArCpxv9GD11l7SHMLJc4yTKK6W2lkbkcwbN+XPCG
WijBTGfEiipmHHXVgfXAyiRuHoynOOMNq8IEMFwk48x4ynH+pJjiKNDVRZdMGGe1tqgfaa4z/8DP
mKU+M8Ba8j6/Bd5pgiFEJBK2tLrO1kFduQOghS0ThOfZD/eG9I782EWrQxMKixAQM6PXf9apTwrS
pSNXP8foedBLX48pmqBfAUDUX6fRxZAxlDA5dngbokeE8NRsgeibh2921g32JQmQtK9CCnQAJEjz
PXZ9gZ8j3bP18BzKQ+48QSwexpzOjCBDbunxih7eel/0DCprNKHEaqT0IzdieMxJ4CyPkrGG3ZwF
Y2rzrzyG+cg6WpwY7dXaWafxC92SIu03Fiz0x2HRJUunW/vzulv9q7Z3uGLkImrrMA0aNJ5ndc1J
G7jF9VIxRwMUBgBg09P3/IAOj3vt1fjGbhAPLK6ZhLZ0r5Bgkjtmb+MpFFqwajbqmeVFacE2JiSS
6m7cki5DhYTLeOVR/SOBK2Q07Kq+Uw/WWOGQw8PJw20BwdFBG8JfUAlOloBkDJQFDjdWfZX4C+zg
wMeyPKJ1TYKINF8+9fW33tGfxDz5uESGmTxxdDh9wF5HFDsLL6bxJACGR7nB8Anv7zqkK4AhyMEZ
7PwyEWNEx8BaqoukmLo7Nx9mapZkkN/lWPloVwgnOdRYfWRuba1Ie8v5wiuy+hx30uRiUOThG90G
xencBg0aTXNHE88q8Cd1XbRhWUDWXc45s3LLIbLvYQsU0WlL5W592RtHihocELYz9E1OKgTtiX6j
D+KNOI7Rdyy9wxwR8HvU3j7/b+L4P0kcEZp8N2/8vwWQtsffM8eXv/ErccTBkhzQZRASKGDhv41W
ICj/wwPyjAumRJgNvOb/yxuV8w9AuPw6YxUJkNzwLX7ljZI/koxBSGqE8mxX/EuygEa46LfcyFwO
JYVkgAMn37NJYF/nRpBQl7JEeOBHYq9N9hMOTSRsdHNdq9U7rTmK7kFnU7f0iyhotPSLlN/nqGiq
Cwwg69Y9NBZyGZu8xSwW264QTbwEL4scfn5nw0RdAD80/uoTAhCttvBzGlscZ0UxLLiuAQzp3Wvy
oEbhZ2Gj0vwJGgdwpwLECHh2D+UBNIro18rgRPS4IsjNnGYyxCd2MuoXh2rMeky88CKIQJ+9n7Y6
r8dO9GDtUBhBf/4La5vU9fXTwbLFYQK8yh9NP9FyBDSpEvQmOoQW88swliFfOTucsT9bv0uXO88w
U7qtmwwd91M5Uzx/ev+S3D8uCUUlSg1PBobJHj5D6X9LZkkOcBztu/jJYfaQX2JBGOdnqze0QD8T
y0/ROKFkB79IntMEA2DmGcjuJrNJrR/ruV/adqMGSNhnOCGjYrFfo3jFjaaYeRV7jcvcep90fmTN
ex/8n3+1rrnDr5Wh18sWQZN+wOXs/ZsyHIXfiD7w7c0aBCdkU1rBwn9THkRJPkNwKqof9gTA9aOs
Uqu+RZCxXm/e/6I3pBi+iFLAw0FWGmoK3/f6feL/0IarP0dPgrftiH0DRsmDCW+zw2ehMu+aA0KK
BCcnWTCaaGh3jLd5Kqvs5/tX8rpe88yVIPpiYP1ojTEkfUvbgKtrh3PmP434EvpXEss3jfx8acEo
OQNmhqHPv/qQJfpUhBKBBKjiKby5d8uJLVUzlPxeDKinoPe9NHRbsaFco2X6y3eZffH6hRK4PCcU
LHhUrdWbF+qmODE2qXSfZieGfv4DQ2x49qdRQx1wFtetecQF2o1IDb//WP9YSQgqUObxHxwmCbpv
Sj2Gkn0HpKT/PtsUnUCbVBGMt0iI0nX5yz2+KbnNK4QSSWHoQ7oheL/lZmQ1EkvkceVTj+dUqY44
zlSfClcTo5AVQPK/uZ7DNbLLizpFzMDeyzHJ1/usV00jaFUSEMHqkHmHHzJGyMLDra9yi4scUH6w
HIfJ88q/0Qj/eDEUwpIZesDbsR1kUF9vACfMsTh17eo7fb6Oq4BGmGc/R0ZFgN7r0kfGPcJUVkd/
e1h/vpiQt+L6GHEYIuHbsBVZiFwgBmF9WyX4NZBKzBOHfquChvERFRyju+LINsnVI2MiiDW7tus6
tMVKWDfjXVquE/1dIFCr/hZj/hTS4vTd5VyCVQNv+v4qYl+8WcBcoJLP2wTHyD95NzKemCUPXf2N
8ReQ7w2q+Xq96TFfYVGti03j9CTsm96/skSEqfiurzyPw6Dyce7C7wmG+PKdBVhmP31chPgE8Jo5
gIPR8ers50sAhjdPdJHzEPtfehLxiHqvVDkrdQQKwNupOu1zDFfCQV6XTmRkQrSF0wJf6C5zEXyI
kkbPX9fFpBAbPH+wO6T3k9E8RH0u9dvs4HotngWblmJnvsEmKit/+BOKow7dhqhfb9j+ofxSgaNb
7zu8CLhGOGVhBT29GpwvaP4jvbofUAZd71ct1Hg3dq0/3vYZ/8+ETENGBNkkoBh5Z24C67ZFaC1J
c6TERGOx0aOAz0BCnJoZYyO4MCilApfIXH4T9AKCoNTuqi/9EznOif6gMTrhMFta/GP0tu+QFVjg
+4d8tYV7C7++Aqjg2xDSbvwrgG9p+5UJhhyPkTe26WXhAe07YRA6V+dJiz7f2TAPKEUwV4hM5Evh
Bi7nwYjdV44AmzZnZhtELrutCVqNnGiNMR/eMb9uQGb4GUwb2hWhqZ2xVeGBSrti+fVzbIJYUSrb
KvdtH/n8C7TUUmY0szCH+edntA2g9b1IAaYkW5YcRPiNSFbJMxiQwOCr5yYhOFLTck/xy1P1GK3z
5Iw6CL8wTRq/morWk1VsnSQ03ygsRda2NIB4qcEX1XJ7BHqzXGqmAdlPkdcViyaL/Ky8rfBpUOqQ
CcPwBd+ZueypsQpDVk3sgtlftoL2IX+LznakDjrWeSDOLG9Ol+9tCdMfscGZiUKxlQRGJ/oYFLbP
M1mB2xbTKca0I6A4qjKTu2UO0m4ZEr1ki9xEFkIBumxFNFYxuspGCBYQ50gU2HcrcHgsHN3IrN8O
jgQ/xYFoxXgW9iOtyV2NOAlbAeAmJR1vXgPf3XRurbkkDHHNF4EUMNfihYnw/C3oJLbgEsBBrXdi
9dFXHkE5cXlZmQYmb4tQUE6veriV8ks6ePywDRlbcVmZR8MKvaux5AkO9OV5nMAwzJorSAG9Y6Yx
61EHVPvMEjWp9XjXBBX/bJEPYwOrDPz5FakjIMe9N6Xs86VbVhM8Ehgnj1krOrOlvdB8KKI0Dm9C
9uSNYIobR4x3KoUNUSJ2rZp+OdLV7bPyciw8hw9sO2Z9ACjJxcyqxuyo07smD1dHHucAT1fYdPZd
mMg0HHd0oJWJTEmR0P/1besAiDBuxEHnS8zsjbUNYCQe7Wa9kcsys/yDHqFLzP3w2VwqEoWpxgZS
yhFtN0BGgHG3fpSJ9Lp2AISjcJ0N5g1X6bhgO+6yl1G7BzADtXkDcULX/XYu+t6azvOoV1xjZPW8
m9YLANo+Vr1TcTNVlC1x/TGkP+tVVzXel3Ow9e0U/MaeQEy42WvwWAvwzgZvYNxqyNvpPEKT0skx
Ehl63QBXc8Ks/32dYPQwPnK8hXsOM7wPUnSwkzlJsO2rk8FRyPyHRrtySTMTUpSelrY55Au6gPgW
MDdkDUUipXt6ji/Myp+17jh0ECKlIFSCTeEp7cqc91FtZkDZQ3vVTzQ7s0OGqSVvqXJQ8kz29cJI
zN+GrW2i4MDDZ+XaKWav48HWzcRvUsK0/JmmSU5cym00fT4A4jYZYeKhMogMjjcDPDnXiUV0GHmK
7AXH1T0LakQIBJYMbx+sx3kAx8I7BkW/cuHJbA18teeAGG4OhEuOI5BaoKtAr4CK7feBV5hDVuuh
ZTnO6IIw71RBtxAfliCxvGtwOh3DfEKU9I5NC9E62cOAhEOJ27xJsYzHzfIdZBzVyK86hKhvHs5U
t6IOT/KOqApjN8kmYZ0O2bpixYgEb4wm3FRFe8/GSPUj0HduHoH1gmhvlA24YpXh5zMegHwoNnaG
YwKLJ0gxfoAZ97Ksy3QyfwZXTbBwVwxUuHK/NsJA2x6VwhVYMqtSmIl12E2QM4vYZn9accrO9YKI
Pi2GwjDbrlw0DrJdH+adtrA4cxb/AU5Q0X20gd3c0aAJacd3XZu2Zz7dTmDg9Tg031GIaS1ICiXm
YxFXinhP1aTtQ0rMXQ85vdTiCfDi2t2WxkLscVqdYrpeQ1xpNhOtH7g1Qk4NtpvQEOD6tQgeATqe
JkR0rroWVw3Myku7dC6g1GBoGgWaCULLO+oI8nPQrhmn8Eh3HwepfDQp/dpNC2QTRW86BMllLfpr
6DqD99EvIBjS1IUhQbMxLNwFkEwDd8+JWKdRrE91wklWbNVaTOu6C9NitREhc+nKIVKw4K7l6/wS
LqXTHMZQMbuUJGjrHWh2nM1T5Wt11i8LMjTC066zXZipAYjxY92HOzDwKtvaSrn0YpGAPYJI1bsW
VM56HiFOY584k5O4SFvOToX5qypW3OEiIa2bJq9L7xOjGPSSTmzcQ5p2H9b2PN/NesZf3Op1Zd16
ltev9xo4N7I6ne93n1YFMQfDQE3fuznBUg0GIA1H6GA7vDuK/CRKNfj0FceoErmzvBZuslW0O9E9
c8osqJ4SWq/jbIbQS/uDfqEYMI5UTa3AfvRS2yc6qloZ7Ibclkw+IvQx/CtAtlaen4x+Q1qb/EiC
SmjGQHWQI1q5cyTO1mgTCi0sQ1PlZrKbX9m3vRSR79xCWaqhcU3YaHMsNaUoG/kJw6em8XZNNHUR
VDgb95Cc9reSZGOgGdgwHRgF1j9o64wMqhNIEnGshAQSNneLpCxnLQc42yHxfBPhSgC+hBLkGUBG
HrKlmGKcykXfTME5nXKLlFQiXcXRI5My45SBJBy768miFJ95GEDgEALAg5vKQWUOnomgRMayCE+G
tkz9L6h/IY174jQAwxEotTS9hmZoJWGSfiaZfZDDSXdPPFeSBU82uZu1xemxIZZlqDUT9AAuRXh5
iRKoOYDayl/FMfTcgpSocqmzrVPksGxulLwEfhzex2VnAmJZuJzRqG94pCZQ4jUPqKmUOTmDdpq5
0i5OFN9NW1bV8Fg8CZF6W0Ow58NsNMPYS72sO64fTWQTJ3O0hvkVnDJCrqiKmp5xfdiFJl8No5Fo
4zKx8L9NGM3V0EQyVaElmo0ci7rBJUycVY0yKUsSavOMEOXxtfNzsHqEDXZT4YxgbzgP6RtsgCLN
PNvQhlJUXhLDmdftmYnQ7vH70pxSv04wxPR5joixmo6FH07m6h0RWTzIhq5+WJ8sKfbQPwvkR0hc
A84VrmDoLWzUj/98EmvLFtoMjVjJSNEJ4RPrUhtJ35yxSwDFELs7HllqkwfcynKO5Bf0DriYl9fI
gek495R/g74L2giK2EGgI8g7GqDh4tRW4YEzJTfrlNlR+HXMkXxC2LPx43I69UhHxzusdEwWi7Sc
aT513TCmyWljVyapsDVEpQnyEZppehP4LYulpF/nzNt0sjuldzhUkqXEbmSy+RHNr04ecaLsx+AG
y0W3Ti/8SNlcD7bFZh8I0dnc6piTZCJJ6pktAq7RNLzgPvALEaNqEjUHRawvaQvYrkIglimye9K6
qiDPjl9O12QcYw7NoZ5IVLdCNGSBvuhMvql9sx6jIsvIrG2eQPYTWg7uK6BhF/PbZCXdejMVgeK4
dBKuy90mCS6uNFT9ITbJvGjM1b5sj1xL3ksxTDUvtesJfOWFmMUYP4zBFEOxQZIkV+xq4LEs03Qh
J8gOXueZtVtUblhdlpMTj3oXF0DmcATUoOtIaqd64d0O1ljyXdXacQt2M6amWeGY1DqEiTvexipM
u8exG1KBDm8+NBh4U1t64sKbHJ0jzcZYL/sJK8UUgRlzdT7Gmc0LAWhHeknhyXvWi1yXcwHxezn3
FUDP8WR2RZs/jokz81Cil8ynj+2RXKOvg467TecwJzH4VREHa8WQ9TDHMS5Qe/zpBT/F1CzdHva9
NX8X49CuN7Y12vYW6nhCOTImXdxbx8BvxHCHtbAYrK01OTx/KwlN0Y1OhcnCILaZIl+FnUnk44ZR
+V3URzFvTYMFIl2fA1Tytmk3yoocJZT1es9TNxF3dVpq3tNWNRWwduoHlpMv+Xpae9FqQmVDTPaP
jZKzZp6tZpY+crlOQqmSB+RRL1uvGguTWhVWCT8I3ntdYAKigVSbhVFNpn9kRQKcHyw/O5iqa9ub
ceLigTBURegvtDQPEnyB2eJUy3Fz6fu5Z9Q8piw+iZIKmSzYXGt/GuDUUxyD3qWm4GCzPPIDMWtc
cw8+JG4+JvR0R6zK2spkokgxEcW300vVCB0zZ5e2GUSH8pKEf/C3PZ0rt9hjbmiqwJfCoohWc9H1
OqNuvmWXLXChdLBS8XpjAGZ2R5Fks/qB9Ve80tQZzKUPKM7EJUjaIdJ6D6vBMDsNT4JfXBdW1AJ0
irWmeY2QHXCRTNNq41tpvzIZSESVPwq0hPnA5SVyhHNvEl1gAmZVvt81+v/0jAJ6gmi14AYAWOhN
gxX9SHARYTF9myNt6kwcXYpE7ixvQYB/0w8d9/uXr3zbVaNNhTiMRCHGc1y8FtzX7TxEKavA1r7+
Jv3JTG9elkYRYID+t7v786vAKJHjGngRzXPDOPodROMyUl9HuhPfUi8y8akGaIO6xEywJna9/ySf
u4G/948dWscKBSWgCsL/cyrV2w5w2SIX32ZRojRyPiSly0qU2kvYhklXOpyFq18TNAYo9z1NlLFg
rLptNEKJV3QhzGQjpOQ1seclMv+afVRdbEqEiuE+ZwK27RM/vX/5fzwqQVuYxNaIfTmOa5s//21E
MyPyiQKtko86xZoKC3hk2YjDHK6UUO9/1R9rTtAYDhkFMQkC9fW2300albq4eDePYYLK2HKMFpRa
7p1VmS3iR/H01yX3doTi8GLAsoHkomvqQnx8fXNd26OzTf/+EVs+E6M0chHrzQBokwPChSq/7KKQ
fJ9kYuHnH6B67e6aaFfKFyTjKwzc75i3t4+ZqalEUM1MVdluaIy9vpIJn9ZxCmPxQE+C0hHSJ10q
kLGmnP/XnrIrcX9hEIsytGKC9LZ5nZMYBsLJnIcBQ8L8Eli0Kc3TjErtiJK8yRrf/0JDZ/t9/Ru9
NtrODHnh45E0vVlBwDlWgsnSPYDkNv3kTkQmzBEUF95r1LUF7GuoUEsSblUuIbf/bY7yx8P1WcSh
LSQkPsWtv40sgKILp1HVA+JDCPTumWWt+Z6uRxKitvqctoxdYlJj5B9N/P7VFLekNi2vEhl6zoXp
5eGUmTQtHlr/C7u4hjlNtbAWQcWR0OcTmim7QGgrmAB/5ZporSZpDktsKECa7JLIZuMj0cAMPdtp
NdA8cqZuRsF9zGnRAaMwhJ/TlNEytrR1bpncqsdVjGBhGV0X2shpa45zsP/kNqoX5oiHQtNwWeql
Qd+T2hM18xzkFD2cAJoqx6sLPKTZRlmZEUnsPp54/kGcdXQm3XGG4X6eVDlt2fff/9ttTdxzkbQE
URq64s+lPVBZJNjpLl/rpIVhcESLwpRA4apNBvCrZf3+V5rd8mrJEWrD5xlNABZAvVV4ZFC26LYP
pq9hjHmS2AOQ9PNLnH3c3Lqye5sr2MAbGiiiZicySaFVIDj1t0HR2zvH/MiziZwAaflH8Dz+/i12
Vn5bTbzL5Gte0/48S8tOl5/cfHK7C7fXfxEOfLvIIZJKJegU+SJgXvlWoxDAIApSTd8/jC3iAPcy
U2ZZZFljMqv3H6/7Zkvz6YHCxNGGKcu5IOw32UE8zXZRVKP7qeo1FuER7UsdH2LaqFS6aTZxOkAn
xaFR0JxaNOtyNvoLFGsS4YqGti4tGEoeM79vJlGQh+LdZhL1NKZCSRRB4HtSZ4lpa82WaQMEGjBW
cjoGvmkT5yXTkbvRcgQ3Z+WSswhTNTMpgpVh4jUFQY63HXSBdCkOVW3H3uX7D+HN8+YZYIEpbPap
h2TsHxNTiekgbFa47UOZmZM5qhlV5Btrqqmc3/+qZ1Dvb+vZvFOClw/gwudY/EMwFT95eqqOF90F
Xv38XcAc/ascN1VzNBHqCUEvs/cCkA5PoZor0yX99VM3DqZDYE02D1d6yvQzqQUbIp1bolo2nVp5
NljrBazexGeC1ZTQINF9omDa5xVEhC8pmjyUJb8Gf0yLzBDJQg2JvbMG9sqfjXVpXvgqM77Fep6O
q5fWxOjQAcUAXCbmTWKdF/OX1Ujgr3e6S01j+dcIjR3J2s2YeXDuRRFdDrFZHFzd67+ct8Hr16eU
MhxxGxVYYxxmQ8Z+feC23MEYgC7/XoxCfcm6SroHl/Ho0c+DxqPHn6AQ7s3h+RLgcwRHNKqOpZsX
9xgQonBTBUPF0BQB69BaAnhYiW4/RdSv/Q3KBGOyTYLRPaZh9gE7IPv7iAlKs/E7RHC2zHL86xFe
7Hlip/0lJ1KyGpkrLGasPhOfV+bI41mE949ERCi0PeTlZH5vrZamOChg4m37sLvxOJUQM0N051It
3bjTzQIPOuQKE2b4SF24TAkyIyzLITIxwtNO8QBqQp4v87MCytrazg77IXXncj4/NkntQPvs/IQW
Rtz3J25WVXdorA33qRBo1Qe25VW4uEvUK4YQzSir6T76Xt+TFkXDEYns7MCYYGm2oP79eTtPYQoI
1CvHs6Kq93oKRxo2SZZ9HgIfGnoQDflOo8N9t2YDLTEP6gzdPsvb2r79wdOL/Q05//7BwfDlE6jE
YZvMfnmeqz7de+mS/kXI8XWwZkEwViaYSVIFzyVReLMgato/qpVx9cT7QibJjap87xe1hg3d2f6n
93f06wPq5cvgUgDIwtcDYbI3GUmEMSQ1eVg9gfIvwQjN9h00Q7fflGV+OXrot2/nuC4/MCJU+V/y
sT9W/vNtgtVhZEMQfwubGGQfQkzoyqe2qihc4foh31sKNAX+ckw8f9J/h63nu0RNBHwOfA4O5LdF
5OyWuTuClXlCv549I1yOC2wDcLPcoRSobiu3jG5TYKIN5toyhME2Nmlxgv+0j3ixBvYFWM+/7vwu
PKusVn3ivIVuTF9RYwRO8uLqqoS3qB3vgz1m1c9yQO6zoj37YXQX93OYUadiz4eb1TbO42tRomSz
sVTp073JmcVB46Cx1oXLU1bHMMnboTs4sbQf7Vmj7sL7+0su9AaExyMxaQBpEM9FcEa/TQlwfepn
L1jWJ28wDz9JRXKCr11xnNf5sXLC4quwwnk3uDFDjxYplKNXgffevb/8pFnMr96MMmBNfGNcB+AY
Ityvox/EgpLxQaKe4oHBAe20Lt/MAfrJOIsUq96NXjkfValR1kqtBhUGOvrHmr7VJdqXowarH1vX
eI96R7EuNM6w3X2ADIboZpdbl+lSwYoUgHpFKe7ogRbXtcVL2/gMxpbtqmfGLlndR1vVhOqWtHGs
D5OX/lxgyl0JhRZOTqf4mMZ1c11KXWgkofrh21IkwydbuvkHqwo4IHyMEQ7C1RMmI10a301FCHME
GQFuAJsDmNU6ZgSAmGHGIIQz8aMnreAiTRbPeEmhLsTQAQfU9x/ua1gSr5hn69FdwF2Hala5Zv/9
lvVhoMh4DSUdtMo8eWWhj3rfpGJBXqat7Ctnopb4yzc6r4Gvz19JbkCJ4yB7ApL2TfWIRFnRlRyd
P7Im885omyGyEA2LdU6jMjswiNBEeoRWnxphF/dpPENMT0P7gzWG4vCXu/9zaZFqEj7dwDVK52/B
gN1Uyh5adPUjnhkwULfX0QNw+2TctXjHbVrbzelwQFBH8ELSK9xliS+POEmkO/okYYjoooV4eVf7
6kuqoa/S+qWFXll9cpn7aX9shZivfGgRp/AoY2+DlhBEmB4VyoQOp10Om84J6m2A0FRzYvFYDlmu
rUscx6B20MqwLtDLWOB4TxxnGVJah3ji9N7WTppflIx5yShFOcaboi0qICVTxgyXoee9HClNyUX6
j9qdq9OkLERn1DaUzUpkXLT16frdiDCtGLmCqJuZaDJX0j5WlFtYGc3l1OB2uanTxgdXi9sIhP9A
TWgNoJ/0GbvH9Mt/sXcey3Fj2dZ+lRv/HAp4M7iTBNInXdJI1ARBOXhzcOCf/n5IdnWXSLUU/Y97
UqEqFYlM4ADYZ++1vtWR1fvDTPSEVg+E3j81vt4/fxzcdYjmkK7h13nX1zN0JqHZOGTfIfOrzsob
vPQLKo+JqSGXjD2V822W2OTtUvky9eQnoh7t6+L/Y8G6iwSZV5/rEZvwZsGilJKFnJ38O1adqQsu
F8SeSS05JYS+bdS59x5EU3Ybkolwonrh+By7DYEqcDW0h9+v2DcNusvdg3GR3jKPDrSWbxW7c9EN
YE6y9HvkqPa9sDV5hoesLP7/5Mh7sbvuctEearMs9vloaFdt6fAic/J2JH0xdhEkl0N/SpTO+IFy
XlgrF0zh/R8+5buSwbHRuxL5RjorIRFvO0Qwo6fCE2b3na63iB6pLCyJrc2cVp1U+2vd7jNmSnK2
3cBtrOpHDAKM1CoQNMPWcCr5ZOE0O6nOkD3qOI2ZkPAWAGYGYUSdo9TxTcG49/VC/xdj9TDV3//3
/718K4iPTCSblK/tT64Jutj63y7wu+C3ffkteSl/dlq8/sxfHl3zAzfq8jBfbBEkLvwTYuW6H4iu
8Dz2hLRUsBzyV38llWgfHNItVGQH9Owp7nj3/GXRdT44/MXyY/9gX/0nFl1zwWH9rYKgS6/Ra+C3
YQNGCPuuddqBU0pmNDn70JjHwBB5/oKzKITjnqg6hc3c68CY5TQzQlEAoGeRrp1sut1X5EAj79BA
461DNem/OZ1W3MzhWH72SNyCfM1wDN5xpxTBWIWYzMu5/FxY5CyRm6LfNMlgt6sUhNIV4hN39rMU
YvVaeggWEtu9d5osPzdj19+o/UtRNci8ID89tb3aPJOUiGtj7vNypsKoxxeZt8VIopAyzTz0GbgG
o1cC+jDQPGfr2hbZlxibPQBKvHhYlfQGbQnTlz3NhRGLPj2kK6DaIYxSlaI+sBrdNdd55aKcaQwv
1RDbpsZWQLuMVyMB8ycjdXq4dpOTOCRb5raBazWrvtayrp+rVp2vOzmpfmfk8hh5cvjqFn35bLbg
TH1oI4iKhkzcTXUaveixDroKb9aqEB1RwkXt2x0xamPiDgi7xurWQkvlrQZ3FM0K4ZYDbDHJrl0D
RZaZG/inpzaYZAUucOiilYDj1Jdds7JNBKd64txqQnpEGxnF1xEC68oAE3uLG6HeM9Vs76FwSu4N
yUB3mIwdQzEtZ/+WlQerjZwgnebu6NLXDPez1MShR5lH1zGyQNgnloCRrhZ66SPoyZ9QhHT3nYkk
D+rpMK8AIWufEicLP7VKPe7rwRLrsvSU0zBjGKMbazN9m0wf6/d8miOt+4jcsxa+RQQzmWuNOMau
2/9gh4WeCA6MAnIwN+Ob3izzdS08pFHl4AmkBZrTX8GbagjBtLvsRRCBto7kKKxthM6AkOF0kJ/T
NM9zf8DBC09fGNFt6XqltqPgTs5xnRkf9ahI7rzZ4mg0Y5p7rdYZkYjYPGo6golVjOF3h0M0gu5W
1YHe9mI3wOg9RxQRvl2k47NSRs3BUAvv+9AMToO2saC2wQ3sJmsm0N4ZMtvMzr9lPv+JFHL7NjbR
Oa96F3EE2YZz9tVkvIuUkAhE8BpzEXgWCW6CDNcHrmP2iIY4vnXGVF5JbYoPTqMvwRjVIE64jcxA
saeoCFiu1QNiVfUmatA6Borg74lWNK9Eb3YVEs6ivk5JOMZUORTc5Z9GBOzYLfNX82UGTBsrpvfq
yKxIL6BDRR7hlNrnRQap5ie0USOKKF2in9kVQzeswn5Ww/M09MZ0iK043YnBvtXcFKaM6czIEKAn
Tcz978ecu4dw3C5/JktyWmk5OpXA6UxP+lmtV0tsgHXf0SuAnZ5ord8yr/RjqC7XJvyrU2vZ8dYU
NFZkJXM/QzS6RupCyrTRsRS5X86hHKmLyMLOH8cLTwqSmJreOgyGAE2ZNe6te3OWBDeysUD8fa3j
9t0NXfNkMqC7UzLXy4JxQVgZsKwQbNlX1YK3KhbQVb4gr9A/T3dgxHTkgwCxqgWN5U4yvxsaoznn
wys4K9mEhpevnZoLSR21KhbQlibi64Vv3S0ILgIeT316qGkx7ztDEUh/wHVhMXsmyHEhCiqHNIUy
hyZtxVRe8msW3NcC/ooZ9uzDBQamcVoY+wMISyCFeQsybMCtuWbMqFylsxbuouVpTSz8x3KBjUEd
4B6YvjWS9OiZcxi26pG5HYQyek/qRpXx43jBl8Exc50JoBlkM2wB+Roz7xn9pReE0M/gMt3YQ5re
tqL8ZIJRR8x4hIKM612t7vtFlFGMDqN5FbKaOmR9oF9wa91Yuzsn1pbMSmhsXS8XMBuINpFo8tAY
8tgu9LbJc/st20oz0FAjiRUdH3hOXhYfADBjxa6Gen6ORymvPLYBG3vQVjrL6GhztU9qRKCbemHJ
jaLaYh0mLhsUjd9O1XyNUhH8nKwgbCPTr+/ENHlnY26I9qRbkd9lC73O9ppvDrmHhyyJtONM4bZW
5OAS1wM9dXnMCnZoLsvvgYFiFNCawiMywsubF3JeZEfTdb7Q9KZeQ/eXRXjCLVNe615yZzWK4JaA
w9egoQB1BpuvKfLivs/DkHQpsF7mwvCzKnUKDC4TLsYhyBbSXz6GL7GE/afXznCrLzzApJHG2V4Y
gQhxYC4b9kEu/ECaeTz5FfUjOm7yKBfKYIx93seNhjMic74OYy/PruI5/tyN08aYZm/TDU6ORSQs
r+dhTTJsdxpauPqrpoNxyDNGOaVtAviQ+EVxBi9MkDICoiPVqeFbFKpbFA3xV/MCUPQqiaMm684s
wvwaeWR+m1qhtbIX9mJiQ2Fk5nLrmNIMFh7hvlhYjTn+rUDpFn7joH22+gaAjaZk9wRLgMttHTZZ
KO838gKB5HG4ACHJUvI1VOWb6QKMxHi21RaGpNJDk7TkMO1KkNB7u+UVifTa3is5297gUvz9t07+
Q52sI46gf/Lvca9XyVdGvy8/RyS//tBfhTLGY3zJbIoYNDtwUai7/8K9qh+wAQO4MT1MdBYW2H9V
yu4Hylc2e2xBbbq+y6bwH5WyqX2gqlUprslqY+BC6f0GXvNbmM2bQhnLoGYsBfwyL6Pp9rbdKkZl
bEUutWOJmI42Q0+tMO4aq0+QLqmlXRBaPBXVKc00DMMJsqD9WE9x3axQ9FsvDtgFXQtA/hsACSyK
gAkzrpmb6TFahvUg4ko88qA1gLL/7UzfvrYD/65J+LmRhePQ5AO7nFp1gfGwW/+5keWifcrDZm6O
RqSOZ7CLig82BeBF76jXAyrb/A9tAWPZI/19V8EhaUtqGILZYNhcTfYvf++dKUmO5KyrIh7E3qlq
SVHy8x7h0DZFygU3PROK2GkwH569QXgCbrPZY2GhdgMDT0OTsNXQScBHzL3DWSntsJu3OiSaW7dM
HGONf4jMAUYND2SftvOWqU51TOWitYuSkvgY9sQN5rNGgD3nrcWEJRpKzvUlVSyfBY40bUYMU9Yo
mlN84snKi8M+WjcOc/VgAOKorwYbGZFvc0XglLWy6zYhO4yraaGFN5rBImDmab00BqEak6nArp/x
yVwDV2RK50RkSa2HxCOJSFs+uRrjawhEHOkPmqbAVk8cuVARmlQ8X0IVInvgY4x64gK+t/T6We8H
+Ol2pYv4ZowLPhHMEGM/zeBtHhsB/gVOkaJrDzr4U3nUK9PRr8nxdpSN7Ux2/UmnHIoPbUMKixNJ
Qg0URGL9eW5K/UHB3jh+rF1tVD7Te+XMvQaykj80EnVbL4EUPXuw2cc/xqFz3AXRqgYSN64phkkY
GJk8QfxZLHS3Ya8RA1A15RJNO1wcTVlpvaTDEokz2d5T3zX8uIe2sQhEYt/FIItmX5WCk/Sa6mMj
d5Wf4oEk2Z05k4mHpSODM2IlS8ABQXHQ+kerFfP9NFdc1h4tjnaMZoKmDxeAu7OcHI+WDdevJpnM
E8qSpJi3Ci+3vh+u4miY7xRXjUcQSNy8RmRqbkAIndauZTNxE+aexqdsbGdwgqpHMIijKiK0RTDD
0IdxerDB4VyTRD06fpGGpmRM2lUvEQPxqwmXy5OCrvh66GtowkbG3o5u+I4kR9MlgqR0XhbB8Uea
t8j7tZklGw/MqPqhJ2cBJwpnHIN5Nh10TC/jGl+c96TYQrZ3r6kkVu+wbMDesrzIIrGbG7VlIA9U
OGIL6hedMDRwroRqQDFIWZH616EYuXYJAuDhx0ROS/3MH3Hc1EuYblIQmpHS1kx8KIPWi9RLqDVQ
9LUHNIxcnjxThI2qc+DaZqTYoW9ziK3izHBzOWnJTZnV1RBupKrU8tMlRsflEd+sldnhBCd6TcLy
JQvA0meiPsJRIhzpU/IKLllBpmGJHUEx5OcY5RLf5VQdR3kNutC420j1gUUL/thbgg06q6mOBITr
zUM2z4rypCCTF6dWb5SGRrDHJ8kng8fvTHvXe0xMtcjO4RJ8OoJyIcerJ1Jg7k0eEPNUcC6btuVc
jirQHbD3ESeCxjOJSbmbjxuTp0p8qAWOEP+ykPGncOEquPqkniNa0HFHmfyWcTB4hl6iV5MOLYPv
am5sf8IL2+k3KURKgTxHozvgGIMGBMZd0gzyJYhDITqCAU0YNennRmvQxK4sGBPfDAw12ceGJ4TG
BDGcreamKsrSdklMUEK0SHmEcxMENr9JZTkdKJ+55u2S9peCaR0/uviXsu+WU+qgKtg9kWtSqECl
bgreP7NY6V0a2fuQcJdCJ8HIVtV9jJyqgYfpzMgfkkj9jHEJolYSudeI/71PVt+FfjVr9/hXxsHX
iqp7nKpJWWetjAMWhvSNLor3Ru6FxMSF9L6LhFkxHajJCmKnsHYUz/ZwqsxUKMnHCB+Z3Jg1WCsw
P/UUwt+toeTWrvoEjln3jULF7dQndAoAXGQTu80kHoDWapkefcll6HwfI4NUJIyKN21un7qhEdM6
y5vxzq6c6LNl9OW64CUF14v6GA9A+Vkz42Kjl2rE1GoGI6a2TkOazpQxxKIpAKMqy6+SOsof9VTS
WVdlu2FkP66I1xr9Ram57ouhvsFYUZwss+/WS7l8x2O9/kyuQXzfm/ntwOw53aJLNDcCz/Bi3CiZ
h1bJfSTt/HEoTBltmrYsT/idyOjLxHzIsb1vMIYwGBVDiYPRASqf9Eb1wEun/lRaRR0H6QxqzU3U
6mNs28upLRIP64HFttd2uvEaO6vBtLVn8wEO7UcC8iMgFcfc6XMabYZc16+tSDpA0FWrxAk5UQ4E
khbCUcii2rq5mHKC6A2aSfGobyJLu0vDqt4uONyg4Tt+SrHODbylentfYtDp11PhdNeiNcN7D9XJ
lvS2bGMpnu0rqTK7m2myMaQzmDnywJ52allO+0GBQza32bCeZNP4rW6SQNJN6Q6SnP3QJ/38TVXz
9EgHdD42ZePlr3X6v5VpvivmTMcBWgHuzEEb7b0NZxVVYbjpQiK8xPYgjcl9dTAoBSBHoalRERGj
mv4T6GCpev41rV0KMfq5FogNEJuMFd8OKMxwRhE1WN4BgBLJY2bCg6FGHOz+QRnwswTi9TiIjGzK
ZR3V71ulZh9Xdic9gstNkGE8U9WGZ3Y51s/WuASp/L66/NXBaEgjwaVAZgj0ZgSkcQ8rEUUg7EbC
26qK0DwZ27mvYIlc//5Q7wtZqM8u5w2p9y/kgAK7fQ0KzT4Y9qRdl3hxttbg5ZCWMSxKp/qT5PsX
x8Pko2ssE9VGK/dGSsL0kds2L6zDTMv36fUVVMaLJxsHGdWITCZO7++/48/joeXaLTp2lXkzmOpl
tPZz5TzRLWy9pjUPjV1SXTnKkgjIA5U3cIkQA72jzU+R7sggieZGyuvj9x/g/SJFuW1xnhfPo/5O
UFWVplDHPLMP3Wv4G2FgI7qPP6h0fnkUbNUe4E0U9W+nYDmJaWWYSPsQtTH2p4Q0K8f9I/LlV0dh
Q+miC/fQh729ze3W0IWF9/HgoSIN7IQ5tk7jKfj9GfvFMmESa6iGy26H7eabZZLh0EpqXOMHPSSD
DUQwi+I1Bv2SX9fWYz//YUv3/vnFM52nCV/LNPjTm5sOVzt8HPIZiRkK7U9a50aHWcUbtepyYj4g
TRAr9BpX+Puv+v5mR/wLOFbj20IIe/tVGdAnILks/ZAt/pUQIfSxtQmDmlMCKX9/qF98RRYHsfLU
4Egw3j4sHVB2HKrQD2MTk2ZWEG80y7Z+pv/f7DDYuAG8+uQP5/VX34/kXyRVKBjtdwrzXk1KI0Zh
cMhtgZOzMBdEpBtv2ej88U5/M69ebnW07I6FyoTsGPf9ncYk3FV5nhwA8HkuesrCAuHhqPm5xi19
jZqI+IhwIlJzXCIYEU9O8roX/RhuTEWabC4gFeQRUaVaLEmxwoCWx7duZtf5H07L+xWOPJEoExQ8
AIMxdfz8UCoTa0C8EbLCyeI0/CRM6meiM3hf9ilzz1XqUdb//vJr7+9dRArcVbyeCSREp/zzMaOc
fgkcBZY4zqFmPSIUwp01ji0h2hqvzLgOl/WeJtq1YK7/3PfWjDpmCVsXUid2W6CJEhuqpGTbTho4
id9/wF+dE56UrBU8QQuC+efPpwrJ1MTlri9ml6JbtdLPQE6Mg8yNkjAgof6pjfNubTLxXe4GWjks
UTANPx9QJHIp+qf50JvEjUk1XQaZomSZjjW78d9/u18djL4RFhOUDrwO3hzMRTOnRmTGHsaI3La0
JOJclS67HEut2SX9/mDvLvUyy77Qn1BQ8jhbukl/U1oVC5ccs/h0sEOLjSXtd1YWNyK7xN8fSP9Z
YMUthwEMsTdvBL4cov43CzmHATSSVjFQQTSxxIupLZhWl4zqx1AhGfZYpz2dEDMijTweYmbKee0Y
zYp0C16DFUmI0A7oEyiYSMgxRBL3PDuEHl4yzAETEC6n5kv3Y2AKOzN9jabblnwcJpC//ybvrw/C
AM+iYeohe37njEiwP9dOIeVBn8m2G0ry0IshTraRSvz17w/1bqEzCmYNgH2ky+sYb5/5baTqLQyk
5oB81ti7Oo520nOAZyg64YdmCXjxD1/uTQ1k8lpzXDh0/JOE+XdXqZxRsYrGMg+2GM3vtq33h8Yk
5PPSEIHkQldHzLn1WI2j/ocnnf52iaCaxw5g29CGEGxQCRk/L0Yzh72E7zM9aOjIijlQUwJUyclE
1mTg8AQC/cXWsswEOCs1eX3JYS2NJkp2DM+QIoJCnc4qZoIimLOlXyMaVDvLLIc/zw7rqClsSXoF
v//WaSel5DcNibXzFLzYNC5do7qzUpgRBInyulN4GWwBo4Huf41L1m053lrDSGtMhhl9P1Th1IKJ
6JnWuxEzkStLVbImUMn0uBvoNlw3dqtsRzOxb6tJU+ZtxbhmRRe7hJTiCF090ZZWS186VudBd2nq
UwtVgFg8gi8GMEcCA1M5JweG2As3PLcgAnRazACesSQhA/S+VVKqXoyZMCjuGbLTZ79DR6B9GxqX
1OVUSblfPIKhaYZOURbf9uj2orWjiLna2xUtyi1T/jDeIX9iV1SKmb+dBQTkS/HZZyGdFy9f6hpR
2/VzXJKk/INueYIkRYsaNu5Tgx17H7nKeK7HuYhvjaLKq1MWib69kwaoooB5GXd3pRV1dq5mlfdF
07Wa2OD6IcZS1d0TYatVdnZqTX4bgQXNdHhTa/5u2GVnXjWC6C/fGXIu86gm/CBf3XqxBj7ufa15
BLdkemqe+tdY6LqjN5eQhDpubFCKzH+1ic4VNEsa4W4xkXHbGyG/sUMcp32ZhyV6AeKlcj9WqHd9
kS0QJE8tTVo4cQ5L5gZ9mtWetUSJZYDLmcYr+9Wq8bXJGWr/Ev7d9410sqAjbdyfIWAPwSUZ1EJe
UZPy3rOR0B3gTyezB3+/R/qTh7xXtT65rpqcnhZgLzlvR6hO+krHcNWQ4aWODcJ20kW2zEpZYGXs
2vq1kjS8Gy51AD17Vt8cYbzbgV2jbwbMzpiO4A2gwdBtq8YfpESGoN368fa1BWflHR/GQOH7YKa6
9ZKEMSJB2ckBUPcS4AxMj2eLutwz+BdS96W0kiWs1iI6VRvhPO3o9tKb11uSdv3GtlhFwrXZmREk
zXnV5dIzN9JFcgzmGm9+Qh/+dTSDAYsAeGMpJCKT2s6tHPOl0NKlE9vQnieUBXbBqBGuScIZrz/H
7mgyxvSunBO5Hx1BvGoyphv4KcR5FjjL521RK0wa8snkxEJtNo1N6ulRcidLwQfRVHonG5Ko5LnE
lD9+7kbHUPoFmJ5lZxdVRXdljbn2YKdpafpdEybTd1dhkrFOSVoz7yaIJXYQT9TGQJsw4xS8jxkD
xBWBH7TBA89kmkM8ltkazkcK86wl7Bb9B+6bPOlrJcWLMxfQxpTcgrXaSLr1U05TckMHbXZpSZC0
cyjUi7CDDnm7cPbnDv3o6xv/v3PSP81JDXspnv/9nJR7rI3/J3jJqvYnUSFl0fKD/5iVevYH3kyM
QqFlgt1F/P/PWammmh9UEMrMRDH3LbrCf81KvQ8k9WJxM1HHYpVyeO/+NSu1PrCrYzfCjyHoVUEy
/wezUvYvvCT/1emCTkflztZNd2DoMn5964vBsFBjHXL008w4N5q3CWy1NgxIBiOoSl5BgiDjqkB5
i+7JSsUKXe/8rOi5rfl6ou0ka/UU8tnJ31WKTQRswoeGQ+5fVO7ixugOIGKcAOunfay6UrnnRQAF
sIyUY5u4GmSywr7v3Xp8TF2IgwDKyfjWaoHETqYEOEGMZtIww4Vj+IPqqg+NbSqgqvO5RxIYox0A
iSsbl+sB2yAqSBHeDbO4IbgpoA2mrsyi1nZCcl/h86NzTIIntj4MlBBz4kh86yxtgAtIR7zomxQJ
YTldhU3EPLBVg7FXvy5UZKpKqaxD8t83kzrPW8jVjDojfbvEA3yEpJ+uwTUmmJKRIo7NTZNN5poi
oX1p9NbY5E7hokOpSWUubI5faBKNnEBHgaxtN8kuOTtRXAWFps27OtM9H6JKuALU0e+iNr1pJk/1
hczmNf0LbdUxY1+Zag2GSbUMNDCKhTKsI/sD0Af6F+cq1rxw6TifPbUY1m3obL2i2zFZwjSZ6yjM
Pd5EJkPmQA/VrZKkGpym6clq+8nv2+VL1Bmwpo44+HzqInRair1mRvKlgMNljGNxqEstOSLaAPmo
j+tqdjZMkuuNNYsSlpWtIDh0nJWw7J0XegdkPKrvZqhUkzlUSFtMKmR7nbUG7QnrqxvHjW4SSgZB
ZtrrVZw+EMo176Xm9gFSSfQjo2Zt0K9BSh2x50E6s+FaRtuxs8nHwqS09rT0cz3W5lEo7p7qjneK
ZYigkw0xc3m0jQ0yjz04mkGeMwdJxQN47ieAsKdUH5xV1NvmRkG2ttbUOd46dfGCrfJzSrd8C8qp
8QeU+WvVQ+IlwBKYoEcgqhCowJqA/0NwwcCScJvozqMVuSFyeSLYi2Y1kdvISLEqmBJim9Zae6GD
ApjMWfOzRh5HJfuCsHKEUuLWa0LVpp1VRgTfz6WL3ZO1kAAUCpyo5nUNIG9txtPo03IXoJWaT2CX
iiBzRqJVSkkCDhXgFneBuUaYiMoqLcCvGeljo9vRFey9YmO4X1C5quwWiTrH06o8UD4UcqlszMDJ
k+Rc9Jnr091XV2kWT9s68ZoHtRwhDCHnOuOVNAMp5ysk2vkGxeCw1sPY3sxZVwQWLpx1CbV51eqK
epvYzbxW56xY0waIfeCFehC3BiMkJ7X3GtJen5FVv9P1aN+So3KUitoFih7XjxRknEWSLAOd17hv
R94QWAPBkapVJb60UvVxCmFvt4oGsKgXpJ/EteOTVk0c65yV95liTLcQo9WD1srBQmxqx2z2lIyw
sNplPt0Wtt/lSKKNSWYbPmp3cpQSd6mtnIhDzrcVJDbFzL4kPZE2aUnqQi8c1NZuj1Fh5nzWs7RQ
xuUpU1v1xxjGNLpo9BzYBtBosdt71U32XdnbB5cZK/kv1hnwpVgPqoGs0xsptugMBiZJLStdeF+7
Nj+TXnkbat1t3jFCU2mZQN9SvhfmPG3yhglL65ySgf9fOuV2gBbMLLMsN3jDGr9oZB1MYU+GCHvD
lWYmL6KKiK1x53tZkUYP8xSLTeYoCJQ7uKOqO631pNKDphQsqchuribd2XSF/uIJAnDcJDVACqPv
DOG3kP/mrXE4rfDfp2xRxPce9xCkwym8thok12quaQeCOhgY53q/Rh6M9rbN6mDwCncXG+pNleuf
bVueUrhie2mNT+7A3M5J7NZnGGzvO5p6D57Xk67WDGSUkuMWD4PfQ9nzIcs9ACE8OuCErmtXPyTY
GpHcVflVTvBfqTa3OapanLux66Mb/gEBTA3IXwxX1txVWxMDRhBaU7oWQ5ufQNU1WxMe88oyQm+X
k8wjjZjcUNd7mMwJpXGJitBOkXnrk9i0bk7mrMsRy3l+QJib3AKtO6UaL6FRCUdm7gD62N7km6az
GFUWFlnS1Gx2K5Ij0a97Nj7kQPeGsopa4nIxO6sBojz7Oc/GT0PYdTukm9+qDg1/HOXxpsNkt8VT
rmyiMrR8p+g9Bqf9rUqGwEqY5vLBh6saZrDfWjqg6/AMfblaD3ayGUUCKto2870WKx9x7xOjqIzf
jKSmxs67bu/SteRZk8C7CkN7x/M3ORA8M2wjhafc4CoWNS1hmG6uG9uE+BToWIOx0eG0+qNZa9vI
ST8OuEb3s+I+YBk+ygzFe61EPwyldnAf5+FGAcC4IrxB29ANcNeaWagHt2ZbCIWuXJGyihfGbqpg
wJxplF8I2izbRyZtocxYswpb1t2IzMYEUUvmSTU8tSF8a25Fwaacxgarr3Bv6EN5RBk5aLCXm6xK
McMZOwKdk55dcc2+5NHohtKws9U0Nfjk1paseHrDbJ4R8pI5oYfWmQhvx8at0I9YHw7gOaTj+Wnl
IlUjjztnF4dqoG7mpnllGvy3vP5DeY3re5Ga/fvy+omYRaYCP5XW//ihf5TWjvUBahO/R2eqAvN6
iYX7K1PP+ACgmT4YHHiSLqBO/bO0NrwPi9ZNo76md7TQCP5ZWpM6z2+jbQb3AX+Nbtv/SWkNcOqn
0poPxeENptc2owP6shcgwt+apW5vV1U1RdrOdaeSR2VfuX4DHcGfy0nwGDfWYxl+nkrXokfjRvGj
ihjcp9VbHZM46q6NisrTa3pjwy4WxGrjWO5tPEX1kYlj/lCVSxOLJvRehO1D2MN7RDUuXlSjzpok
aDjBj4CeS6CS7KXrYmCH3utK881aJHhVTJCWOY0QlFVBC2PUkRUZNbTt1TKufgL+oXzPRmd8zIyq
GL8v43knPSTSHK6hSq8bagZC1tIjW+Xa3dp9CLrAMClXVxHY4OuupUcJ0b1SHhTTqlsk42W/rhdB
jSPwPssioQBmtjpea81IbFcWu5/zLHepAtre5bQQVbTTaD2d0hoBN0UlwZk0AisQttBtN5pQzRXP
ii9mMZfHaNEFWe7FEGRmnwCYlmtLCzFZIGD1yQYeni7tvqKytGhvUnJvq7qob0NvVp0t725zr469
8tzKPKFoHMfHWEUqkyVpToE58+Z/qmXSt75jj0idZuy19WpMQ1VswosaCWRCq9+IBALmRrFs7aER
9C06MFcATnOCuy6d6oVb8/AqQnqVBF0kXF5GhxOr06A9vHbU89paRigGGSuE7bXaNUMj+iZguXin
GjWT7rVr9UsHKIbwB6RI0My4tJa1hkc2eD26zK+9vRDnK/LKruT/my7KRMuYMudULyoD3ZtpvtAa
C59S012m5R3TwbY3l0l2HNF1i0bLe3pV95UtjV2tU+hUNC4ZXixNVJ1sK7mkxTLhH5CE0Y5qPWNv
xK31Uo+5kFuzdZtk1YxyPnrlxGe+DAh1VFa0a8yZL8RcmN8jIPUf26WRxhxp4gMMNF7oO0Y8fqnw
Qhqsl+5phHuESpPMcrLwRic3A9DqtLjwpSzytjZUKSYX+uQKdGr7LU0rxU8AePMuGpdfG1eC5hhQ
TZqXFZol2UP8W0b3JlnFC8R6+fLu3GL6mC/SuoakIOStS4fThGi6H8eYy3KZcNoRFEhTqfkSYaer
ty614ulyRCQ+NBN7hT48XFbWpuh1zu9FnDY0Gb0rYAX04cxBpxvVNJr5ok4TPS4TROTRXnQgAt1r
zxZqRIdHZpF5F6VMcjNDxBWsKmwE69DumPEJPeH3R0bO15oKl3FImNsfzTadlKfLpwRj3UU7el1J
6dNM58NS99PoVqAmXMOppMOcZxITtrQHWtXZUk7ftwOg+Q1t2UXOqy7nB+ioKq9b9o5Hz5bVcWoq
/t2bEqZbrhfRIGQuA0egUlgQgNjRCVz6r07KgJaXvzZtElHnP2Y0cjBpbIVjlZpOQlkEI6DYVh2N
6aOjFSPKRggZ/kiYxRC0nj7vMNkOZxVf3W2fTigjWWmGr1ad5rJOS3IE6ejSCnc7v6otUiAtAqj6
ldQlJWtRRobPq9+5Bv0RHlNv8p64mHYcYPfUzmlMNseKDlv93JqdDMGG6+N9zyrepvhHNrOh6b7a
RxaBdK38miqIa1Y5L52n3MvHe5fIBt/RGxa23oBWAXBQ4XdXTYVvV0CEXs0VGhS/JU4Q3LWHHAVo
PC3I3ehZzm5A9/RV1ClKaa2sXGj/ZLHyCJYZmXPkEO8ZUS7Tw0XW0sBQOdm4i3oOWAw3g2aZa9LF
dXI5WwM4uQghMBSNWe+NMTG2Ve7GeFZ4Y9yVWl2eczCsuOszAuVWThbrj95l3z4003fTKQwAOG2y
S9msfsstZ35yI7qeGzQ06Uk0dvLdEOPwQHE77euiJGU8zdEYJspjkyrNU6ybMiihI0HL9lxE1hot
TJ2O9Ukby4H/NpYblU46tFV1/o7emj2mMWC5dK3BIfgudSZztaSHPU9ZiqWIiFDhA8rU9h1Gn6sC
mB/7v6GJEKa2us1ge6a5GwkGJiQ/E+kdm+sZv3qOUE5MB+B+7nU+KGetYPa1pj1nNH7m9lI75RlP
87vZNEBbqTCUexuAN7FigRQZvAAYfSQhduEtTHSeJpNDMAFopbNWlp+MCPyt32L9i7Y9GNtTnZWq
/hgiYX4iuLS5zwfzNrZ6cUaUG62GSGrnkEndfengHss7urQ3AtPCDnlLvVajWP0U6cN4NEP3YY50
+2MnJ31bjUCjkUsxjOT+qMnC7JmXcOMPhHx4zCBq/VbKaMG617G1ztVYPQ3VnBNkIVr1TsbV/7F3
JstxI9m2/SKkoXF00+gb9qIoURMYJabQd47W8fVveSjzlkRlSZZvXJOyvNdEgoFwOPycs/fa9XZG
yEMIGiZL+EaSRtlIebwtJrOi6oiS6ROQdHyQSMLcbAfAYSgPYEYLJqyWKJh10MULZrN/tKucXjMT
ZoYYFLm3QyaGVYmE+Dh6hP3qmcunmdf7eaKsuOlt8xNTpPa66RYFBmaaG2/tE6d6RSJVthnRi71T
oSHgIWXWfW55/deRGuyTYobQvsy9WYz3FOJRfO6p4Y9xkVfrppUfbWLn7xMo83DUc+Z2KOGvxh71
btFxpOHgfho6x7iVsve2nU021koRZFr003zVLikh566y77O0H5+D1Is2cZl4d2ETurfzMMU+SFwK
MRoLQPx9I8qvzai1q00ymMY9UajuxhfDtOV2+SvAgPOp6crqUzr0Yu3WzftoaPCcmRK7cz1uiSB3
N11mPlu0NLIp666gN4mP0xRjr/Nzxfwn6qxtZCTJuYsFgJygHq4HXx6CYepXuW+T2WBaJP8i0p3F
FZgMwScMaLbiICw2cWMPPS8/48YTLBUzTa7KKagPdmF9iDJBH6vA3kKwiViDtcg35O4UG6sZWQd2
I7bJjK8xdsJo2cQCvXjl8QrfacUUbkC7ce6DWHh3Aaq2d7UkOmIlKwCK5Aj363yZqej68bqWOZSs
IX7vmS0WG2mkG8uZwf1AzSG7tizfpVlNYHrGaBH1riYP2UXWbRtTB5T2nttiUk+Su3KWzi53TPVo
SjmeVefo9GF+cPTi+podaDykc5d2m74M753eHPdNNTBMQ4LanJ1yaR8StyzGtaq6aTvUmvGSTLV1
GuBz36epZ25k5B0Jvw2uatjP780ONP7KLYenZEg+kpsVgXq3Aog08xi/H5uwXfkd5GIKS+fkYdI8
zGZsr8iDCXbe4PE9EF07efCizHBZB/7gyZ3KE5cnAafpupnddidQUnLwSkLsQYx89s0kgqcm5IOP
zSzfRVnt08psowyFtzUdAqDPG+i+OWQuJIJ4oh8SQnC6lcxoxi0qJjZVKOGszEQN51kKmD22PTs7
fma+9ktahmuf/eYVjJL3NcANu01zz10O8OGLL43vtwc9qt0W+mjVlJ1cFaOi60TDr14XZeZtU6Ol
6Yhwex0MwQAtxbI3kSr6tUK9RF/Rt8+Y/cebpQsa5z3vN/ClFdqMcV2Gc3mHuRBtRe7WD0M5x95D
ERoOLh78NasRDPcqqCbxObdsM96FXlXxAJmcBXOm8rcxL9l4LOarKsfPrmjHz+sM3cp9xzHgmk5D
w86rnPgjnY+q3izMBleRCJ/jwaoflmjKmlUZJzvEG+rK7Vz3BrYoLYiwbY3NULvAyeuiP89Wq/YY
keY7UhO6x2QqT9irz00AQaEN7fa2xJb8BW6LuccpJk8WlLi9jIMnDmrTzu/kZvSluM9GVTDAG/Oc
5tZcxsUJSRGzuDRcFoK4GcNnazpGdbYqbW95gA/YfJ5JEIhZPnYxEm/M/A/bBDcEFOtVPkij/KLG
ubuDqb/cGski021M5N3wOeibx2ZQVe6T/zuIyN6XBpvbMZq9fZs4/kNtFfhSgNKdq6L1I9wY5ks/
hc317HKQSwPWwjGHAcD3nCl81oyeNfBJuOaHtOS/6IdLZNR3mnC4Y0pLiBt5TM30YUlEzVBABrF/
h3y8vePtd+xL3qDTbxRjb3QqWkwHZyPETYC8WjACo3D+rjCmlzsoO+Zc60spjpNDJUqulf24KL97
DaX1W63gGw0OFxSwMwjac3xTcFR4I1sqkpFERrOr0QnK8KpPECcyS3BfiDymR2fXw5ekwJl3E4/B
gOpDek5EVjR0vPI6czMMJheJtNdWQt6WcrRuSsNbmpNk3Pc0Jn24HfOaA6BYqohjG6KRVzM2nZCC
XvTLO9szGAy3cy4P6YCvp28y96V2x6l/12Gl7HZLb1kA3yu0LuLTQj2Rr6NgpmCLmXtz1o+pRXLt
ACp9p3meCtW9smSqr0zoq3cOaUw6Fbjj33s2Pj2zhOZ+FVMbGXrvNCmwLCO6Xwzm9YQZUTjsAz2z
V/xDScByg8ZBInSYt8xb6udLLVx6rfWvaKkYQrX2ib5kgPYWwfJbIWzOCTnyOrM+uEq7d9w0o3sx
EEMaH7/rE/2DiVKvnv9MNP+6UOiJbwRkFHg/rq5AUsG1BRfC7sxXrO1x2/4y1ufZQ46XBtTWcT1T
hFw8Uv/26lDcNaYF2RqCyLcg3AYjm2+quT7IrLEfvWkKNmmbKs6PmBTq2eCqXu9TBBiTthX9+uLW
G9UcNxnLq20i/bV8ZL9vPzsASwP6l6wPndXw28cpRgzj5639WGUdZbOwPD78KBRq4LjhjAqleKDw
q2K/OADftB4vf9D/2pu/a2+igkYm/d/bmx9UDcgo/p5gBFNC/8xf3c2LOgBZs++ZPLUUCf/pblqW
9QenUbS2iDHZ0tjt/qYRuX+YoOcIsaP36bH+WPt/6wbMPyAYEd4KDx9ake6W/hvdwI/PGKvMNS0A
k8gahQC4rTfc73bwaJis1I3a6WYoX7GrouL5/N3d+IeHmA/+/UP80wX0K+S7C8iZuOhm5gJB5pHb
Wa6G8CUdb9JwnZSvv77UZff/bsPAr86eRBWPaRzj+k8KWmV1VuEyBWWvR7amDxZ0RkxPrYA55q37
qcvmOPiS1Dj9TNKjGEMvvO1drBAnZLltXL7WwEX8GPWVSJBK7tEPmHsVVMOfKf6RtLwapOgoe0yP
oXZBGFAkH4PMJL9E4Ap4VG2/y+zUPXV9Zt1lbZ2lK5VFbdWvsXkyVXaky4RwBCYCAmZ0QioAooiT
/B1HmHiUa09Uow/Oog5KfHeegmpaDfYJIWL6npzP4VxE7aCdtUy9duWI+LU8+72bbdzZW24CK3en
T0Zt4hw1sMoDfiZhi91cOLfCAIdyzvowMd7BMk5FtSUvJgoNQt/yrJ+jvV/I9C/99P92jd/sGkiH
9I7+33eNb5qj9Yusi/RHlNlfP/qf0QjHHI+XLBB4Bhn6LfT3aET84dicu/CBXXBl349GmH8Q6I45
hlfYt/nH37uH4/zBTgO/weaZNzmUOP9m9/DNnw5k4FjZvTgR8JZGzPRGuusD8wLn02UHWiK8kADZ
JGgSuxhBoD3KkLDGsTHrFaOaBOurTdLksbKrEIv/0mGgtCcPkSkYtDLfEiMftwejqK2JCSRud5Ny
yengyLnBldKN/UZ30Gue8CMNPo5pysbHXzS0ZklyZd4xZcQdrfJinuhAhcEVeIH6uaLieW7MhZMb
+Yq8S6fKCq7IlxMv1eUEGJZGpYVMnodoyQ6avU1Itdx2uT7sfVOL5lmq7uy2D58GjDpQChrdR+27
YH649NVLAj4eZGY7xyjXwmCnmX00nDRd6lONgTo4Ib/uXjvQko8FzcR4dUFCWNXF/szw5k5BR6Rj
O4R8jCYUHC7QUiBy5+j9aBIO9OLbmAJqWLAHZ0yc94tuoVYOpz/KbVrAXtlZpF5pqkVD5vTTN4s5
UiuOlH6YwaRuwqV7zaRuMX+zTXcF/ddI8wRmR/LPODSgaK9d90XF/NxqiPkDEFXpBljB1Uwgb49Z
BMYKxpqnpyHhzKcWWpwf5Jxni8zks4eFS7d7QBtBayMt8Y77yY2TG9lVgPp1Jckfvs6idDw6Ndph
0BL8zDfLHYHsegKBb9zbsK65w9++UE6WSKvjlKmFPehvmDwI5mDm0nUfPRw689XURAjUZ5TA5Yb2
QJ7eG6XNR6hVxm9pSOBhM+wKpmMIYDmzTthkGc9fdLgTpn3G8gbwiH2LtnhEuFUm5gfpdYhJi3Ix
ao5fy9cEpRnHLGJyn9h9HyA4uTtVJZ5gKJVGT4vdZfc+nTGxImWTyDWr5KwmWIBQx/WqhVS2y2cx
RDvVQFTWeEn+108i/rZED2d60wGwcQFS0J5hNdiSmnYVAtRzthcKBbI/ToGYlJl4EGnG4kO/l2yi
EaHNCjVy/8ogFRG3qZEYydTyEPpww8gIbIDO/tXbz7Omoq+aEZe8zsOCCdTIEvVWFo/lVd1wHj/4
GcRAIxsZQCkag/MuXQbGLmUezQ+OiYxhVU0lKwZ9C5rtWXDJikl8TF4160ShOX8e9FcUOL1zLF0q
JRha/LK+NcnHg+299QU+MjVCUWuE1TxTdkdPlyWcGgAYVM5UotYPe6YXaeSN8wMDDW7Jxd1x8ceU
i40TIkEnTNIsY05STLiRPbpbZ90UAQtm8E1aOJWnV4B+JAinJaUkVdw8lTA2bLW3IrXS9pufpHVJ
8NzQIEIaPdXRk4El2Vg19MxqaCUIuQo4JQWZorg9FpvOOKFO07gCCsHHIZ+WpFtSsFatqeEugWmy
wAwH7ktH3l28jfSIbSQUfo/ukB2Es7+D37sO6fgW4dXS6uN8fzG3UsdRJhZGIAOCuLrE4SShfQaG
7BT7KfSNjYlF5oD2GmhYAVXGhZSzcabEkKuZ1JMU3KCk67F0aiD9iIeCVqss+YMWhx2rtOspeVDd
3FxfBlGpYsLjKJ5l8oDFMahy5qIleXdM0vSYLM9xG2Z9bT8SeW099gTGcgepTR841/GP7CRvn3N6
rYfQ6ggVI2Xv8UJd8HI9yANbL9EtYaoRh3lgi3SgwV3Nec6KMkKbL6qwDesxQo7ZnOLah8Lh0GVJ
TsScp/uM+PL9INCErMcJ109BjAKVH7bPrYVPz6G+FixwrCJ8rbKjTjSxJ8OXqBhF4m8HtkE0HQBp
WTIXA5DGerE6Cv2LORuuPtOuS42cagRHSSAYmcllA7phRD+WUnET8XcSmeTXIwPsXpkKYThNXFa3
nnYijgifZOpa2Vk0AymHFI3t7rLmhS34IRORkLO2W73+B9+zboZ0xFYD8oHPeRnHjcxH+/uR3Nx5
R6oB+5vsCEwrEkevx1DPEps2CJ/oyPFFftvS4O6k5QZXFUvJjQI5HLOgaw2Gk2KS28YyrDvh8XQV
RR5m62Hi9tJp2l2euHIMxJNOTbIg2rky2V12VlzktA+mJGifrNSpqqcpBtDwwb2AZQqhdylrxNcn
9EA41L7zbGjLeysZdBAO6P9kDo+yIUhnFZCOwMs5itmBw2LBRrm4bGQF54dhHdRBY8HzTCoruSVJ
gkzr2nXKaWPFA0cI6vmqtgDwLOG5hHmf4JyIZvrXXRoW90tW/JmZaeEHaxAz8ROvUiwLvVvyFVWm
bq4MM3stz6TcJGwxNa4x283WDnOv17oqn+rYkieQyIM5kWsM12JNROMjiVrHOtQvok7rMRhqNWfe
McGdRaBBxLOLcgO7C+phy+pv4F9hfR8AU0MVTd6nRB8UKxQcn9rexqBVt1ed1oag8OPsnfEMwBy8
9N562nBEezdnPwtlGWk6Ub0Ow/4DOdE7Rs/oDTw/vGvEuMpo8EWXVp/yCtRYTBFKLzpaVl2yq1JW
EPPh0Us1B3vTmA02G89eqjVsZTdeea3I1k1tlwfLamMySUQTrBFA0qWvAFei01t2JFtPJzcjXG9t
+JMaV3bVJApmtCr8A5HyKdG83aDZgn4SnntHLLfBrEN9M3I54My09PQNxCDkSL4X1lhfG6ZX3aZL
Hpx8O2L1WoB6vCSoyW/PGvQezYyUMveHs0SLfe0jWSbzyXDnl0LU2XvGPO+Rh7bFFUoDcd/mScUo
FOzfWiwy3AWM9b52Soafk6AnGXWCrUoItL1tXT/d6AjknTKy8GDqZrea+3ILOnFO1kRS5asBH9J1
IJNMXXO/vFf8JtVuGaaI9zgy4Tid3odhRuZ36su9H02fEODorpb/OQa5z3CC7HOraO2dkzPgtHtX
3neM/Dj+VN7Wncv5SzbAdsp8NDwTWMQgTZb7clHuuvaHcgetReyjcESpEaZiG7fdY0usfLYiLsQn
vaVs62tcOmxRWN+ghDHeizk3nIZSWicb3c/BBehHrvcgrmpnMcEZzhV9ytZ9N6NLIs+3DbZGCEAm
Y8cisqHM7+B0AocJTsaSW7e8BLS6dKx2iPG8YyEddR+DDXQqpzrYRif3gX5DOKpBGRmHw8HN+cIA
LRjPXTS3m6yR4fWS6bF5aaN0r8yHXOphDOOF9/ZsG1eqbKBxGoHPz9FD9z73I3ECm8i2l1NPHuWe
kV39MeP4rgUm1K2sbzt/RDYcHJAjkivlkSXPm9ff5IHYDb6rdvCKyuNE//HFyMuPs9ECHLT8QgOy
ZKcliaJmODiZK+iSw96MgDq6Qc6ouUjjzUKq9D6Kk/44Vu5rg91oa/cW/JzGJPQ3rqyjyqTzEkFD
azdR3c0fRW0D0jAkJ8HUrDYqN/Nt3wrvUeeR37Dzy3Kb1lYKpcf2D2Y3O/syKVCx24qkYZQh01Uy
GD4+CGcAScNGEkjuXe+aDxDFCmtL0LVUnMXbZc4e0sgiHoKoTFEc/KUb41c2/3jH0LHdYG1uNpEx
Vkzikgg6UA1vZ997icHGJFPvQHj09GTknR3w2sOuvUrxBW5k01OBJO2WKWp9nXY8F6nTT0+Nh955
8VSCykflu2Xpl+2QmPyfmZ/uPLsw3xNmGrDE8e4J45S6+uDHRgrl5gsgl/gqbssbxs7dB/JRh3Mp
g2svZ2LMyyt6VyKW+RhOnSdX0Ami/pS3rUo/dB567WOZe2F/MlprsYcDu1a4c0JnaKdtBq5vJHCA
7vxt1IOjWzdahjSTOh88R23Bpo5Fg+xntm9l4oBwyfV09j6CnMVd24UwzFWMxHyKyQ83B+c5SEre
uvCVlLcO0sCJd/4UueW5NSX/fyKREUCZbolYZ5Q2qCwX58U2uVAjCGjlIOJhHBvWWtWiTqa1zMz9
0XBxFgXx1U4cy0OD89l3Ff8/dMZ+am9bAiNRYGvmCHECbxMUB9Q9adOn2SGq4d5syAmBIbWIZeg+
gkxFfSZgb0pcoC5okBWhK7+bpmhd5fe9OZIpgWfgaYbRqSMFtNvp+97clHhWvdh9fHDnMECQUekk
iSG0IvvGIjMi5rAZNXskSgmD/CZaKrDeXXQTV731SMKzdUMyMqfKf31baHfi7+fYTvdTt0u//6Mq
Z4jwjYj4UBkc/dqZtz/8WwhgnMiwYfQEPJSbocRtujHGuHn+9dXfEiL0zeDyoC1xU+LJehu8UynA
qdW4cE8UsI9DZrWq4Y3TBiUJymWiXINTNGHij7kfGUdLH7+/ISVH0Tb2rfDUmGPxxQaYHIhQkYem
javs64XThnqZjfY3f/DPXyIGHMvVUwLawZf28vf3awyxDTlGUBwqVNXMTdU8dOvEyxsOTW7oYuxF
5bP1CLx9KUWuHtqeXkWrkYgpo5OHsmq/GQ3/K+jpJ7ksUZWcgQRyWeHjzLosu+9avgbx6cvAuYHJ
CfbYlWfg9O1pST11tHi6VYCfipaCDURDMPw4NiP1RTXVqN4sySt53XWNrsG4s7++Vc5bHa/+w4AK
4RAJrIuT78el5Y9mI0vZJgfixjmhxjW11wAgcZL+zKnI6ap3TVIE4qgIoqOfAJ0qP43CHh8GMYbY
McYpfDJNRbUsLudiC546rivUfLEgG2SXxujUigj6IMpKej1VaPJkG2VEtyT3IetfK8yIr9+K0rSE
BzggTcSBphowB5EWiI3ZMt/pc9xLqi2wFQP7PAdR0lAB/fp26JnEm8ff82FiEfPI8Nb7CSOVWAbz
rNE39k7isgfa9YKHOBh0qUOqFhLWtoRYagej8a6yFy0tLhP+LJUOy7sZ5WD1LnY0FsRdGDwjr+U/
uVn8L2JOEJOX9pBj6+HUJDO6NAOofNCMMR2wdeo3kD/jEUXhNywgFmeaN16usL3Q5P9rNvC/TvTv
OtEks7Fj/PdONEcBBksy/X6AhdRX/9BfPegAD6vOvfF1+9mmAfxXAzp0icUATXTB/P7f4Mr8g9Y3
T5etXylsoPyevwZXqPJNPdOkyMWRpCde/6b17Dpvli/zF6yuwtSMKfrO7luelbQ8FBLUN6fFNbFg
kRTkjf1KALlUq8YT47MZlz7gUEQtaaM0WDukQA4Yv6+rcMi2Fie9dxlCZbWV9pzfUlpQLXgGZMSQ
SmAOU+fUV4O14sDKMdEN4OGs6igkgjYC+LpT8PbPaJVrqOeh5a9qu7hqEpnfweQO9oiLkn3k49gU
eSH6dVwa0aZD/H5JzT3mbJ/XqASjzbJ0iQHFEd4E1RSqeX+up0854T7A8MFUrp1kGPeZYfcH9DOY
g1ohCMg1phmb1ec8X+oXH7X99ZI7kU6tD/ot/wDbq9ZD0rHzbicMBTAgvLAw13TEzaOF4+6QS9v4
wq7bfiU0LLx1MMYd66iUhE/ZEeR/7LZ3pKIO+95x5IPALnCifqNqQ9epyrWT2ZTiuEHRVRChi6GI
CgAc601sVvG5axbjS+XFOkOOSvTGwE56VGn7ccQt95BNNojSJBjfJ03fv6MEnksaXov8rNmvH6WR
5yEmQ/J5PI8W1WqpQrBDQQUYCrzHyjZTeUzcMPfXsEbkSwvXgm6pmD54lMHc5Kr4XKR9fwiXtN9h
n0u/LOZAPpIpb40ldk+57NF8RMtybiKEZ5Xrdzt/DjoMdPQHKVbVYHPutuP8Y5iGuBW4SwO/DQEP
3lWnOCMNiNaSkpwPOofZCgrycMUg1ThkrpnsEYZpV4dIPuR9muSo+BuHhsiMnrP03MzawHUysTjb
Tg7sk7V3bBHpXZPFsODfrE0Hi5MFlTlZeH0WJD+jz+yqZFMgYYYuEM7T1zSzB4lWTYOPqgJ4RJMl
FT5NKnbRKv8qlvWycRc10PkLyuump/9uo3hWqMInYWDdUj7q6rqJnyJ/oYgIh1h8RhiM9ToHD6rH
gfwr0KyHpVnoPo6+iDd1UFk3EDzD+zhSyRp/2bZJynGdqHHjSfcmLcLxS+U7+dGUKCNosxvJZuwG
tRf0h84UH14Hn6GvUCxn0Uej9GLjhEizzbZh5Vuv7WR2A7rJaXgYF5qw21Hl1nMfFlGFLLEd7q2h
aj9JkCTrsJmsl1w6clyPqlcP3eQXwUE4OaNVGYT1IbUpt8LSmTGX9GSCr4bIcp6c0UwoCxLxeaDm
JMUEfEO89uVSHJq4Cj5lRHtd5+6szCNok/BxQRBkrBXFfbkSCZFqGxrvNU3NqnwBwBG+l6n4TCXS
bLxGOtfW4Kk/3UYizuto1lRYXKKKzJGhs+gfZz1SOAIDn3tfEL6r8EYfg6juN6UxDiWZbm54ldhz
v2l6ec+blVlCm/I8S5NjnAqk2AbQYdYlWgMo3UO3wcKXbgRl2XaZ+vaEdsk/IY9iQuwkWcB9EBlq
/IEdjaLfXxthgzyuEOmDPRruvk7NfN4YYR+hPvel+WznCb1twWY62maj1lhS0mzvk3N+jJXT3uQi
gkIT1g6lZpAKbqxfZh/QlbeK1hjKdTazaDhG8VwF68CYmk+jrzDLC3BPh9YEj7lyTdXdCroaX2rX
57jaWdl4h9CbwI18ScIVngM0hyGBxjsjSNpP3qSmP1sEkc9KVNa106URIqCpwxrgYB0BHxA57W2i
wijfBDaNMIymEVhd+n74Ypt3cY6XNsjDCauVxH4C9hWDtX8SOsBnrKriPiTzdUMybXTEAh1DqhHt
fjbLx7hyhz2mczA/EMLwIODDIncIJO46RGu+bc15eV2ccWaAYnntpnaGcmvWCcUz/LrslhNUMQ5n
UbQe838hpyb9sBgcfg6K6UdufgwUImh7BVvB6vuPw6C67DaaI2Nlk1dza2X0zslvkA9eWZgP9Ebi
O7bFGWZjvhzHeHpyMQw/tFC+Hgari4jdSBmiTDjKPjoQaoZV5VfTCc9A/hRAdWGTmnisgrSp7mj+
lXew67Hjx6VLSZULoEr4wOpxsbeZK2O2bd52HPhUekOtPOzawKen5HRleZOFJn+ulxs00hHkrTp4
STzqKBNXluy8K8Dd3u2CuP/adasI4PPSR+9EIL1jlubTI06bALbOGCV/OouhbisjHsp9b7Q1SCQs
yCGZL+8W1jj6u8L80qTtcpyUdPEj0Sado3b5lItsrtcLZcYhtgjgy5BQr2arH7ZtHw2wkV32oyG1
lrPdL/4xSZN6XU7ZXVsQ0eS2tnMbAVgQbLJ59DAt0bH2MvtaznVMDM4ifJ61ob6LsaHu9f18lPVs
XYXZIg9sFz7YCmncMhUZna1tT+59ES7Ja9SDHacnOhkr2c5EELhmr05q8dU9M45pj1klPI4MzJ5k
RBN3tBg08jwhTsHiJZkY+2HJVxTTHFuUMjd9VpFWPDhhez+RbUSqV+aEaygg1pbTunnI2kLcDoR5
Xy/M+I4dL0bmXPZ0w3D9i1nTvLE6h4ArJLXtx3Qokk/mFOXHrjaaPZw3I4BzzFbD8kt4SZNp5eqO
jr9LxyzHTMcRBNkx4Se95T3jwQ3o1eMV6UkIrVZMWOx0v2DeW7ZS2nb9rlLhR2jremySoAM4t107
WGuzCuxkDbo5fE7R478Deta1dx69/O7g+LDiV4vn5S5YdzyAV7bXp7zHQgsfI37zJG3wV4bc+dpe
1DvZxpuZqp28lMTzd8wp/XUCnjtaZ/F0z0itxnSGEqE8DL2RfHQbx01fbI9HfI2Hw3S3clpkjDLG
m9vFu7aseR77fR3nqTmcWLK2zE/+yLSwe2mj5Zlj7/whz43qSzbO9lPYD/4jzfTmxEj9sa180iyd
tjz6LRAUfxhxDtXzg1csz2yAX0WavGS99+xT8XymiOQEISSN+c4dnv3QyA7YVou71iq2kyiNK74c
hrOyYRoOiOurs7iI5/umpe6bWieASD2kxUHWqr933AkexYA8ifR3GcbxY+ANcsswdLlPFs47TEAn
tzRWl5Lgf9XTb6onjMXa7Pvfq6cPafcFjnn6Q8jKXz/1d/nk/UFMsO3C3P0/OtDfFZT9BzIdD6Cg
cABVX9Q9fwsAfZIK6chpFY/O1Hb4M/4WANp/0KLyqcmQxqIQ/Xd11I8SbrBBmNPAGaKo5rfBNnqj
z8NXneSDm3jnC/5LlhagOwvCJZsQHYdLjsV3N+gf2p7/dEFKSZPsUmo27wIh/a47BGvPbnhRu2fy
NkCR6JniEiIW8IqgPcQKGcuvr/ejQunbB6TJwf2iW429/A1WU2e/deg1xZlQKe8FbKp142jWS+fi
dP31pX7s6F4uxVfNdw382ESg/qafKsFXxkNuiTNnbBolfoZ+pl+Ygnq4ZG/6ZQmf/DwjrSRy54df
X/ofPiUryWU10FfiJfDma4R9OSrTkOLcQcM7VkFDf4v0rWBTkqP2O1Kp9aM6+fJBWYEWOGKaRx4Y
0R8baTNvz9KfU3Geao8L+Y00UUJkJs27sfcRglQOQ79TOc90g5RMRlraVo1UZYbAsDa10uTffnwP
PaznIQHF8/9TLz2zUOcUxK2dg4mo2fXFtAqQMd3/f14LGS9CU5YwC+fNgoozxywSpcTZ6RD2DMLo
Xn2iMB+I/fpdN1rfx/8IWvV99lD3BXAOUN4h1aWZ8n1vN+0bYsxrwtU4LX39ZoK1S+M3fcCflw4X
AaBwuRi71Jsvk/R34fcMVc6Llt1kwcikI/AaY20tWkvy6y/qTYryt4+k5x023WFu4Vs+OCAga1wI
7DgjlEXHDqCjPluRgQzj4twN2tx9oYnOQ6qxwipBQRTDCvuNteAfVjDOXbY92kf8h/12+BLZmBgi
Lxdn+iX2yckri95QhGawMTpWaBviNchzm06vWlCRbC4PL45rFCm/By//0zcgEGEjDuObhuz/49ec
w1RDAAnyqmP0/ADwYkKkiPFf8Irf/vr+/9OlcJ8E6Et4tfxkoIHELmvpt845pY3w8C1/xSgIZ1sH
2gr+64v9uNWzfQusE6ZPtYaL4efl2yR9XbRtQ4mPGhu1jyGb58pB0XVRL46Vlrb8+orWj1uwviR9
R7pQnsejQ5TNm32QLrmwqZXCkxkBhocEQCu+k0jl0NWRvtNFfK+OS4s9CTImILpfX85EGUCMAtuJ
q7Q90KqSh8sO0osclZtaiAJaRYnBSCC16t/dJPfyiv3PUw5THlWHJouACXQcWlRvvv4qmDMxl46A
Y22WJEony65OPXhBVpcPYF5LNcfrAhNwjU87a5S3tfhl9xK/18W9rZV4JcPEdeSSY7M4Zf86U3PQ
00kWnistCk02pswoYr/JOa04FC9tghas0Mx1sNb964U07HNUlthEUWlNWlvbo0Y/B7FwTjLjBl5a
f3dxWgAHh0SIZHFJiBlLwqi1Dlbn0unvkM5OmzJkAEXDI6UjGeOv9vZF1XINHRpxCSxHs2CC9GNc
kJB6jFoRs7NuI2oxoKp94sWMaAm904Qj+0xwK3oeJS3GEzm8pdec8M9nv6ns5lRa2pKDj/iOBilg
z4VxQ/rJUiFfGfE8nj5DB0g9LvEfVZ97L3mqxWQX+qmiHnntLgYbbxzdl1Ll9pcGYeZhbP32QXp9
iX0b/7qfxohygBCMAPpClzeMpRB/Gdirz2KG1CCinB7ujCbuIgZVgvoochAvX6RcRk1gWH+Z9JCX
5D9g+l6e7NHtXr9JfUuPuZI1y+41L2ObGAEHgdrS0a9aB4henoZGj5yMSJG1dYmsKzOEbZfgMzGY
NNoub7mKN/UOBmRBi7ZMZHbABoRYRvk+K1sgVFWrsqIgPSX6YIJeZb67THhMMAkPea3wjRWmgfbW
rQoA7yldlw22XqTHntbqqSxrIODVIHDWoxn53qnR+yXpW7BBOjGCf0cMwh8DPhNQnOx5L3p1wvNX
mzHjoAuzPTFKBmLqMoqPaoiSG3ABWvmYR6gmrcphLY+ZwagQPSH2tn4AxWagi20snRfX9wjOdwqL
BzlQlYukrnHihQq4WOI1ijj3Zaxb98VLBgRC3SXExlWWZE612IdlwSO+seHlfqrGsXoMllRdFy0t
vbaba+KmSacMdhZd4lNa1COudQ056QoiiKZqqQeUxZH3iIgYJpfpIZNc+W6mbjCGmOdSJDV2kzyE
8ge2aj27hsDQvKjHPKT2JMO4aTCXK5q1rMkE8VJX3fdNF2CvjobyTxS4/ddAAGZ2baJ9iApFHI+5
HiXSkLMzrQkCK7cT80tugo4m8hBJdLvOVd6XefGtTaeDjerOlPEOV5s/0c+lNWhdMpDqob4JsxH9
C9PE5FPsgJn0674hVS/Bi0qk0NlSvd/u/x97Z7IcN5J22VfpF4AMg2PaAjFHMEgGRYrkBiZRFObB
4Zifvg+UmW2VaV39d+3L0kwbZYhDINy/4d5zPTU6b01adgibm+Xdicf6BFALGz5z4eUdm2q+tUkV
w1E58DZ6kT0QBDxW7xnci25TDSsiWW/d/VqMonWZUD1u2rbUtpIaMBh6s9yVHs54DiY0xDXJxX2u
NNpe2Rwz6PC72e7nz4jF7BbJtvYIoqR8TfMBjfWaRNVUYL4ySZqvm7ffXQJSUXssGkKjEijh0Bq7
kjCrrPW0q4DtwvFvRSikmBInxsZxiVjC/i5hPdmIr1y8k+s734wXKl3vAEOFyCxiPsZA/A7SAnUa
bfDOJ0dvzdkq1sStZc3eMtcUrgaMUUMardpBQ5xDMiU+ClfVr+iPCH/zjWmnNKCH9Pb6HmFM+cit
hEYLAnZycYQcgybWeUfd2MwuhM4xlOv65qFQHQ+1hi6i+/47yUQzMz4SapUPbOuGuNbzHyp502Ic
Bj2c0zBudQ4kBJPG1z+0xXqHwrR1e4QTXj/Z+hay6sREoZZU6SUi5gWkpla/RYaYHn6L1d0ZT2On
fO5jr7cjlg6mQIH9m02tG1Oj9nnacQRxGlOYNTWn7UQfpVRGCecMC9LmRvDR7xOy5cTEeA7jQN68
NQ2PLTI4uO3YMqqCSZKMqeeSfs3Rqs2az3yimvIdJaLX/JqbQQRqcDuc7iCStlUmxs/SA8gZ2rlm
f/OdCI1p4qsDolwUeNUUpz260iz5oYbue9bY1tYWaRyHEQgN9VosWq89pQvh3gcmUd4VMGwaOkWa
b8ERykOmOcsOe1fzvDD+hCrqivF5sNvy5sTNL7NYXidTGPd5x+6Nc3WNsvFbwJ19Y/6MuyT+uaTp
+BT3Lu8cn3iIhIAZ/UDA2CMzkNgCxuKFck+OnUKxncaiKUOFh5glTK/i8dAhzj8LWc93UnXWzVmm
lOlhmbNzdHgXspBiB91vBcxuy3izuJvaVtxDQCruJcSPW5l6iJ5rQ32IQSu2dbdYP2rfIV4af9oq
DDZJe1eehdCfMV8w9qxASbwvOC78COJp6YkT0eE/okYbn8Yuztmv9Ppdm8b2ez46ObxYEAjclcAf
AomH/+qLOWVQalsnzR+B1yZDrL6b6diccTSTgoPx/cxyWCMzqVNluzc48nagCHukhYZpMktnwzft
kqKyviJRgYhSWctTkybRhaXb8tglmIV8pttvfcG4d6srJdITWOzJRjlM5AOAhdHLr87EymXvJ706
rBnTl8xd6mfWglBWNaRrVWBqrp4feh6e68gN/8sYpLrrm2bYT1yEZ0y0JascDEIqqA3aC+D2cs88
1iCOkMpCC+PBHR5jcwD7XWWR3fBcFu1bPnXsWOfCvkypyTEK9cLvQolbCb9T2RLWBzzAvOvcebGB
80rDY2XjCg5EY/ysTQf3hw9/fxc3KO2FkObWKhyoSL2b3iCny+femNWLB+JpS2RgHi6EZqIcgY0r
dLgpwbRk7sZqRjeFP8LUWS877qFOn4cQyWBabAS/qodhoU+pCmIyIJtE6T07+elZb0ftzk47K2ah
Ia2dp1nsM6qmsndSufYY1pDn1b7n2f0VFcn0rcG+8UEqq/tzdDpglHrjoCxShWGj9qgLtw0ichN+
ISiUQOoSdo0HVkW/7GSKH1RWWtxyqepO1jjhoKjrSm6SKWVTxKoJhA+3871GYvvW1J2o2/gxNXtM
KCXBfVDpEjIZ4Y2d815HBCjc4TXB6QM4LV6ye+BPrh5E0NPuKwwsXVDBJ3pMUEGF3NnKEIeyGYup
f5kS5GPiv7PQz6pLu/l/mIUC91izW/79LHT/WUN6/Bvn8c/X/DUJ1fEeMp0Sro5wAxsizdtfZkb7
yzoR5EEEYe64v8cCf05CLVrYvxQk+peVvU7ENJNUKOf/kfOZHLu/TVfgC7hEWK951QwhBaOstVf+
l0mkb9YV21eUc5YXv405EbWdyusto8TXSnOe2kE7VHovX73SeJ1HKCG9O0N9GaBgg0FdNGkerRHO
tWIBRCDmaB/9Pi/2rKebDSkbVcg93P4C5Ots6sT12J4r/cIGsHknCUu/aeZs7om57DdWMS5h46Xp
LtKqadvH7i0bUu9hXFIE0R0eupHMjW5g+Wrh6toqzTQ3M0rrk961oRzK+1mZsHw60QVALo4g0pZH
m5phU7ujS68y9l/5cOdhPE8sR1F1BEIzwKtb9p7m6psj2C+Z41jsYd0kdx05G+fM4nvS9Sp9MByF
YlZzJM4DdyvS4qWfZlT1Ez2BdOxD6Q7fAbghXbOGcdOKZvqRVn5MRopYAstfatQh0tnbatS3raA6
HGn8w1EU9BuW9bPL4OCI3ow2IG/WlXL/3RzmMdS64YRJjYoxpU3IFpR2S1fFW97VYEzc6lZKtevY
/i21dh8BMdv2mpwOjeUTlenWxs1vzOK1G+zmmz1ku9Jft0RdecvRE13SAs9MkHku/gcmh3ctfQT8
a28Azw787LVf6vQxtxJxtJTWhZZV4SltsGg/SUuLnqgK7DNiyoWFcGmD9esceYmSJr1i+B1fIx9t
I+N7/4W2Pq84/HoiQWoXot/gl1s1woQjQMt7dEdA7mB4aJwhLduHzsKr6mI9cMLMHYqXikDns80d
zByTnkxUMC4DlsIA/WJ6gYsrGaE3qQVQK/VNyoaklygPzAb0rYqiDGSdXp1WOaZE+VS5MkiLnD4e
k0B61TtmGTMC4Z0Jue3dRRPgbKYohrdpYmjMAPo9UUCX26lM6yeydCn9nDV+aFVmElEFpr1ZbUFo
n9KY0BXY/mWm4VDT6ddmpuugQ/OYJAD60C0rv3VjSNAvonRaPTsd5k27kjUlzqSXOZ31H22PGlSz
ENDjPen4rbLy4mIZVt8reMZhmmlDffzQX7EMVaep4590TZyGGyRH+HMZTLzYfTTnB5tBGqjkOZ5v
Lj1tGpS1To/rMFNDg8powpp5Hxqv4B80Oq4JyEpptZ2h1q88cbJu+PztUwY2bjBN9KDRRHAiZs2u
eGmMKr3OUqifbKaHvdFbzSdoR2jffU1E7fqdZVHWeLuhN/jniX91H2PmJDSGre2EFnTxxz9mBjBr
fhVlIk5kD/RfFcVuWDuzAxNv/cE7q5xvc293z+5U8j8WUWYebfpvteHanbe6r5CFjSJ7//2kZTbb
02CJ/QFjwWza53TCo+UJv74fqXNgaqGkQqopixfhj+a3sdLSetuVwn1kNSmO9WruhNJa07B1Jl63
nnB4AOicer2oThpIP2iG0djsoHd2Pzs3Sa+VXjv3rCXmM8BC8xaR23QbpVZuE55Ieh3fjt59s5UB
K0kEOFU08Q8NHl/RnfHhFTEwgnqRwx4+d/0kY+mDOmT08fvdKseyfkpZCHlYKCMkFAY0WeZffHoR
UNgXA6NQFOBuSNAexau+Z1yVPMXEU4/HAoCS94ZkBnq/XEHz2XJFQnUd5PzQa+rrIOHuDXb9XqVe
AOgHsYt3Z3b9PaaCh2TQIWl2yaHM2l/26J99GFT03WD8TPc2KWuHBxtLxvISI3jY2OTtXFCqcdBF
9paGNjCbGe6eWdW3jnsMDZZV93sjNZybaLJnNC/G1Rk4w3PDi2lMgXEbLvEzaTlf08nfjFO2URG9
d+VGD0anTffGZGY7r47njHGWk+xJTFpZnYPYzriVWcAwxhuGApgDHhiE8a3xs4qncJDmp4T8dpZs
088Z1oJtZZbG0TLtj9boDhCLH7kmCTcYeuveJLH6TYvNV6V5H3NPgNpSqXKH6Amf1wz0VyuteUNM
FsnQZmsOYUNy01NvCREOSbb8LAfMGdCB4bTTyjfd9FRlfXPy3XxvZR3+HHvhDU7hiE8SMF42zvkF
hNizg54Lk7o85tNcHnXPtA4jh/BG9/oGsjKgQN3vT028NDutrt8kMKZgYnpwwaXjnkBqMJSfwcTZ
Q/SmGyVEHiiAFNK/sDTdmtRzP/HspAdBQOC762j1hiyxr52hsu/zrJG9kSE5piT2Qr0H2RYpTCvC
jwQqKKBgqMAHiDoZ0juwxLoIl3pj+tGTLNVPgKPRFpHDfJ2YejZbC/VGF1adSdFaLXSKy2AylTGc
a8GZ/8hj1W6pdo0Hi6CI7WiCqAxLrGCHvIKuD1kEMY1hNp8KMfQWCcxxLuscaUjznYxRcyM9QjuY
4r7q0TKEes1tD/nM3mtO/6EL/Q2q2F6fZfQ8GlhnLCtn3muNeVgLW7trhf0czZUeOnwMgwykzSsc
WFhVytp06HUvRAnEW4oE76dw7eHm2qnxnM9yrSEYX4eKpcxp7KLRRhwG1IoGKXvOgOMGSEPLT4LB
s8+ubYsT1kbailgRPTNow447fdzlitfGpbXFrKVfXfB5j/gHpk2cSCqrdR41Nq13bYZmfK/0uXgf
TQN8QIc/kqyImWlNumATtmpO8i6FgJJUKOJgLXh+4ExZfBmmLjdOysRXFSQwZq+mj1jIY76p85GI
Xzpgz/eOgaM6t8xJ8iaiXIXuomGky8iLsFvBE1NFccD8sFkBYODz7YnBWc3G8STsEhuotMttpGT0
QgRWdxtBEWdMaWXFaMWvtGsXe/aRSiGn663lNp3AqhajXUNrbKdfVWma90YZd89jm46HJnHlN0eu
lFXOwg2mbuSU7qg2GpI+fKPLMQcqcS6HQTvpNQcYC115qCNbhU3bZWHGhIMtAf0lfim5n0Xxw1WF
x64jGu+JbaGLj6p2x8ir3UsTzF8/5lFIzXA31RhZNG0PbdYJC295y9q2bjawA4twGmUbLkZuEPqu
il0p9C4EEyn2S73cTSkhIu3qbTD7CJR5oYaHJafGyxnvcHMN3v08yuJJZmo8eBAf3hhjX42qUZ/0
qxQgztztfKwXu76IGszx5Ky08Cg2fcs0kNWISTIRdjlMIveViz+u8fs5UPpov1jNtJ/GKd4opgWE
uLlX2m8j6Dwv28+VsSdwlAGdQc7cUMefuDb3FpLPYJA1DNQ067eTPk2ndDCQ12YqOo4yuqSxvInI
hgoaedlxXpzpHGUewMVNpiW5wYJjufk5p6txdnuig4YtK+3CaPYs97P40UJ9vuEjjGQr4AcWA6hk
TWOuH8eS1QZj3xiVNODkeTpO1L/LxaZUyVErlblNBnu2xlA0yPLsPp9IQeDe7gkOclIkgYoJ2fyR
5N44CJYBUW0euA2/TaV41HR/2JXo18MYmOkT2t1la8yLusaZXe+ywRZ3nb28ysVKt0vj3FIf+Wq2
dN0NwLi5KXw7u5duY/9g5D2HmVktP6AmdXdj6Wq71Bg+23g2t6NtDnceAreNS1DwSUx0P4GdqAef
OPvL6DryFlOqEBjTW5tZc9+Fp0eBLPvsO2OkOUxRIjA3iQg20xhBxZmuM3hVLA6GdAqjBp93ExGZ
OyGa2yNx+epr3RTYrGMXi0KbXddP18QiKIDLXIFMhkUtIPuZakNSpH+a48WpcBGuRX88t90PXYyw
L3I7u4xjpajjlThYDqkWbeY/6UPv60QYsnbe5EOXHxGpeooiQcwXkbbaI0PK5VvR6sWdSsoPGtC4
3Nam7EHFdIt9xtpdb9Iq+ZBlya2vyfKnOzjrmRV13a5nYrxrDb19o3xxtiaD2Rt89SWkBrpZ4L5R
1i+xAq9RWCdd+CQAzSB+p74aXxz0YWfZWNVlKYjOCuXcFfd5JV2SBTwr+VFJjMYBGIRpVxpEs3IP
ti5c1ZSUdJgsvvfTi7EZhDCtjVvax963rnXZrlpl9WNJaiTmbM6FxpHPgDns9bH6WlH0b21j8c7o
jmu4yGx9CDU6pnNUBc1Ik1Vj4r6mcT++GR0bT0ci5w7sisydFk9mHZh88XsZU5QQq4GvqUr97itW
kBbxHyPmarHgZXAPLnM4pSP6aVSjXY8oUg2/EvSjB9eCTt1KEgcnrfrMJ0Rr+CBAilrqkrfooJu4
9VC96sMDDt7mhnF02eSjpLrNUK7bce1t28hKN5nvRSe+sWcavwjSSVLvNGaax8LR4va/U5//r6kP
Ww8D482/n/pcP8f/dfps1ef8NwfRHy/7c/DjWl8IuWPLjcjBIsRjBd39Ofgh+wNVOxspRj86biH+
5i8FnPEFihYkdNNGnoUAjuHTX3Mg7wtIRHQS/I0uDB2103+AwAMG/89BkE4yn+2x5fHQ8xj/jNs1
ZVuVVk8f7w8aHNyqtbrtHHPxnZNosM+T3srhKWagcqoBNffQpqruMWkIOdsj5+JQh3tclEGS+2lI
TKVFhkALKaBhbR8jSkof/UHpezcnlCr2ZRYuyISvcW4k1gYrTvR1Miv71amG7wX+DFi6Je1JZD91
eb08qtb/iksjY7Dc5CKonYKRNeoOXA4cLHf9KOwKor9n3JQDo75rOgzZORJs5BapeauqMT+pdui2
demx+2h44ei42hZv8nQtp1ptgIVAN19MbVsqzf+lTOIAAlYmHMRDubSsawgfgw6VN9+tweiwGig/
XITKgt+/qN+58K2b/OD9T0NNU7x6NIb2aOft4u09w/TrMCv745JnInStnhcqe2QzCHKCfsYp/dL/
hu2RLU9VeDqc4G65c5rBD21iLQ4lOvsDiv/2OGg9X90gNISRvMYoLu0I2EsR3gdJ57d2gNPHZN9P
kYD11CPGzGxi7a3vLfsJb1dZBk5vGZeWMlrfj7bB2CEHJYL4vzde23JdMOcTjJKApny695pC+7Uk
ox9OloxOjAeTnxoBcdeGAdL+9/en1u+KJ7udg4w/j2bR8WZUkHZIF0F9v9Pbvtr3PdN5qCfLjogu
bYt1oQOXNPRJ4GJmhu+KaQQVRMcm9ULKUZIcooJMjYPDDMTaJWzTwfNwqnKsRosWVFqdnxZRH4dW
dKzBs6HfdSldW6OhkNtR+nv6nkdlQQhd8ix4TX7KeqU2fPU09JWyU9wetv1Ul0vx0mpW8ZRgWHmV
TaIuYI39r9kyeLvEMltnI0tpMZ7o43MksTMR2UBkAiyqswbMAslQhjMduT2yv5ofMltsbWsvpqr2
NtPeILdlNwZAABwSVhq00dUIxFkof19QzP8aHYsEXcgKZc02cJmSDcvQNAdtq3fJNS+4qFCGEkbo
EAuCn0NYxHWlwdCSOoc1PVe3qPTnu3Shx7HqNbWx06O70impMVgheXuj840dKyzrpei9fF965OYi
AE/8gilPWnr73NDVU1eLV7sr+ktp698Q48zZCs0ekyDrF22hQSjuyjhaOrbejrNLvSViL0dQV6/n
1SmGP8S+t/fa+2Up6gf4+OWj0ixnN85z+WCnApB5XPnc/xINBJucw+I63ZaMy+WUiJVqkZujFY6F
bT1PrM4Am8/eFETgx4IRXxvtFXs4mHkpDxUK/l3VDdPWrDtBTG+Ukfk8Km1PEcF6y/KxnVB5nytt
tB9AwZjI8YmBDHRX6T1jDmZI2K99cSloYXrmDLr7SlmU3hFuEH/MXPBcGvURngpwmcbPNxXT+hEC
PI58BCCWU4U6r/m+SF96Gy1rp+oQ16WEX6k3GZZDIwEuMUDK0fJqeZ7sWd8umWTsYjXtadGb+kVz
7HlvSlYEW2vW6i5o40bXtghTDMqVohNEDVHCWX1lG3yUbQrPnriDzeAwZhqjpn5MpkV98/n5LQJ/
mfSQYlG7auMscXvqoywJtdlZo4LZEzK3WPOLA132fbgkTIVJMWha1ppm8tVxSbAIp6LNQ7MtszOg
cxb5Qwt/HkkMiU2Ww9q/9YdpnwA9C8e5/E6CtdwSlmlilZTutZ577WueA1ELehPZls/kxuJLFB3e
BW9pH0jixlZQYXDHa7484kfgVFKsAd9+nyzEbES/4K/np6LmE0pOjIGhcv0UNQ6H1sSo96UdS29D
Q8exOpj1wKkxc8O0tVPtp5jjmTWYKfg4jObNsNcv1NFubipwdMQqwCK4G/VxwGw4an515dqer6pF
7bOp66Xb4pVc7lqPafbvGuC/hoH/aUnm0On8v8qlMx+g/iP/W7EExHN90V9bMuMLKwwqIX81BKwF
0V87Mv+LDScE0Lzruwg4V23jXzsy/wsAER8m8Kp8RLPPquuvWsnBLeCtAGsDJrS+vuo/qJV+q/P/
VauIfh6tsEfJZvlIu81/aBVhPiQtJ2B8GgxclSxGDPeRLJVlZ0EU26eSLe6g/8hWd3IjBUZlmgSf
nn7oDi0BAHtLGnKvdykN4b/8Gv8vtgLu/n9UcR62dcATkAwd9i/6PyW9E2Iockk95+iy86nvfT/X
772FHgtlV2TngdEzT8bAJbZpS/x6bPmB1gzEBU9+H/30qsp4VCwdJfw0cFTutwXu1nVOSJkMRaKM
tzJJOqfdFgM3+UIDCOTK5tq/J1fTU9pGOJ3mHZiyLBvBzdAlQKNGgcGyFqiVnrHIxis2vCTY27cL
efMiBT9IuIpAEU5L/8RGyqDvJNhyouaTXp8wQfRHz3pYDKfHMQuHZGxlSV5XYZJI0I+Z/FHOpc4Y
w6IhHMSaXoDXjemjh4XV2A3EfRanjuE1uajDmnyQMa19pK2knwIQWLXRCwsfbd+mS3uScWZQrFjq
I9WT9t4v7WnjEOFjxPWpqR311f0dv+AzXXFV352jKBlOk0aIauouJDYUWC2uUljzpSLPgSzinFNn
DXnQSHvQ19gHDRkMCRBoOF9RXzduoPf2eKfFtfa4/M6NcJNZbcd0gHrvLk96Hxf37dynyB6wB+OO
c4x45+Wa+NGqEpc+FQvQIFtwCVp66tx0L29uFOcWIZoel++wuEy+rNbI7yxM0tZzFiODmYia57KW
WzFH5k7CskM3RW5KlVjVcXIam+qkrHYNUT95aLROHyog0tsFg/JhsqJm6y6ABCBxScZK6M3E0kGW
krHzyG9dnj2HxPmMtdMpNiz/BJPEOyWGXsSbqNKL14bB89farbNfcsRkgBJIa56QtC1XCxnDxRp0
9yfJoM5ORJ0kJpqfnlH7mqs6tFtCXqml+L2L3QKWCA8YqK7vOY99QLk2hcgj2wD67njT3WG8Yskc
zvao+i2eX38vZFJsO21BHTOmFj8QmqOkI1i411ELxVx8PNJMb6PdODCxxWApnFdaMBFqU6Gh9sBn
bPvYrs2YWxYN6vy5rgzuJDssEtyIgRCNGFhUZ5nzBhhracPITYyjOTgZHKPRwjK+dG417wciAbPA
tZXykCeXrhnaPgpdhoD+vCniIobIpCLtqz0pNnBCK7qjP7XG2W/s2mYloBPh6y6tCsBUJpc4d6oz
lFV+e+BV0faS4p2pIdkV7MHoUrxIfGB6HyFlERb7dRmb6uIXvs+vb5E5LtUs2gGjjUKonuunCwai
IH9HRMN+QE1bbMyO5bFb6alNE1c7x7xrn/1kXH64wzJto1GJo88GayV2+1AZDa2+chKOb0zxPFDG
HgsOMk6WyiB7qQVtEI8UwkGtWve9ily/39iyZWNVG4Y3XK2yIZrOwP4elL4Hcc4g8qm8rKpoE7rP
MBzr2KkJJ+IQKZkDe8U94bkAuAaagHtViPHRaZl0srxhdQqYUBX3gg/GfjRBcQYjI1Jt16KJGjbk
oDpXh+PgXFITrw75onyJiFhgmGR1hE9Rpd8Bh5cXjUm12riW1O8JJqm/unQy5BH1qdjoNX/v8Iz6
29aYk9Ow2O3daBIMlJpj/tyUBlJbuzMQH1D7oMxBQ0p36eNMzfMPpOdahSosRcaEIMl5gDtXaK+r
rHcETyn9mwltKd26ehnzpjS4uHdCL/1PgGDyRALh+BZ7SREOABNubAjlYWKYvWiO1qI8r5ODbmYD
6dIyEefERwfgjizxyaReMvC1TvKIIcb8Vg9lenPnqTQOmAXiByFEQzVK6DGSPzdR7/WMxjIQDLNt
9B2MHSOnz78nlMHMRY1puOu8ciAyDhFIEsyWt5b1WFjvtanTchZTii9XxN3wi/PdvwETG3fSddS7
o/l8idjXlwtpR9Yum63s2OYkncnRligamumYuXn0OqAg4w8eOs55PuQ5651gBmdK4ui6XPb10qxg
cUj3YsQ2sUXuDJc10JUhT/404m4nFqc/d3iofr9tB9z151JvNTpPix9yMNytSpyPzNLHzeiR1ZvL
yXpJjQ5lbuO6Dz4aWr5q+WFK7HSBb+fWPQTIC3h7jhy7uMSzF31Mqj76UA/RL2qsiIxS23h61Wyb
RmTXmfjgvcCAzAuWybyHfs17OqZo9ACy6cA8oFmC2DKDvuWP1NO192zM5WPLUPUsbCmKUDVJ9SZs
MBODRehcjl5o05b1BMOo9X4UWl5/8JTaVgjfIuXoQEbhbWeS0i6qHiieuU7bs+XJiSGKlbgsXtXi
ii1x2LPYIE/wrd3cshnfTEuvvzhZ11Vb6UjCSTs3zrezX1lTEIsYuUpG8swSdAXeL+I73fE7pPEC
A3OeDhpqZCbCqUryF0o43q7kuyay4V7TRX6bdecpnyJ7n2Ulo2YLTczCHi6x7lSK1C4wKLzuo7wS
R0qs+n2uo27X9VpJaa/zfrFmnwGbAmx5t2xZ8m+mw0/TIACd3aKYCJJqyztPKuOiOM74FKl5CWNW
kQOAYd1syDzsWHRB18m/YyUkQMdghz0bllhd/M0p8yLNRWjkaSIACxwhrS4i1mFaLcvbmOjdtc6y
+RGuVPo0FYNubRxloCqkqdJ2DBpuxAJxWduefZfYNZ6/mo/YJcWWY2/8SalV+wNhlkZXoOZZ1/dR
NrsfYzbJH57PnB5igOafXKHGtcC0TfzNWe1vZ2Mhu6sd2+VIloSLTrTunQszjkUETVqQxT1pCxIX
MIEDEIIFzSb2ESZnbSXW6Fg/a7+ZxBNqjwOidrHvufQf+dQuyPl5BqKtXxfOacgI2gqZM1TykEt+
n+h2o4RsbldQf9WF5T1NkyE2tXQ1mOksns9em3PQJr7V7D3mc9kdSY2kXnK0A0tgoPCCLFXeDGt0
3yW7pn39m4uTp7n2IbC+nbzaldVeqnYiATYuQewkxsKVId2k36crh8dM46QkcxtOD7qM5pdf6SIN
4aLrx8bLwPpU7FoDZfVswaeePXB3drzZrJ0/iuz/tnX/U1sn3JVy9++n4Mef35P6XwfgIBXXV/zZ
00HE+oIbjf8MQa3oCAy1f3Z1jNe/mJZFwuc/SVpgt3Tsc7QzHjUsLtv/09MJWkSIXEC2LIbneEP/
oxAHLHJ/75yIoCHehG+LIBqaRHKz/y6EzA1SRUimdq52IrRjHFWTPIM4YBGoeZgi3DiYzDK3kFzp
vlM84Wi2/R9YYz8TeJxPtDfAI4waRbdjAE1wtfQMzQu2RGF6RYRrwyH2BbSRX29gWM/dTSvMGARI
jAb/Wa8kyBOC69YsEwboao+OJcuurplQoLFP9nYco9WxxP0UujCnw3I24g2EcLGhXrJ3SUqbuoW5
+pg3PgytDM7FpUA0cVG92e1nZ5AnZPvjT4Yp7wIG6E/hK/0Nbpe718lWekdwr4ds+J2jY6nvFj45
fl4vYTTtmm1yXuZkOlDnix1vlHZl8hxNG9cddglmZAA07R/RLW7TG+Wws1XBsgtFfEYYXGJ+G+De
CSRiGyMlWlGliQ55fdUF9bLaDJ3+rbBTn0HZNN9PFVDZxvS/TZPnbAd9DiNrKB9FpuGp6FvzyqC0
PfZI8kI9S9MLR9d4tJ0kvfO14rvfSYRGDXet3Tj5WeJF2he1NvyADBId58he6c9G8VkWactMzjM+
2cZgH/AUIVO+mX72MK9oN9Pp1WbEXgVEFUOzb7w4lGXhvXM5U7i5Gf2TV38r0/Kb1PjSlWygXSbj
8BZ1mr1F/lBvBSTl0G5cZPjuSC4z8/SBYR6G3vLJXSZBB6MnzXF9Ip/loJydZ0QM3dBh5gf0fJI8
BNft+O4Hd1NpbKH3+mA586Yh2KMPnNyIbyI38gdilpf7iBspTBYhL0ysOZFTfbL5KqSLw48Te5GB
3Q1KzUqfRkcVF7ts5kuChODOBIy/c5JofKCpbneVUtNH54kCJpRuddiuNM5ZHC7MTUdh7Es3Gy8I
FdID8Xzq0kUewtbJGeOfiVloITGH9iGBBxkHc9+4ZwPNHQ1B5+pX5K564LT+AhSyMvUqlJDZg9hT
/Ys1zYwnpDWbBGjmko2pDrfXjJNhNyQmzaFWAoquS9M/D2VJi9A1AmMYuoZ2nTVeUsk35UqnOall
Vs8x2+GSXGAz+UXac731vMI/uMhqL62t/XTg5AVWkhDnqEWQUKwWSBKtNdEGVmM1xCXr/jfGBDkT
dhcyGtLf0vPoomDs/hgcgxBQFGwfXIrLicCWIQmdAf/Y2LIKR0w2vvq1sB60PHI3uutFu76r/f/N
3nk02W2kXfqvfDHrgSLhEonFLOb6e8v7Ym0QxSIJbxP+18+DotQi2TLNnq0WLUUHVURdg0Tmec95
Dsp1Okxn5WCAwFO4rU8cj4Fl5RSnbqGszdee65Rb9ORiLeVYbNrRto6aFOptRnR7r7Khe3TZRlAE
WoCxTshZYhULYwYQNvwyTkg5UBxekiwR2VZW5iPoeAOdiU0/bc25TzAZBNM2HtT80I/1uOqH2mSq
ItQm8ic+ktYJLiJVNNcSiJMJS/+eB7O8hVR8aAinXA3MzdflCFir47bGX22NRyBUWFwGWV4Dsja2
5mBq9oCVmu5SCisuct1b9xZUs5dYmPXGWLpuu6EZjmoi6XIsQBvejUkNxAzjjD1W4gL3BUaycrgJ
nbo5n8jTrVk8xaUG3rXGUhpRQc2RvSeYvgntQRzn2vzEYUNeVg5kPcvsrWOuO064ps4pP6iYg/Eh
7xvmSZsgrkAZV1NAYY7d3mE1mj7nokKiNrzpMEGhvvGmGgt4Y7IZw4cTkaV00z0JsmoTU9O8Etbc
njH5HB8K6hV3dVWEa6l6eSHGAkpcyULkh9GwCVJffbBLER0mEhiLbMCh0Gkng82yKz/wEJwPju8b
n80E+M84RBSMSKf7kgQcmR3wz7e6lua6coChkVZ7Dec83MLJ4QjO7n2vem0AvQvq6IM1h+15k2e3
KErdKaKUFJ2nqc4QxtrrucALM4xqvhYmWyYNlLFetUgDWyeUzT538FNxpFAbTZM0PSGR8zlc/I2D
N74R2FtCjUvVB5RHWrc5yZxHBm5ACsmHJ3B/8doxq/lWqsHHpFvKDx0H0J3FtADuuMqOZpyOF0XU
GSxYIUl+ZkAvaQbSR3l1fGkGRbGfRWm+DpxomUPNNA+zpFvDZB3cXlb5iviUexfH5rih40Ydcz+7
nYV5lIrUiw8tTG5JkvIBF2jIGy/ubwZCz0/G6CIHdDmBdVlE10mmp2Jl1OHwKELJIdCuvRNH5Uqx
ggb+gXWTbpJWnGvPsG/nubsGztqSVxPZGcpjunb57t0nk5WfAmx33BJEimAznTNniY6+Mm5TxI71
ONBuhNcQTqVThAoCluzgzLfZlt1ovhYqOEcHTNnzasBwGIQxRop4M1QUi3BDRbsup08jbLulZDxD
UVNBfh5SmcSjKBheo1hUe6MX8mzutfcGAD5D+6uMS1dD4bdz925WzoOYHH2ZkkLH/mN7R6LH816R
ytvWrtc/6DzqTq7MX5M5aY9R4oWUzcYlxd84xbs585hOGqE+USpCto+k960Oi/J6rl2Qcjy5aGNI
bsywsj4QZBvOAc5xjsTg3D+ZcWwcsrl3z/MqTk40v+1KO1ni2AIPnvPImN9ZUZaebdEkaTlitH8P
aLvad62qryqFKDLqyt6JOvissMqv8TFHpHB9Ti747w4aDPF5hIp+VpGtfwZBTPJVU+RczVmN4OzO
X9w6u49yIFfgc727NOBXaM2UxALtKCuZ2Bc9qyqQRvMl0JhnQLxHV4D4z6lUny5GOVKsZToPBHuJ
CSQ2HECam/cxGctdPKbBS9NN494Z4+YFrw5GLh/UcclJ8ugNSbfLUDAGHAyY8nNzF2LYShfvVNZx
2u1cvPuTLVaeSuaT709kdsPsbGzh8EAiWjklbcROVobrSIlyHQkveyCPWdyxqWKAWSse9a6JLSge
Umh6SxvQ3vfC6hLNYJfL5ayFL+NisJ1iUxC+3MMMB54QWeG5lxQsO1bSHUK8U/hVh0ReY+scj5GT
YT5WHRH0JHE5hw4vCGFU/nqNi0A2mPMV2bpknbp0L5RzU+xcNYyvnUJlW+l6XsivWrpkWcO6WElS
ABu3nMe3Io2qF8jfa8E29zUPCQ7zi3yh66DeJbj1SrLgRnOctFDopqlxYHCX0qhep8jYppMWF9Rj
MMROHckQlUZA6jpCkHKNtSHzQaNsLoG0uf4SYkiTK/a9a47y2Q6OKlUeDEUxZQTmaYEf4PZltxmB
CToEtiG+KEZJq3aiu7hrMfeXsgUFG2PoYOtByVmW3rjkkunioOsUSV8vARgrOYK07V5IloYHawyC
rVd0xJAx46cES0gB4tzXm3rIcGJTXew915GgpsPsPHcVz+LGq3ggrfDjJ5fm0JpvY+VlV/PI+Vb0
VkYGIrV2QTFnhXmnxqBLAjqsVFS+xZRDkAHKi8zP772RdhLnFLgqTs/aEabnPUUlvGslfAvDoNWx
YKe8ShppzsgPmemBcqU4deP6ceptpigsNkYbJO2qJ/f0uZJV9GmgyY5BhXaf+ZnyxQiBLE5WXx2x
044NUqsaifmr+NT1qr6oK/7rEl/NB5s7z6b1fccVjQti/vWmC4lvxR5aJrLkWHxqAmFelPGojgzo
Zu5gBnSXXifv54i8VU3245OTVTqgq3auzgKE9MXe0Nw2WCxWicwbMhZVfiOGiNYfAh5YkaOhOzhZ
q5bVYNqw67MYJrGFsQadr8IwTg+yyZytl7nWmSi0c2oEIe3YFTap02jcuHLKbcrVuJ5Iq/JhjHvn
SdMSOVLvUWHTphnZorEqS9eCd46OLeWu46ydPhD7vAoTihRWgobyO6Ik4aZPgGSu224WFzSYWeuk
ZWTdUCtE4shVslsFYaWuFE9hZlE4/I+JNtkj66rIT2OeJPehytoPSE+SM5PuL8EjhHe5O2vqXXiz
gzxK9sBIF8Itef5LI+jpAaSmqd/KrhI0duj6Lghy0eJk4T/tiJccU90Ut20IMjRksPgIy9B8NitV
PxclYNvcE+eOVQ0gFQthHGyrqsBiYlVYIc+dAVys7vpo1MWGYVThXXRjxHAsql8ZLRBxqOaRjLkR
YRJQg+CxH88hA01B+/xVmk3ZU4Ln4UHB6dwrZrPheupMa89RqH3Axjh86qEcrSvLgYach9WG36jY
JTTPoy02BVhM2bo42+uGvQ6wDera6RP7OLPrY8dvuPi7ynG6rsF9RhtirvFtE/rsxOqZPE1P4wxG
IsPcWgyjjuTJ4mM0z8m5G/XxMaev8TIjjw6BQfJlEsbHTJXzQxTid15JE3YEwh6LhnDT6SllqbD4
5g+CtLE3XxkT5OCsq+gcsfrsFr1TbeyZ71UzEzgA1BieaK7DkM7Odx3jLz6QjzbXCccyAjDFspE1
3ebctdlcx4VwlxUMnW+qB1K9Ok7y+rlsB5VfmWmi7W1G4Mm+qE2eAit85BGdZ5HE9L1CEpk/GVMh
hmvznZlI8SB/YW9MT20xViNzHIP408poOfC213BQbM/adh3Ie2qn7GYcznhLGqV21EpGBK+0WZJW
+N+50+vIIVRzOYfjHqmzhumRj4/fyD9/MI7+EUTEGJr+WTRODNL4Gt1lWP9tuLQCpZxktonPz9Du
hqKzCAtQzyeSHw1FoCx8sXJ73ycLfMrdGU6zcyNzq7zgourmrS7xiPXG3p+TTUo921//ckuw9Zsh
/tffTTLJd6QnfQZ43/9uOWH4QgSwQququfQq9orBgU7en78IbgUQBbiasVf+8Aa4STty6GUKGVti
tfxPGtmu8Mrd+2X+kST/RpJcClLAwf25JPn4mblH0X4rSv76M7+5cs1fHG+xcdjCtIhB27+Lkp79
C1qlB6r/V88IV/rNlrs0UyPY45Q1lwy3x5frV6uJY/3isdABpCSfbQrAVj9jNVm+hN98SS1C3iDp
MP4im3qAxH74kiqz72b6gNyDUhofVxTxqA95VH7znvzBffoDL8xRkrkGBhykT1/wTix//k0GPOiI
yNllGBy6BAPIqhe+WrElIRfYkjvNJYnUjCEx4+u5/Tu63/J5ffsS3y9O0ptkOm8byfcfXmIkM1pf
U+VDavKJ9HqNHjb9CMsKJ2J6m8C0fQ15SPmgjGJ7g8QTfx4NQD9b2UibUb1JArujJJFgJJuq2qhP
XVpGV1olACy4qUE7T0211SGMpE57wW0us2Hz12/gH74IiIu+yfbT5Yv0wzsoCHxDHJv9Q81Mbzs6
5bzLDU53sTdMD7UtIFOYKQ2mRs7+2BRj9WHwSdRS9ktDGmkOyJ8YH65LrdRK9FT++NCBdj0jVAjs
fcrmYKCYMe4WKNHcol3lhBT++jX8sB6+fw6KldBUoCw9FsbvvwTasfHoeoN/iG1QWY1AqRv7BpsL
Lo2/vtKy6H3zpf56JSVs16Gb2cVv/v2VXObyzHO4Uk8B3mHiwb9vpapPTWvXN8JFivvr6/1wE71f
j8UXDypfccu3l2/gN19vy9RFkRuogADOmxtWFGwBXfhz9E1eCwAFHibMWpVNOtP54f3zG5YLDpTq
0GAsYQaWfCGFHx9Sre7/+uW8e7h+eP9c7G0sTMu68G+LQhLiJufQA60JNf84e9raRlCP9xN604bN
brMAhXDOclxkztq76rzKZLpxEjO4jfA6nuWuyzx5kni9JQC2VQXvCzIV9uMDYAYM/hn2lJjv5gOV
q8W0xubDsTlMBorYnJCLjJVjbU1lxQdtSf00yDk+/PWL/Dpv+e5VAr8zTd5OSlR4PrvLvOabTy2w
Ao7QczMehoTUaR4ir1Fgq49G3aS7MtULIa78gnPV2LhpRvUaTQKHLOdE3ptVu0urprlkDM2+ty3s
Dfx58WSyZbt0/cl58YY8f3JriVtjsO5MQIeIoBTYoXTRWmGJ1Kd3IkaJZWvMlpHQWBHG0z4Nd6D6
wxeWM44dresyibTcQx8DEeDpQla6CrD0hjI+GIU/IVrG5MAx6u21Xap7kLfJMSGesynMOkJnCoO3
yCQPn2NvPjrV3F9VlOgtmVvPOc8VNLk+kO626rEfSafq1rKTJfVf7DIPaVOmjy1xsqzG/1Dkk3Hl
+tX0aWIisOLk027DtLX3buBgOktkZK3ntJIbw5udGzeyxX3V6fzJC6P0S0WualylwqfGz28iqo0H
+jc4dkTjswfjbePlVnNwfT87JlMyUtTryys20GrTKigXKzuPh6sOy8zHIlnKZ2u9NWgEoWcl/Wyk
hrowigxvYBiHW8NrTnmOUJlJs96mln8ce6O4LIOKet6xGFosWHRuGF7BXCpBUgo47mVJtaZKh+Fu
ORAiy+0PsJohlIE3O4ZpnkMerKYHI4NRxZ+K+dLsDKTLifEBdoAMUk8+2Hur9NWxmx37tQmkvsa5
pYtjKzp/XeM/vE+dXRFVfCN6TgZdbduvZd2Uu5QahQ3RS6Z3pVU0D2A7unWZjgMfDbMIEoThYZi6
XRTZN1aQd1vWtv7YwuZaTRhf6J+IrE/M03JqVczqZmqyizhw0TawlxG6yLpNF2BlifK2WzdCnEhD
ct4MHYcmyzEkPB5ecFh8iSjjOERtK24DxuJbzvtPGHNeLVSvzdDoZG0kkDZaanB3SMDmOdHRgcxC
SpkE9qw183S8kove3IItZHhgILEB5FibeQFhKynHM0OF/j7VI8g9QxGBpwmVX2akgMVKnXWULtmL
RjCqWvEwYiY1t/gpQyWLTTIs+dVQWvtGa+PMJVd83hpki2FkTa/JoMVNRxcjqufkKioaoLldweTg
EzK1WZ9Nk+mAnhqzg2nH4uCV3C6SAxj4Ab+25rTbknsA3eCBe59bXAijSIq3pnfCZ85c3Sfp6enZ
7pvhxKSmP6Y9J0Q68ZzzRoD5r6Eqrt1A9MeOQQgHOwyZXTZNoY3B3dMm5es+zs2NWUsKU2lLWgwU
44PTi2JnCys6ijSstmh0zjqZCOwzEon3pqyL85jc0KoAPkWDDP83KTry67EckZkrkYI66SZS6YQs
CTCmuyDppy992wzlpZjCbBNUbApmEIEcca10U1kY3OOQJ4dJMHNlCVL/oh+sLa+4ORGWII9KdSW5
ADGdEfHQT7M/OFcWN+rlFGPt36RBS4JGVGXPYAH8qJ+JmblG0rxFHrWasoy9xyhui3Oafsx7Q7C/
yMoqosNhYHfSs+VjgsEBJfQTfjsEjQUfQEBhFDK9RW+sn5PETkEbzsMmNtgXGm417bPUtI8DEY5d
hVj2WLY6O9bQHz/NaAaHLKEAN2kWGwfkgguZlcFpJvRxmCa7urQBIJ48KkX2xN89+o5txGZgjdXW
b3peOcS+K0TVYeN2Ni23sEMJbDnh1exVxL8I9/Azlp/pp1Bibekam98kJebK8LxdUGAYZVet7UHF
bNOEsawfuVcmCwONCkBTqtaaDyKR2RqvVnBir+IyVZE++eusOfWgEcnjRNMX9sD9Y9w3rOvkYU8J
KiIEIpwMJNzzeh8UhkvnQmncTlwA6gR6MLX2Hrged4rcFyo4G+KrMmpvhUcdYZCG3W0j6DglLmY+
C+WeaZJqew9la68TCyMO+0X7zB3Fvq1ZFMyms4mO1M6uguRFn6gl15gDIlT2IKLBu7vHPmOth7aN
CQ8P7pZGr2ty7z5CdBT2+6bqp2jP2++lb42j6ugc33BNTmly2xXFtMTLsb8KRCyqaBH2cyxDzjhp
+OXKcqLLcbDGfD6+P97/ObD+zYEV7hf77j8/r/5fTOZl8T0+7P1HfvPQCAwx1L3ZAEmwqQAP/8ZD
4/yiEDMwsuBZ4Bz3+3HVpkdh+SkFm+r9T34/rtoETC3ELf46Ai5s/n/mtGr9GD/gYOjyey0RUvZu
BF1/0DtynqR6TOVADxhGhRpS4dDmuAmUK0txVla9spjP1V47d/vUyrNcPLWKBOwWvmuu763cadlj
moqVd0tVVFMNyZpCkrpSd7EsKi3xJCRFbHbrahidYueQuMjXBXstOJbDYDAi5tie98emyxhAcye2
XQHktcimBKsJoXHqsFRVnLtBMp5KI+8FhTxyupjAnd4ndl2doJ49k9/s95iEvZCol7+BF4DHM2fR
yJOxw+yK1/w+AsdRkDToQEn5+QC9SjXYfwe75tbPmhkhUGaUfs4pUGVRWbCAilb3F+QKAkzsUcts
p+k7eEX0C4tsj8YLC6BvMo6FfhkfZR4SrqIWrk/WehK0wBqAX1aSzqZ9i9muWxkZlZMRfaaHKmiG
XTJjoUToLviLCxoAeer3QX9luUHxoR0m83aQUdHvyzZpN5GmbxnJfrLGtQ5xcOo0bzaJW/fPbeNM
j8Fcgt9qwpp50ViqMSWL5/JCnYCy9ecgS5gykh3ds/1vto6ZIk+HFTZgbTbnQ1lS3uw53sDmy0b2
p/DIPcpAe4/+0oBptQOIxThx6nYXaYgDhN7xEhq0/4mbWqa0VBtFvrdb0CF4vCGs9UnLCEwnibF2
+7z3IPM7TbkBgQPvTfb5oS6Z8I9h3ykwXsOwHdoEqExo9SGDDbZ4S76uwp6ls+GLF8TidXYJUTDg
ogSecSFAmsKZXnOkGGsHusXdd+VY3dEAEp2lss2eS54T+HXgV67Jw7SHrI9CsbEa7yrPp2bDCDfY
NhEOxvVCx+BLY45mvw3DrN6ReBm3kdf4V6Nbsx0Jmm7d1U7IuD4Y6Uu08/QOfz2Lrht12SeRGOWR
eY11bHMPrCyOtBfuhqYn7Wv6H4O8h0I66bZPmRfX1j3E8+44kFfYWVmPtuwXgb5TTv8GMcTY9JOa
N7g5phzA2hQfSw+ZYj2FI7niUCrzHC3EIdXrQomStrVHFJbUk+nZNPFrW+FKW7iGwDDV966TNZcA
y+ePeH2DDZ2T0yPQ8vwQzAG3oAGTI1lVxow/g/aAq6kci8vaBZaAiSFJIOv1zE1wu9N2EgXlgwzr
drWk8Y6FH4dPbY36vMKSm92mTmWtNWeVfQ95vC0V30MvcBiEOqng5FJ36wmDjL+jW9AaWFkCMzir
cICuOretrpo88HdaiuxzYabTsfZ1uYZttkxjJh8aR/uWCAz7NizDNUM1yo0JQTAvtF7HYXpyM8rP
C/i148bvLa9JN7Xt8jnCvaupgZTX5EyDkMumruymf/gK/0PS7z+gauLlRnf988fiGbbxV/2tirvY
v/mRXx+LvvMLrS+eh2HJXbKBJrG436ylwvoFFdYSUtEj9PWJ+ZuKi0Tzq2pLLavvY1VkymPzvUfx
/ZnnIE/d7yUuQdTQRnHChuIiBlHJ8r14UQetypJwlGe5VSl2qdA+gR+aw0TNe6eNqsWhbdGSxRcp
t8vgsiwm0103rjAanwQ3au1dhvfHyE9aS8Y4W84kjRMcVNCZkqDXotp4dTZXl2mEa9bb5U2fO8Nl
KxbMNRYnb3DWsLQYdO/YkufynGZu/ZbSEgZtht5OEzYwiT5KxDK8SGAEaBarlooxQ82zec6pg+ax
+msN2WISnPeW2UDuLEYzc9eJJjSxQqqNoVAT0quvMYSmdw3lIR80BZ04hnRN91nT9El1JllHg21J
OxqRcKfkEpOct+N7fxqpCrrU7IlaNcBW6iqtC/mh9ihdM5b6NWa1yfXstt6O0xRj2feetuS9s620
I/rbWpIU+3TOUSYwLb1ITdGbpZfON3Opf+PI/5aNC58e6DWmQECl/CO46DtpX8VLhRzqu7ltE2rl
xveGuX4pm2OPQe+ceK+gG5Y2OqdamulgyJPwe++rG0yq6yhnz687s9NAdvPgaDXTsJ9nyu58bU0n
w09IhUxUmxIbgxF5iLIk/sT3wb1JUgyd25780BW+FbUfXdlgdKHmDZxOcR8tpXvzUr9XzhTx9Yxg
y7WjKBN0WJWfjPfePolmf1U6Ybfxq4ynned5MDmo+4O/QPNf3Dnd1rSKbmssbYwDhl3iqSh8GWBy
rBhLhaAx5dVOxRnR+aVg0Ims+Y0IDWWBGELu5qWIEKpMeV6+txM6S1Hh2M2yN/GP9HAXZIpE/PXf
bUrMLrow3GW8vI5F/g676n2naE7A2wl7nfJAD1m5AWxeJ/7OaoxbZrcMlbGmQIabt+yLTPH2zznj
P1lRbTbIf3nQuP9cFJ+1/vz520X115/6dVFV5i9sL34fcP26oPrwh02s6wSgTQ4N/PNfYzFWURbP
ZaX9SqRZxp2/LbDOL0yX0HE9jgiMmdRP9V4zovt+gXUwExC99lHcbZjJ/zZD8KbGJj/mFkeDlCY8
sp6S6KTfBhwCwIHkLPUkiDxrOG8tRM1c19MGe6q9R0L2DnXuxKvADXS+tThNXerakfdjKtKtjAUc
upBlZD009jYP5fhMgVddbybbtV/9sCDJWYls3fnAwmvMBFucP5+6omqPva3DvQtTcCPhT66Bf5L0
5Pyxn3pYaOADnRIa6KiZcZNZzIolH0eI6dmpavVacCg/UlaAkymWBIg8/MNIdes+icMrHPbqUEwx
ynRksxr12mnDlW3J8jkyu3oPtHY+6T7zF3iIlB8D5VVY1HOQw6u8CcOLspnwYyStOh+TWdxiw0XQ
zrwb6Kz+heDYg8cvDF+ySLODBJkIngNYfRrXAeAt0ezZgBWHIXbWtEhMN2VV4i+ExrGTNMGu5q43
YdVBLkcpdssxvUY/5OmAQQII66C2WajLVZfW7l0j7GI71I5Yk1dyaBMd9bHTs3EI6BU6OWlknDKN
/pNaNewwI5mp4RHlRS0R/7a1MnBzDGCcOVw6W4LwNDwjV+ydysx3Fhs1/lY936CW6wuPrs1V2ln3
cszHtynt5FYP+PYDL9U3cwoCZJhktgOGO27IF063Tpx4HzsOTVUxvVA1qvdmZSeHrg+tvQ3r8rFX
MWy5JJCfKEhKp4tuspKL0M2BpKpqjNbj2OZbbI4svRjPqEpoml0trXgzMXneoi6RLsYSuoIr4n9U
TTF8CYfJ382iGNW6DnJQi8p2bpxpwKGP+fmB2DjOmrGcXlGykOMLrOsXcG/6M2VgVilxL0er2I8I
FuKjX0HNwc09p+oUCFlc0TBWXmSD+RARUGxJyjn1gSdKejOWNWmrwuZkSNLvzKmRLIFTO0mzjk0j
9w6d0cUT4dh0JgbcOcCh524cThx3d0lBwnXFVgQkj1OptUXiO1phycoPU6cSqlV8Gj4t+ngQ+C2S
rvCze2uT1HTOaBNz9WjxxDQM9+C7dUowvqgvGmm90pDlBec1NqrorDKzJxk33m1eujhTlGkcNQ+z
wNpnrU35+qr3h8J/A1xXx1sauOeruR/1NTkXlb+RTAxIkRacgKnNecDuaF9TA7xABLLUu3cCTcn2
ghiggtg/kX6xCOW8MwiqSMJJ/YomiBdMQfVOLLC+4gsYRS8wg4LEnXcqcHrBOsjfwQcslLzv+cJD
CGRScBxmkC4gm9QgE8RCT6CJHJAC6owFVQE+g3lTvMMWCI3qtRvP0DuFT9ptgTKIBc/wDmpQfs7u
0G84XK9RBuhPFK2ffPQozjAOqugFLTlgtjGeq65jktA1KBDBGHXOBZBR/zGfKvc1NdGKqB4iLHQ0
o5YhX1EP43VBju/T5NhtureCsa8OON895BED8umqNYOAEgs35ZJzFuJ5ykdo02SRy5zGgixMVoIa
5z1rH1f82llk+fiLNzlpGZsEtl+UV97X5N30NYeXZoMrgK2Qzwu90Qt51hfyasSWu3Md+qaFyHrq
uV3e47XEtHufDco6a+ihJTVK7zyuLNDl+wTB6aLwHSC5sc99P7rBMvsjVWF1trfHeRbtC7Ku+xLv
9nVhZeegoE0PS79bno+RG50FVcVWcmidiH2c8rip+rjCxlig6rSJtE7Ka/auQVc492rC+sUob9uE
pW3sCKWIOy+D8CMtDshrmwM2dp6iuCShWN6q3pOXraz7DyTprWll2f4ZGWhIUXVD5H10QlSbdkaR
mruMJDxGhrd6qj/yjILuaDuwkrwAL1kfi0X+r8VdOJvBjlmHekD01jeOYwQ8HIrsmIWevipbZewy
YxKnHhvTG+317jU25o32ZHhk6QwOOX/Vc+qZ8UaTEPnQm/VYrtrAqg7oPOOZhwWT/aQF+bkeGUAM
U/ISWbZ5cusSU3I47pBhYAy3Yk7WLcHnCqIh5uhkCuZrSdpkC+ptryGyPcy4UY9kzMA7Y+rbo9G4
NbwkTtizNnqwTvgxPAcVbdOMljoj94rET6yP7D0R2IHr342ooCvLJAFFqji6rqZwWPdzlG6dxA/3
4NGWVq8U5d0cnIilcXaebbumCKpn6PmKrNhemN5sfqZeqdzRN2pvCfSZB6lrm1AA1wPAxgkHL+8u
iatq2xRtdpmKoX7EeFtfdE3bXC9enHPlmQWUpCI5B3aG6GZH/WVaujMctkwuPvcXeO3xOYVd0VNQ
duIyCEzKyRIt2QkAE1t1islXmdvkVjgVtOyFXXXtJt649xHLXpVH9kkzjqc6oL1ptDsSqc8BtuS+
9m/gcs1nZpKWHwcdgmYYc4qLGIUdgS89BU0h12YBzTcrPKD7xmRvYb01WEZM43ksArF1ELroN4nF
mW1omE88/eulOwywshk5yYoCnQfDwnm/oXtHE931xq1vQFnQ/SgZhIIIXM8+CR3gxRadLhRVkQwQ
KaOUhSBFfsimy7Rr+nZDp4r7ao2KPYUD+HrliYSJXgPaAbGpl1Pk3TH2VCGPvDAnunuv5VTFN//s
7/+T/T334WJj+XPFZCFSXnwe47fvArm//ti/hgn2MhdAokCsII8r2K7/SzVhzkBJI2BJ8jPflTK/
DxNsm328hV3Lw4Dy+yZ/GSYsLBdGALDLsMb9jIri/uDbYVvP5XEI4aQzseY5P4ooiZPNQ8id2Fjs
SF6d0kH1KByv5TkZ+RgsyOc3QzLhWCp1bhxLK6rcBrCQVxzKIRZMkfX0qbFDMjiGQP8dk6mfz0ae
4p/rJvMY1nqymetD0YaSSAOJhmFy7gwdcfYOl6Y2q9KfMq/AUMPMVnlw7fEXR/6ViI2W3XPJztfe
YrxtqunOBiTUruVAnvVDZg9ZzM7Y4V5bIwzDzTjFygBDoDzA+KyPEzVo4eymY3ROPfsy34hwMZeM
O2jEZvhhfp2EJO9jEdqrGJEoHn+ZeAKqskxPiq+zFC3yQpzFxK0ArYv6jUhCs/PqarpmvSq4mach
4UflZMwvVcEz7OKfG/A/ugHRFDmT/vkNePGq9esb3Vuf2/Y75dL6+pO/3oPSh+KKdcwENsmMGyDk
v+5B/KcuAxIOBkzHFuHy94M2JlPF7gRBE8nTYdqGhe43/6lJkp7O5EV9xMy33NQ/gTpDM/jeqscV
ltkgoDUuhkXzex3TtzGJpZVRHVCJvkQlDhFDlRSYKbzp37w711+NXf9TdPl1CRdW/5//9UdXsliN
kE2ZNLyvbt/avbLCKZx5NLnSMgLnbMPXFVMS2Ilu/fNX4hqseRAqHeb6378mWDvB3MCMgqeadhTf
iCvdk0CS9fz40xdarIAMXrmc4FrfX6j3MtMvm7k6kBj6kmbpF0TALwn//m8u4yoHOYYylh8/I1wf
FFq6Y8UhmrITX2HcYIxDncUY/xdvHd9Vn50xi6gyfyxYDytBbDTiFfVB3pyPgigBXHZ13hQ/7RFF
i5fMl9kmI6Ljsf7+vfN6SLQAp6pDtLQDMWu5ZWr1aBrTY9XDd/zrd3AxnH5vNeRitpR4OnDp+T+6
9A2OB9ybZXXwa602Hp19h0ShfZRG/CoUftTYaWy0DNb3v77wH3zpGVWiHC0xfNATP9xesik7K4uK
6lDVMSUiDc5u1zfSRyP5W4/38ob922vETMmqADOau/r7N3Tukm6Ky7w6GB01KXlXYSKzRHD3X7yg
b67CkvXtXayU7wAozriKP7pnVjM+9jnS7/uj8f/vSj+8dUOaR2VfcKUo66YN/RevM60MGL7/9vYS
//4pIVeqxYQKvJumIrZJ376oEo1J5SWjTpQlYqeiN6BOVe14PTv5tPUDQZmKT+9qjZv/IJqx3BB6
8bdYdopTX7t0GSE0QJgfQzYDZTG8URtEK0JC4yLbqKVRLf0yKYeO99nsLyqPeFxTzexHOLPUJK75
T4A35VuRwv9lcOEevLHOsRL6FqARCyEgSIIXBuMT8KbRPdCHkK7KqfD3Q8L3OSUAFWIhAJ60ShGb
NtT+OMe2jYotTW3FtrW84q41EudEcHN4qwNWebOV/O7S5CoJJaiD0rgQIu//sXcmy3EjWZd+l96j
DA7H2Ga9iTmCwXkQyQ2MokTHDMc8PP3/garsVkpVmV372qRlWopiBAb36/ee8x3siVtSNmBb0qpb
xw2fxwDi+5aHfGliBfQO2oG+Vhb5MC11HUoluSRwiQ4DHbqmNti7Ya13lRmO26RCAU8auoE6kW83
5yxcORG6a68tLKB5LC6RIpDKJcl4TRaG2LWRJry2D4Q82Zxu90k9lxeCCC/al4jIaZkYZB+Z1hfY
ERDLlUhelV9mT+4APbpqpH5B5Gd9IbEAVYJHQMwLDuxu5jP1HF0iD3TKWkpayzAtbMTRGJKyp2ZA
ouUbTX4LS7x9Dbk0F1FS6Wu3Sz5MwT3taBx8ASz+MTZDeE8iUnkclqURkQXZYpmFq6HOkBHybkN6
ukFvMt4RaUn2peDbhmDX9ghB5SKS4fxL36w4xWppHZC7G18pqYPrxFXFB5w0cSXKhIvYZU6xsYwB
u8DnY581ygYtHBKu5nLJUhBXX8IugrJuR7S/Ud+R9GzxlRQkjNdgBmueV5jwUKKiTM1aAFCE59Zu
to+hc+hL0fU62AAGIXOSYNSAbmtPBlUBYBoqoVnUZ4OIhC++UTgPhBPlHwDiyhPfcdoWLSunafrw
WlAsPJWWS/MINFOydmoTSHbNDAtlZxT15a4b8+Bcj1quUF5wC9pwTB2ahBrxjKFIE0d3ETw16HA3
2jZn4s9strh5Cvx9KzUSGCcbdPTUFgZCt84vkjeE8cYuKHiPaNWh/4sDVDUEoY13Az6s57me072j
uxbbsFFb8S7R0pkXFAxwBKB3SGfcMRVf54DK35p5t+i6TGJD/6p5JJNXv6jEdi68iahguPF82Loz
5IlzVAzGdIiNtUi5E06k0tdKWcCClii5emwsWufJB/DB4BwKV574IGInFFFrxtQgGIpyN4KGHyzB
h1mwTwzuUEduEf9YRD5+jSoIxch90td0+yIazt8LHTiHInV7WAcR0Sq26J51M/V7mZdYm4OOB2Ee
/OIEaeyjCZfwGaM11w2ynaBW39uu9tABkU9VWYe27L920RSf8sLFPxhq94Kt0LuNlig9UfCxTJH1
l+hXg0VWrndMIxFsay/94sOBuDCDcZeTQA5ibdTtGjlUk67SmJkrMp6FJV2P402U6WlTdElwLSkq
d5XBW5+ixUWXhfpbNsm0nWtWt3xoiZRb9l1t872tPHmLSeO69vE1v2Vj49/KvhVXpcITk4B9PY0d
T1TKgvraBcg7zWwqN33B10fJwmuEkD64botueIecgVNAwU5YR3bq3woXH6ltZm+Ow0JZ16wfbmR4
tzO+/5VV19MGISdyeEd2/m1YpvVZDB0r2Wel1QV1tc/MvNsgimcRs4iucQd+dV2W9SFufNqSQgzv
EVMq+NTAhEAu8QRzuqvj7FpqokeiQdK0RzJ+3aBhWkGnLy+I1+FhGqoI6mkumLkgd13FYTAQjEPn
+nPVHaL4pU3hF5mMqdBP8Yw45iyuEAHHV4mD3hfRJ9ZX3KEVjaLWuUqUs2tsUOl9WUMalfhFwFnC
iJ/d8jEeuUIzQ54N7J16bRvNsO64w/AazZoMQnaDh16rENh9UZzCuQPv3rH2GIrVYwh46dM+55oD
o9tJuosrRV/1SoaW+TUQXXvRG8TlpmV37dNAZjRiEtoXlcE+D5Rx2dbxtYxl/2wkCcKhMWovQbp/
iU05fPHTyd/4E3QMexbOYQ7ieYs5Ob/WRh3eZOmLh3V4E0tYP2qhb7TxI+/zU92b6kBGi7GNFFFo
hDHqa3tqLNh1k9qzuH81nBJClcemlwbshkYcZU9VwcpLjy14MnNfPICt0eV65pbSCF9qC9du9A6W
sthx9kK54Y7emn0bFNFE0O4htxy73hdRQB8z0uiemiApVgCHWcwSDnlAu6wEWohQZnoshoqmv689
Om1pjfYO2j7Kx0zLOF9JxFEw8MOhIgcmt4B3ACAZKpmf4J+amhyFrjpBfsQ7IPLJQq5Na9dzL6Yf
Ut3BzGrWPwhA4V2FGWnYmGkSGXs77vPoBN5QQuqzcmgDJ7vvygJ1Mu1zCQ2G0YjLjLL2PpqJMHKU
/mn+XTuuWolYeUe6F1qsmVrVsOnpFW5Jjmddn0gQneI17e32ht4KEMTE7ghnanxFRIGOanszy070
5H6L5tVnzkqg1pjdY+wZs5UWLiMFimtmstqb+lORJekm1uZX2+8OOllITRN4aPLbIuhjvF8sHP0t
wFrjUsjCSDath3bMsK1pz3tq4VtJGqJZATwerIqwjLEK35C4pVtvIFHOMkvw8F4lnvPWGq869mgS
pRUCaORkHQzRTM5XvK7qXWWe6FapIMow88aA0tIwjvGIBmnnKRw7K9tl+bYV1QmnJUzxgx1k9LT5
woe0w2C09ien/xuXnljq2j/V8cDwOPsDxXMk7bwFovdzMdrM+O+7xswOFRvoxiUg6rJVHYBgv6ZO
+EyknBiNRysmbfE+Deolwp4kzFYynlmJ4O8OaosN67fPs4iRiZtcDru/HtSUBfOUJfRQ5+Kpw5xQ
p0vWpRe/FVl3x3hO7P668F+q7V9+IRIDi99Ek3ERbf1yAezeydWgs0NfUYQVIZ4MUbAdF0VUXhj2
VP6Qqr+P/1t9R0CTkWFT/NyYEL+V/4EpsG6jMUDWJX8DAxbkO4AkSTMWlIp5G6sESVhN0RMXV+dv
GF0C4i4j6kEwKTef2w4pB8LdRxZpyZGAixamuKLKmYzPsWFf/+vrsURB/3ZB8JxKx0UrRSfpl+OJ
HuPS8O0uPUR5bsPsaPKPUsIxXw0t1hsYGTbFdkacWLKKEtFeLTjnlQDWck2Kq4WmKn+jlClOzCf9
zcQcfeFiIOnMyF29sK04OBcosQmpbIJt21eMBaFIOWBlWJXlyMGVJJU8vMcRab+h71qmxvxjj7jH
u2UixQYcTmP2ZMYxKLBlVyxgf/nrYU5x9fz1tRDLKfbXh8OholyweUAhf7WWEtgVJuxe6aF1sVE5
6LixOCRqPUj7uYo948AopCcpKLJ2Th04a1W3p7/+CL+ds5H+uUtcE1N9yWP6y+PZTu7gavqxB3L7
YkaJqrzQ9vB3y8BvHQt+C40Ky8UVTi7Ur/e8izuMgUUZH1yMx3h2WLgK+tDrygo4Z7gpIUgTpJIr
RnT9819/Qev3a0yJsthcRYA/0/71ODyJ1EalPkQH2LR4xjO7DM4GM+PXvKM0xqLnTNeB4QRPaKqf
UpgXH4Z2hm2LExUnDqZCZACY/BbMFhzHrWo15SQ45wP1d3DG/9N8I0k3bI9G2HBw/fz0/zWe/I3x
xMKcLn+60Zu39u2f4tyrt/z7//lf0Fqgt+ZvP+vB/vlD/2xVI7K1iUbxHLYdFkLnp1Y18hMmSfTP
aP18zn14K/5I5Vi8J8yv/8jx+EMPJv8B6hhEAjEVqF95mv6jNrWzbHs/vfi0pplIoQlD9EPzGA/7
n3eFuk/9YsRSelqgJhtpZzQL+naHKd9HM87WcIQHDmS9ZbjDGKd2O+Mxap2E8Y5r4eMbaURg58jz
IA73Bme6+qGbquwCU2Sc3FD/1q+E4ngvDqGLJBkA8WqHxNrQrKs3FUtbfsIqme5c3jdMwwl2QF0Z
5QuO0vKyB4Y57yG27tVAKhY52JbeAaWug5c+RiNw8M2IoqmtJve5H8bOvwHZ7228Mo7OyRJytJXM
iIo1rRU/futbI3ru6qzJDyUWYMVcvANu2TpmhNjXwFJjL6lMiww4Bysuh6vsh0QYOzF6YSJ2+LoA
f2qPjB66O+Gh/SExzn8Ijgv6NoC+KosAd2eTdqztV/TkF61yCJ4W5XI8IU0heZY1cNh0fY8ND00/
2s3hh5AzjWIHWWeKToaStkjKMCXht0Y+unK7gok/xjIDal4b2EvbxZ8rG7tBoomw4DSrCo3xRFuR
l7JQdzDqv80hXl0nXbc5uARMs2VsI58mbXRvgRCvrwhLM44EO9Y3qCVgSwWGXJEaCgZ3geZGhtHv
FYG29/D7OFPJxsRSIorhlmwSZ+cGenrzdJJuIXll6ymdIthKTbXr/Tw9g0GX+5Jw3yNuejxLRY9v
oSpKd4UNsDv6PajxLkp3eV6UG+lG6tqxwHj2UUZuiK1w3bfOQrbCsN3MQXhbLxmmeAZbvUpDompn
o9fXWeI+pmVOnqqqmpsh6r3bTKf9S0RY1wYFS3iqdTTe8jyU+EnK+IkENk4/Vgm4KNKL+a/rMDx6
8NgHES+moTR8okcgD2PkGvD3F3xlUxvBrvdqeQ7xuO+NxCBOWGBxoKVegUcD9ug+Ap4s7puJFsgq
DyPCsx060eMaVJo3rstpno9FjcJwFbRoJ8FytsdhnOv9kKXqSRJocBGQNqJXggX/wQ4Edbiv6zDZ
dGmdfSDdcLFOejPoLYoy2lRWCbyDCfQNRhwkhYPzkFQoxZLOpvklR+8sgGwpgpqhpOFA6vrrTinr
QoxjecAH0KHZIbyaWh8QYpS5xVONfxljtqe/Yhn+Iqq6X7eZ75+40zkp4dDdp0b7lzMHtltM4NGp
sMf6QUE+eO7knOcLUNZ6T8ravCAihNyJqpLeacjGYGcn+nsfVOFBOISeRGNKuhZ5z/eERXfPpptk
XybCkL/IoY2dtVP5KWzgItiApQoPrtHWexMtFjzeod3FtFeGMsH3z1iNLqacrougcE7D2ATE+k1p
QjJwERjXgiQ4cgWYOa9AqMQ3xeJaQ8831utSwavrBWUe7h2OUXELjM42qmlbDp1ew40k1CADGuN5
WbRWhrnWTjOcSjMoNnJyrCcb5OV1a9SPxN7cJ9rwvo1OSYYK2bo4rx0cuQSZ6zl58DjOkZIwhWez
tTU8RVKtvVgdA7vxLqehrng1uuZ+zvxsQ4uvfHc7JEx6mMsbSQbsV/qMnAiEkY2LT05fqETZjyqy
nbVbkdq1GnLEufMcqEvbEt1Li2+pKDO1JFuj+0qFmNfJWJ8wG6m3Rkbx92xgqt701ZkIZvhx7jBu
or6Tz7iw4oM0mIFAVR2mszVqf2PjRmxWbWsZvHF2ZF4hgyL6oxSECHC4KG8BcDX4tloRwGwcxVXf
xHR8MlxiPa58gPwHvHrjXTnYNEAxUMj7Hu7x13QAKbKiELPkGu5HsCUJCBWpQQuWuYTz1oHvvAjo
drurCUkdf9SU440iXhv/uR81K2uwzUuPEuthEkZz5WGfnkjrkMMGKAZdKjDZR+IqkfvqSfhnAxDO
FX4LkgGJ06alMb5X7Hl3YnCno6JUWvOXErWZgMhwgIBjHrbHs9EucYdAed/tsnY+SsP+ht7NOoMJ
bNo1vNsJEGCyrWoaWHFupJfDGPmXSIDTc2SWbrJK5vcIs/IKPl6JLXh8LM36fqxmcw2iErdlmNOb
IrqR2GTh7E3UjLeVAFxquEiVcaAMzUEZ0VWWYsWzuzjc1EUt0DA49p6OlLnjfX9P5sKnUUHPKSL/
5kF5SM1EVGtaFWm+raFmZJcOzVzsY0V/WRb0dojWQqPk5m67t4Uob3lygWqYwXATT2X9jWQLAw4y
UlLKHtt/UmRCnPiE08Ya9MIS1vjtstTJb2AwO7vM4tQoiKxfm405biBUxmejVt6Kble5b7ux29jd
2L7QEYw2UORIH/bS17YRX5kDII9lezz3kGxpHhPXcIPJGglUU6abMQe7Mcmx+RCyT7edmLr7xITo
QR97EYr6KY1U+hGyNsL7GC7OlWsC/R4CFNlTE9fXvUqk2Ca0ZNTKBhGwNurIOA7dRR3b0dophq+1
aWevcNYAzpL19y1Hv0bAPOlXLHuvkZ99r9O4OUqD7d70UvxsDv8WOl6wmuC1gS5pzaOZwJHHO2Lt
rDbG/KON5D1IwCC2GW0j4jwxfjZhdpu0xDeTqRfvdJtUx46CZNtVgHWQtjc7b6TyQkvm4OyN+os4
L+HeZyPyylYYxsYk9n49gifYSq8p3ltnIOLdzh6IbBbrborcw4DLfR07l7PN3LewUVabGkNmKZz3
ytS3HQ1+gpY/eRXzniXaWNHpeBaxPa0ixh67OJ2pMDJiqlKzBOlW33pmsw+aaj8Pebcy85ROWFRg
O2lJAy1nRfYXJGBiG2HJMPdYoemDIZ6pXWhnlzI3jLuA8/o+c7vgYHOeoo3FFCgtbiZiona4DGAq
lgbE2gzLD1p6FPMp04ZWM/2adUFvCCwwtk6xL3pJ/IjhyWsyvi3wi4b30HK2PsxJWNI+Et+r0CU2
FA71KoaYCjyfkJ0eCwH7gexuB0sE73E+VVvP4PErG+Pgjn1x6xq9z2YMk7V38FuZge6OI7LuQ1Io
tLbx7J/ydrrNYufVDr3H/56l/n+0P9joOX78e+nP5nv2NrzV338+Sv34mX+epMh7BgeI1AXQFi6U
wP1/dkX+F7BEWkU/tDsWzZ4/DlLBP5jdU/hjFHEWnCKdwT8OU/4/6IZRd9D0YMBv/WdRGBzm/nyY
glTo0Eeiayd8UhPNX92LadLTKJqD6jAh43zGL17ojaslw7FxzrHTenXe7nQ13WQlYp31AguHVhWw
G5h6R+w58ulZzuI5BGUbrQpmVOuYs8L3sXWJQuIvX/shyU0LpbzA1MEMjVAKg1EPbBW9K5iT7Cdp
KuZmgUsFaXvxgRm8c5+0Q3HGZzFfZYnT4v0ls+3gVU1or0PimU/0hdJNV4Z0gyl6VpBTqhXdmvpi
ZINjt5DZCkB4sscGhyxe1q4+ejOpUKVRt3cFcwC4vvFr4lXGc5zlxgN8Y3cFa7bYd+RbYLOg16L9
BnoNQ6hNPja3va++OUbKl4TcyqZl3dKGZosO4JVOjjSg9ZEIaSoYS7UEnG8GDKsLk9BRR+OnsCpG
afT92zs8ereuHIFEeu0l2HeKWsu6jYX/EPbdpQiDgjNbcU8AvDiPA3DZjKPIyvLBTeN7OJcTECRf
P4c0tdezaMdTOqlXyo+ji5p7lUl5m06MJB1k9l5ZAt435heG/+ZGE4awSX3d7Wje9rBMizWP4AMZ
f1uqWzSRobt8hGrlOvzVAXlYe5Tj5rVMDWOHDb28V02QPRECaz+JURZ7QgZxjqpQ7lxBhm/RcmKM
zPyjmfWNSXvwENrGqcW98Qbop35g5k6dFYeUUVJnW3T/+oZj2YFoCeYPTltdg3Gqn5nWPbgNwPJy
hBfDwUKd3TD1tjMVFLId198CTnjkgGsw0JPDI01PhUigbDjlKmb3OHi6d8Mk5BzgtClvWyuTV3lc
RWLDSWEEfhNV8xYtzr00xLiVlCkRvH15R5QJfnKf0ZiUAFRD3hzOI328iTKk7X3O5GyPbkenR6WF
YMkllioRDs5UogHKK0uM3YVSRtvtloyIR+YE8YWdu+arzRffNFMbr/M4wSbEVLwsd8Kvw3pFJIZ5
MUyV0x7LxHQATiTt9MGwfTb2PuPF8GPiIHGZWbVEMF/Y6TbzYgk4g7JZ54n4oer5b9Ps75pmaCuZ
d/z7lf7yrZ6yt+Lbzys91sflh35e6pe+PBIAk+TGnzTWXkAoLSJrVEGINTnl/rzUe3SOF7UU4uzP
9fz/LvXep/JTsEVA0DDZB/6TvtmvsxRmSa7PPImEJQQWiEz/3DUrzI4RRkTMuqeEM6/C3i7OalTT
Y06c31opkEg/XZ5/MUz5tTvOL/Rg0JiOxSf37V85mS0WRXIJ3OkwjgkoRnJtSDwBevXXv4Xt8+dm
IFfVhAYAgxGFEQL2zw72T+jA1mlMdFckFk0LW5KhaHWLi4jFzbOhahnDAh6DkGVXiXHXkHfxoy76
txMjsDm/fQBShi0Mr/hU+TS/6voAafpkyHjtgTC1bNyR8QFsywOI1dNbO48WSK+RMy3bHPFoYqVD
GYK61rERrxu4mfcQX9GulKE/XXKgYOKiBEnn/jyk8ExS/ix4OeaLMjOYtow6cQmSCxsM8q0/TR9V
O6V3EknLZib+48BJe2kOEX+Ru7jjEYJMe0RHiIG0EpBB2GwQebjIzw9mNYoH5Ln6qh5S8WCNYL5a
CR2L2CD95ud5jH6kBGSGURQ8aZH1T1kHK7JJxgJdCzPyOozhHQyg8s4RwrjXKJ70CxNvfnAYGSU1
FXxUIuTDu6CnbbfpG42TjUvFwEkJbLtrsuRtYH2q52uaHmxLtmjrYSoRAngjRiKnmotzaQeI8jPF
RJ8Ren1bZrBEOZXhuYMV468aRLGXsxwpHBaAmITxcsINWt02eQuCrMON4xKpcvyEignZ9k+JmfdP
VTK799wd4GMNMg2yRXD6QnR7n0ogaRxMeYaGYqJzHJYvFB/cGWJgzIM7BLxDQx2eZFsEZ5dw3UNV
AQ+jFTM9mjU/Mpl188UtscuEI4KDSrXiocvm5suPoqZkiJLnPlcEagBGHTsfkOsR4U4fNcvA12qE
LeRIWduystI77SIz6HCnrWkQ1+92yH8qWiWSBgCpMAdjxBFa2F1FGCWvMyeeae/GXXYs2V+vJm9h
eHZJFm0abAsFnB6wbXqBz7Z4EmD3GOPewMB8h8SGprYfVVc2I1LiA1X/PTXhubGt0/TMMDaHvShf
EZD0T2FQzpdB1fNXAU7ba/KHV2IxCAWDoa9CmAdr16ica0OBvrPhq2xd3F2rNojydZ+mPIo9gKLv
IoW0CTbBvlY2d+ITTWcXSIdA0diI1XTHdQXK9+ZlTPAIJkyQAIwGtM4yCsM71wyrd1rT82UxRNOj
NTAGL0pehqyGUsfprQWygyaNuFVkVyqbd59MOOJOzAMMCS718ohm4Ji+T4Qm7+Z0AoRTzdwJ2y0n
+g08//CX9As+vBC/cvoyGA3xOwxSr5X/YUKg61exgaBr1YS5BUzBeTWtCS5FGHZPyuLZXFkGikRr
kSLYHN85mvXfW9vTVzpxeChHq4dZw41yPaPdhZXNqDaX9nXQDs51x0z1oYgb/dIB1Xo1OEZSBaXz
jpij8lViLblIpOHcj/7k00ZM/GDtFwMQZZ9j9zqWE7iqOkg3n1/OZz59ZCBg3I2TLtrNGCfz5eBP
zRfdGOndROCID0yRZ0/QxDqNWZJjcTFjBGOgsdc0lplxkozyDmGWph9n9g5NDNnBHMtThnnmBPTY
tWSFNdJSvoWgJxCp+9Ijg23f47qzX2IcbamCBTwX9iFuZ6PYStMcuktg+SE9USU7+47YiWlFQ2t6
FP6EesTtIiLKnJHhSzW7O55DYr1a9OScjTkf7PquuOrKABQAT9jJNtIbkInGbWlmd4bTXdmETOz8
yHNuZ0ynK8cb5VXtqHuYAFe5UcmNCTXwgIw1OuZW+tg4ttiS/9ltO3v6GvtQPhHOfAMNCse+UO/U
vhHRA8hkCtHpM6EuwzZzGA00oWq/ibiptipuiH2pwh3hy+I0zmmwEROdmMxz1EZpRrU2juZLI4DW
tyZh7eQm/gmVXLWJ4bvOK02wzxHsAiFQxmivCSBwVnmcErebZ9mH0jOkUekUmGAbG4irXdxNhRdv
wTcFF0mk9GXjJgNJb7ywVZKLi5ioj21HDs9xnhaMogCEZpIzd8i9cqIbKn36yEwWtAR82hcACiPT
02vmNhSmpPUd6Nrcy4W15Npec0YiKLOtxbV/b/QwuDTAA2Ne5QR0h6RIt/3B0rHHiWB4LcqwPndo
sdYoTbujGgKxoS6AJeKEhI9NYfMuaWEzsVHseWzg/q6P2OYia2y3GKyrO5QQ0B3atNmpvmPMFaVw
AQJ/fPWX480g0/GiAAYGBDdNXwIjLL21O7rTPqBsH9aeS1cY6UAEWM6WVIhAp6nOfNqTOHSOmvXV
xLNPvtaqSrUFHZn36tLOGn0xzKRnlUxAj7SWmw0nJ96qBs4X4tGi5Amk0+uctFuPj/MgyVxN8p5s
QdAJ2Ub2RnkStTu/aULdjtaUzw+aECK1Fk1wGGcnOOZdON3EqZw3fYjAKyUDe+1aWc7jnnKGG4je
hdJNTlljo+9GlkoqXz0QlaV9xJR9vjWCbF4NjkSVFMjkGSdwvPLNaSBGfSL6JuiNHennsBhUfpsJ
RgJNbA7HOJYj45a+3yhDBU+Zr8Q+i3ni4StHy4SLUNghtC9Lou3IwBqMu5wgGvro83Qi2htPru0E
kb2t3Dr/bqvqKgpn7xyMLaBKexjoXBLN4mxyO0ovdTOLo45yj0ZfxME8m0P50iXexEDPIXSIrjiB
xtGkUn+diMT8rvM8zza2V7hk0iRQXOeqCjjjGDV278x5YWYHfBZUaHKGidG85zJxzUvR2P2MaK0g
BvqFeYZ5GKKU9BqiohvkZAh6dl7k9F/LRNBKz4alLtDVLa2FbIOFm/hGH1X2BdFtsIBDwNIej18e
HWsws2dMIsBg0fQ2GZxkhyxEwtWbdRKXzvVkMYLAPay/WhrN+BpjYLrcG3P1WSJ9ElSzTMxYsBvy
1y3o9D7sEJAS4aDXali04iZsa8X8xIc9mkED1JMR3unUW96BlDLBo8sSbpSDev7TSACYzLmeSeG6
M0qt+brIIXcdrUh/o+BlrXOKvIigrFF/HYnV0NvI4SZ9YmanjqrwR/FVxRZqWjE133TiJahuHcK3
ViIPaeKOSwoqZah7PxJ8CNCWgrHYWmRwb1DSZEfpucUZ5CG5dib0/nzhyLZ1wmwq11ZFDJTTsLkH
OZBUmjvdU2xJda1yKo3CcfWVmj8/RVA9SyLLIbNU1bIoz/n00SbUJHHgUZ4EVSVuWAaLb1K7Zb8x
lNvDLuxZKhULEVZnPg7TvWkfCaMDdUuiz0pUhl+szbye9ip3pwsTHtU26voByAt7eUmx9aIblMbN
tJS/ASlHXjtmR4YRxEQqWzz4+Th9+DiX9+McltsiiQPEkAOTzQmqMHAFLbNjSrbx7V+fYcS/OkMs
iBrOS8hJWYH+fDarUfKUS+OA+QnY2TBgMaQcXtzjYKVus6WiIf0dNwc35rWZ6J4VAzGym651/u5A
82uOC0eYH5+EmZ/g4wS/SMy6UuIcSqr2YMdU/mt37pzrTyaxaofwNNkUhFHAlW2VOd54qsy3RB3K
w9yWr4ph951RkFPfyH66KAZdPXedbV/3sTU+DlTcu7+5cL93L3EgYyCULuECmHZ++bC+56deb8jm
wOgeuFRTuPeT5kUzRRJdE8kG64DEKsqHnic+benkmexTJ6wx5VtCe2/lIZP+YZP9t0fC30RTAcc2
JAl0cCGk2r8dfFVX8YzEqjnkuazkOghkuGmQ8Z4J8IHRW3fRhqV53k5SsvGEHRUUCpJ470UU0ZPd
k4Qx2Ivo150PqO/Kb4R9e7e+ywQmaCuaakaNV6hahqd/fTmdf/EgeiBiaV5wqF7MY79IaxzEMDpj
znsYK/Y0EuVBYFQ5zLhywkyk4wLWdCS9j96a+gOCE0QownrzE/1lKBSEAodyyXAGtel0jhimtuyX
XuviMp5lemGauXy1IP+Ml7RXi/6iJuPkGLoi3eCpmAng44XOWUoOCHGcaxNlNW3hnHo1wzpCATnv
SAyeLuyIar6uumGDSbV7suzOuOuBl9wbjjd95L6ii2YVNjEGksEcRYtL3TuU2bHDgXeESEnNzmGZ
c4lK+UNg13hCapWzEn/W6mMxV7dFVi1rSrCU7SkFfZBjSLcBNt3bMgUxMYbw+BAnnZOuogYVtBxU
H/VPajbA5CDny15riVjn1GazRzx7OCguUhwrtqSmHbeOSsnx7bQMM4K6ZNLJGuwEg317wxcqrKcy
tGGsfnYbPZdBFRwUOpHhvLQfQwr6cGM20A3XYUzvtV85VNwXmOybb14mSV62B2r62oxA4TKt5hsr
Uvm2I4swtqORUh6TlYnamiKf4zQo9oaDSOPbzRcz4ahpFTAKG8co63Ue6PlyrDm4+YCAvk5Jh8cp
buM9viHep3TgiZxbDhRwXrqnNs5evZrz42LwffGHTMabeiJs6fPaBelA1tw8c/HZdIy7OrHkUbBx
3KbArvbMwFj06ARnx9bxy7dxMso3exLUhlZmMUvDhrOTrV/fcBL1zxOT6hXqa3CLWdF8IReh+UJW
vTyaI6tRu5ztkOgv3Ny2H9b2nI34ZwjY3QkygI+Q9Dm1FIBhqJ2821zW3ZMpyBmzCnJonIVVbtqc
sLTg9Mwse2YHaEkI/GIlNJSqKtNXrRfDYQ1tVpM2LJhp+C0no9C2W4/B88w70pgdKTuj4H8CV6ne
iXfjqizskIbT4Yqo1PlQROyJla7oyqHgD1ZjsGyhUc5y6UzekiZtVc/D5Pk4UmizNBpjkRK6PsWT
RzwpzMJ9zQa6L+DE4Rco+ief+J8VHGB8cksHKEDLf5Wn9Ie8mGMyYdfzh89bOm9jf9YvqZvf9CM6
mraj8zyQynItCmDu+UATXNj8pYWxFM7Lpx7tgCYWeCwejDJb7gH4g6NYXtVxWd9NEPOkdbJNwZ3p
dmOdM1cgoRyjEfq3x2k5vMYjaJtNNNokwBQ1d6ZMKEU+92JydhdBhrKmi1T6PKoUvfR1JJx1Gqt8
u8wDia/c6XJcsk4+H0NrpAXD412Zh7Ej5PMztUQ2U3X72fEpJI9PPuBXcgWdkyrnFEwOY4yYFWdm
5rv+uQthyn+2BwxlcBnsipMtDUcu/dLIm2N/ImOEhhBRhR+1P0+XM69bsR4nRTEyjPTCfEX3ytRj
eldpe8G8oMblnEJJ1uEHvam6nuZc0XKLFZaN4zjzjUxMwjRxZl7BMsDfZEGOp/2XmsDpO4NA2IRH
sKBxN2yLnDdGjblzbaWuc0/BY6IacfvmS5vUdARnO62eZ4mHccWwrHqHj0dentlOj4XBax5adQY9
j4dCwvaF+1Ra4emzUwOf01z5lBo1QC+w26vcotlTgeTdSsGv/+zffG6SY0rvtigjDDSm8d0kM4hy
2TO4fVlOsVQtwQc/Hk0CTHfapjVUlKTQYCYrzrok9wAhiH/224Y8PEEPDT4PPbVuaScOuYyue5uT
1lqZLYu7YTXfyiwoX1EPY9Yyq+A8eKyz5RBxCSOnqt9NsGbrIU2xSQG0ppXjUp63Ce/08jxX9bIM
N2HZXGRNRkcyiD1q3rTmx9lEJ8BEFHzR0vWmLvkf9s5kO25jzbqvUi8AL/TNsIDsk0ySKYqiNMGi
KAtdoO8i8PS1QVn1y7J/qzy/d+Dla4smmZmI+Jpz9llvARq0T4bPR8Jexv7L2Mb1S2rEyZ2HoHNn
dOvnh9TBA60Ow0iXXydep19v5a2/BjglRVVcS5I+dovNNemiAHt8uxuMNdVh9BO4SBz5zJ0YomKS
su+8RHO4KubAv2kDypBWgRon+WGKAjL74GFTCdu0w1Hq5sZj41qEvSMGPUKCEEcl9OoGqw14c3KE
j+X6HqSUhx/7fsZ1i1uW4nxGhUYe4/SkZsrkhuTDG70W5uNbpFTMOfZMClXzEYJAfGJ+4UZvI8Fp
YGjpm4QDJaBRN7mk/Ow5TZqINqcg7FjyCaklxclAs1PyYOPQtJiC1oKHQulT/UmYGgPqmZmxlcW0
CgOFs+XifTQZLpM5vH543o5ZiS51z+QILwl80w909aoJyWBe+wmEjyfZoaTqGNq8bzyqdm2ZGVlM
/cSLqXO8pRPPURFY3Fru1NDjWXzWND2+SrLKP5lCltmxsp32hImEIeJ6VK7hcNuO9Pk7tDwspt01
MJfMQlxOAfcD+Gim00vHdBp0mvqm2rJab/zdq2K5H/jRAasVPLhZQBMCjrX5DESAkqNFTnIkiZcm
piHNAqf1p2lyeNUW1HdH7KA8KlPBazBgEN5U09w+U5XkdjhKFXMp63VA3TI62WXWiBcOcQVOT+z/
qCAVdu9p5A1XfrHckgoRX9/+79uDqcqcK0Yzxu7VIeP62nCpHIlskffS1NSOlNFsX881D3RGVZl4
DofM5PDJthvkmUgOs+W2cRc6stlTOwm/YrSX2t2mPREgb4Nir28+2Sad6bxWAUqyZl4BwuOeQQK/
MWFNIp8Po29/XLokhWlMMTswUNmOzqoQxQzon4Z4qL85QP6zqvzVqtID4PRDZf8Xff81rb/8/l/H
/i/rym9f+H1dafxmrAp+aBgBgNc/rSuN39hH2jrAPAwua+Lhd4w2gG2MrASgreBsrFn8q/8HozFs
RzcC4DX8438BomHE+9NOjXWoD7LF4mfg57K8n/rhtkvGrgxIWtWYYwNOTWukt+jVtgm+fzhozvNc
TtOt0JoszMfmWSTOKgr3LmY9ku1bApPjk2uXKLXK6l6M+hP9OwMyIKn5rrZnf7PQ6Rw7g1PdVpq3
I6sAiUnvXRqBvZiK4j4n6P0lsMpbd0Yfps37eGASM3ROEFFxkqk8jUzLu+zrqI/ZpeR1jFqvqcKx
ojfTIWuH0oEdn+nLuQ70e9foMb5380stZ0l2SwdbQRUYAbKv/eqBLC3s9F7tXzxL7ueM8WsDBSAg
KHs2pmssuSjsbNzZZgGMdLm3c+YbCX+qy7VQptkLjAqyrtvl1UHvJibjFY/oc6v6HcI8NnVlan1g
t3DIOt8NZx13V93HS1hpzPYG6xnY3ouHp3inJ/NV74rb9RUYSqZOdiG+5g3pin0y5DtrdVtbOL4Z
K1L4TvP0mFjzdbVjROBWkmMngtc5hhUIge6QJFRxMPqOixAZIVg9L4yuR7aTncx0NCNZyEcXIe3c
2M+pVZwSKV66Nsc958BZRLIT4sLd2vxCq6u9HtS9LXivlDXs2qDB62wXp8XGEyiHFBGmyZ1h1rxQ
LPVg2Tq4jgJTT7csJ0gS0ab6PGC23r5dunZavqDQRKSzwrnICVer43fbYO3fau0C+l+/H8x5Tyrd
+c2dzljv3Hg1VIIi/WoB/No6RnZbMH6GqklkZx1Q5jL8D2uMUEuMYV4MrthkgaVtip5vRBxJvklx
y910Tn5CXv/U2cATUkc+lmQGS1XNUZV2wwar3QuXAwplU76SYnwmmyGL8rTLLkXrPVM8f/Zb6y6Y
M1KUcB0qczgsztgdWjk9Lq1zyLJm4INqHZKS90jTicoshmkIx3E5s9RKt/PM+wmKxzoxbAu2sAmx
ORDOGza9/lQlxmuAsB0SaIeFJhEn9MOPbTc+2lJ8LfVcRbpbD5uxlI9WbKQ4/9E14U+A1eCSyWIY
GSrk9XU3Khd3gv1MYFZOE+5cGgJUUVLydfyeSJygDc6W+5x5nULhyMcRNc6lQbz9KY+1AGhKqqgE
8f9aqxNYSDzpBNA7kUJNc2hX+3BbO9OxL11/TZbT7opUiW27NOVdpTVqp6diOpUp5FVTE9brgCFZ
TZ17Y/gF/vZQ1hlx9h2uinxDKKC1oTeZX2KvBnePJ0W4MEjb6qmo4qdS4ibZLHYfYNNHZS3T+GJX
BR0+xVohxRbvhYoWWt2GANItyyu0Rh0QojzMZJecfIJYQtdrL0JL76varrezZj/VGjrnfnSQCI/O
i6xU91pVJjhbLU+3wm1D31PkbCyBuysRim5QLsf3xkCUE74Z8tFy87U26oYhQdmEKQBpV5rGzvIQ
jfJTxOG48DHEXqdvJNOqO7a6414yow1V4T17mnthST4f46n7qs3dGdvrL+yRPytO0LSYoAMhOr25
vn42Lma5a4/5XGDfWCk61tgCQPHlJXPa2wUwxrdq4P87duPm+ZMQZP1uARcaHQwoQf9nIWNgz2Pl
0hAzQ8UsTSDICdlXSnAkB/oPl+n9N6fZjy7hvxgymY1ZDuJqU0f4gT2bn+QHycnssULM46Y+0Cq9
BDGn4Xocw0AlPbMnt/DI3+m/mHT+LHPht8OODI+I6TA0xp+NmIlVBanfQ+ZWg5NunX56rCUPNlvy
w7wCF9bfV4jl3PUcgP/861o/D1nfvnfg0mB7hoP3+6ehYIMRYsmVXx2ocy1C20of+iy9OcfFOa/z
glm6fJ3BA+yIl5tO+dTz3EJnJg5Rva4hMwk5pGMCymuB+BGs5J587LYIGs+zy/GNb7CJsM4Al85v
oSrvSme6yjJ50p2UWBxpX0YfZ7VEN7F3nBouC2r2yPY5Hv75N/2bjxBdH1MSEkeQLf2sJTJFxt7C
tKtDavY7u9bvgSTdlwvK0l98n797RW1o9pRWsJ7+Yl2m2fcl/5LPaiDsYw8vRSFt3+qCQxgmRc64
uMDqD5JJTOoeDkT5wHgiozVNvrYT5/JaquSoPIlYl2eaF7IK5/FRC9yL1U371Oe4R3RKI5Ok7p45
mHxOHJPhamIyp8lUdh6RqFyrQj7JFU4zmpl9Glh2b2d3qM92lX2F+OqCq8A+3km/3kst/xrXy5Of
jLtlAHEDyOeQKueQplUWJeUC1KWR58JjFmKOyz2UaSs0Tf7bZHl+6pxCRZ7xSz/835wwuE3Rf6EW
8kzH/+lJpLGqW1uzqsMyI1CgnJCcbLj/3FCbrcM/v2k/y9nWpwDVNaItn62I8zPhrzNV5glbVQen
mK52Dz6n/tWB+fYk/eBsBTwGf9UAd7D+FVbk+jP8cLJkaVvQHOogTYOp2fWZNCM7Xl7Xk54JuoIq
HZ8K0z4EmnmZ4yDdepU4Yfn7QF7WZx/jKKiPqWMZnluHKecSTwNOp0aVt4aRfAVvYgEuzoqDsNwF
TglgE4RN/Y3I3O3kN+99eFahC8rjaKtMRcKhbkFnhNU8aBtSPPDwW8R07kcJZV43s68O/rWwzYrb
SRanwkkU0JicAtWYqX6NBvd/mkWTPlzryky3trWcf/Ge/M0Ty3sBpBBwpc5EzvzzC1aZoNmQx1UH
gywBJEVlFmUDOC7m+PzOKa9ARrm1Ecq/lKwfo7jv9HAxyrsh57McFxXmpQq5bgyHcnCNejOm+vMM
KGrjIwsJi8m9xKNHCk/sXFKicTC9cRI1tNMbL1dPujm/oh5DyJ29kxbVYdDyC3coqpj0PCkKMfR+
abO3xLwPmvmaOO4Y5rgqQ7vh4GOAB/Zds/MNq9dgbzrLU9B00y/2UX/zkHBnrP8z0KSaPy8XQW57
YpgnlAl+taHEkaE38+PYRKXFTfKLd8T4ywqJzzCJgBbHmoGS4i/PZGtbylo3GGRj9xXyvx5iW5yf
Ym6qgFiAiMEUPkfCysLJ5JjKcyrARNy6BQUgen6XKOKgwaA2tdvAXbDIrMbGSvmfic68wQJzJ4Ky
j9KAal9WtbWxGpQA+cKSSJ3B4HAZ8zFLrOIlntcqFWwdMRi37Uh2raxBc2XDdmLVvBt4S9/ay8WW
1gYXM4r3rjhh3+QrmnnaNfE4hIJ0JFg48v6tCYpZQGzmoahPEKYes4FG0ifjM1pA77DEnh87tqKs
8Bj9WtOjWRj3rZadLItqzfDGTVYVRJPwNxoKBMR06weyGaedYQPZWR+jXjqX2psf3WRtIJxC43mC
XyVaqiU9zm8lNsCN1/Cn0Zc/t7nDI0bEzk3gyNduGDbzyAuci+w2s9hzB5JS3Bb2c55OV6gYbmTV
BFjDJ9am/PTG4OsSHuBhECea4n0JdDzM2LIjYFie3Hm4FYbzKe2BOhaGg1ly2lhmp6K1McIJjNoW
WNvZp7IXg/1sdpCs/vnxdv/m8abWcVDwOWAFWEr++fEWyspb03bKQ++p16qfrr3OvTfRZsXI5Ddr
/fXWatdDADEwoNJ7e+ardNgRrUG6as6XtaW1KYaKMAiEWP7UWR4QvKSNUGVX20CO6iBW7s+UFSUw
KzvbtisRqCVE/rbpiFlZEu5FbFewUTjLmeZZF1PjjEGm/zRZlFt6ZzWRq0NglcmwRoRQWSc0htyH
KUFXUZ5QZnv5+DhMnKCdOVw7n5Y0GMXtNI5X2xkZ0BEfuc0YS27amdD2dH7MY1KCSwNllVOrVxdL
xa5rhqtHd3AoMvcycYnQZI6Plssenmp+8L7fr/+ZsP1iwsYQ6x9dX//dFX9NqXv7mj9ma37wG5WC
ywYHWf+fZ2ugNVwQ565rsleGeL6iNb7bvtyVAk3ThAgDRTsKjP+drllAN7BpQSYKVhy7D2vmX0zY
yBvhyfmh0jAM/mts+R0PKxmQh3We+GOlQQaYaTfmaB8dvKPR6GjThZiEab/EqTyJhDHCorGWi2rM
1V8crDU3TmG3SQgoeL7iAdfDsW+0F+EJ/bZw7OCyVLH16JL+CJKmISg86W3vQgPeXxUusceyd8S+
YFVwJGfJ+FQ3MVlBiI9O9I7gYvr280QNc5CaT85Dls+S9RaLl1e94RDMWE1ACZWF+Q7TVnEKIOyd
Y88S+5GGy5JDdVs7q/lZxOVGywGfGVM/k/aNoCwqNddCSJl4p7IdGwHYQt7VjS/2jfCDG7KPV5sU
nfOD1MbgAjITSRkp27cK9ewUTuCVdshfxd6ozeTZCLLgYiAxNaQ73saISrDfgoR1Y9r21g60UG8b
66ulVIrXXTEVMya4S0DfhvtAGXZo5IhkMf1JPADEee4doTdfZoJkd1aHTa7NOtJhie55jzCcCYAk
qwdxtcwPQb+e7/ZcbnRPGdFgmOOHGinZ3TCm88MAofM1ULN6rrrRekBSpw6Wyte0kVw+OEQTRboJ
ArONnfGsS7f9XFqjBJyYeLtmEtPeMwp+jUTK0C4qeFsV0VptYY9ftMBaayha26A5mxWlYayhJs3I
NcF5W216J74tiwZxrK8dyd0pNklbLx/ABrX7tp2cr2SMEzmRD9l5cLlkyL8hPa9My3uDUBIiWLW8
OKWqj7WtteQjACWVPyUqCz56AFy3AFSbE4jK+V3DwuQxgBx3u+BivGVCx7ZmxGkH49XukWHo4h2x
Ac2+ZB4RsD2p9YMjhZcjqscSh/Q1u00Se9kpKAmYAxvfu1YZW1307UirMiRLN9hT9Hv8196phoMY
UznY4nWUEkW764qDkqN1dodG7MvGzT6Ovpc9t01qXKqkcR5KXyxAOJS84HWxzibW/UM31sndgGP6
MV/W2MGSlV6pjTAiY8SycCD8i9k25seKpIVbUL3FMTPgHOeYtMuwBKC4IwLFuRPNfDbT2ebjCNBZ
04ftmCbDSzqi+AxXgseWbZ330lrz76zdy2OimiksVekc6za2dx5QgA2jEfPJsotXAtibJNIS2/zo
+dVjjRr7qV+1dMRT6Q916rIFZsClnUBq6ewnoaRd0onJQDRrbvvSx12O7qto0YJaFk7l2CeJZ+KL
kiUT733yAFGUaOTsAhQ8oyWhqWQ7eIRj6258W5TvPKsfPsO1p1MZCuMRTNQxMWf3VM/tvqp8Fw6j
V1KJMBd/sAxDXJ1YHFw1Dyc3XqqjXYCf7Btu4JHD8uNQB9nRc8p4pzKs9B7impA6Lb8ynrB/X1hW
RRZIRHJeKHXyximePV2T772q0R4aE4srb6inM6sozA1IlOZe6+RuZvx2bruJnKsg2DlDXu5jZIK3
FL9i34qHKYaWq8W0AYVrGQ+5nliHisTRPhKzPl0qfeperUHxk9j6Ztalt6+NWW4nYYxwKj3Lf2a3
2DZhwxo9C9m7oTZcFHH3CJb2Gqp2gn+V40XdW1SLv6a2EH+1HaulJ1WoHpnMB8H0PlkU/hFRBA2O
B9JfzLcgGHoI/Zw0bXOr1pwYg8CY/C06JknIyslE4ME8Jmcp6MiYEVr2oSCZ8Sj0Xt8SftyG5ppJ
I9Z0mrhOgwdnTazp38JrFjSKD9mgYRtBp+MQ0v3i5vhr8C3693rvEoGDeUG/TGsujv8WkWP6wt2S
exo8AQzVLzCK0w/dmqqDogE48eAeuBGXSOX9dAFsjMRgmvObHptTNCgNo8xod/fDmtuDiqR90uJM
XN72/Shxkh36LJz6ZIEwEmutD4A6zIM78FuSogdxVebm74uXjLezQ3KQba0hQtmaJ5SWIns/oIQX
0ACKYGetyUPjmkEENHSO8MOk90yyOcTXrKJpTS3SwUeGFfKDjVIDcgNp+tS+a9CRXDOPLC+f+aCR
Gk1DBxW10YFNKwwN+yqTw7EIlua9GON9ZiCpK9ZcpWJNWGqmSWfh/Ra8NK4ZTA5hTKuP92KQRncK
DODCMy4gnKsu+yaD65b5qTz3a7aTxxipDosWuFThutmmrGb9WcQd2bEIfY7xYML4c517gPDaa4PF
8NSsSVLlmillrOlSzpozBbqof0D057+HKhHvjDWPKn2LpiJoUYuU0tydRar1pVPt52rNstLfYq3G
t4grsaZdSWs2GO6B/zN77ewgRKKzqzqcQrR0s1NqyLNHCAolsOoHNn8dd3+eJ4+jQyHCBq+lrq6s
YHhok1Yc6pRHGqsbCItwwbxXwSvy268BQQ7HSaSwG+Ss3WQmlB+/Qro0VTAAnfGjg60j5KxFVOmP
8/i5GNyPTpa+6PH41RPLR7+W18pYCIhZEGAjU0UDVnlq27XZo9kmzalJPe9xagrzqcjn6hU7ufzQ
xXzhVBEv8+JmijD2U5PwW4ynpu3badhTt+NKuaXUqhJ4qibqHRaUNSAvd2V6SRO61zjL0b9v36Bf
vRt/JeEGEpiYViqYplIIYdqEzANh4n78xg9bUWLZG1Ws4QCl9gI1ZqzQsRavd3nyVxQZGYfmhiKv
OBuJqk5jtyLLlNN+0td8zHvy4cQZ5Tu+a7ZYabwXSyHAnknyV+s+TFYgmg8bTHvvtKywtkY6xThq
tKyojy0O402l6WrfBXW1Q2TxofeSmVFgIoB78E4iEfkgNXM+uFmDC6gcxgt/Uu4C4VFOivSUdfYN
Tno/YRlaO2GRcMtoaHUP1CLvqyUV2xQbIr1xoL1LtSy5kURoRGRuqsuUJi0Wnc45LRj/SSeeX2zY
gqcucLWwtzWixyqpwmpcyy1rYWPCTro7Z9mxiHeF56KVqOPh4AsQUEXrZ3ukQTopuPYDi+GehEIN
J4ydDMcxjsFtsdA5DToec0PAk/aMBjejO2xU4rWfRotwDV86ap+1EwTxgX0ZkigS4DPBEie2G4mb
vOAiixsC/nibD6PeoBMUZrl39Fj/yn6SMpoIkkxmCMIs44vrV67/YRUGev3raHtt4bxnN0vFEWWt
yErxbdr8nybuV00cMuYf5g1/UUn8t3j5/PJnCCIsUb7kew9nI4LwbQK/abze1A7/G9fjA+Fg/WNx
wAIg5a8MJr73cPA+UCLSozEDg5IY4A//ju7QfzNNRA2EjgDvwCD+r4LH1w7thw6Om4XsrfWnoFU0
MVj/NBvJjca0e8vWGAYzQaRnUgiy4HQ9/vCa/M2y6+cRzPptwJCsOhDmL8xE/twoLrinCdLiue0X
BHOQ6xTkDt2/Q+mGafWfv9fPk0q+V8A82bJNQlLon9e1yQ/jb96LvA9IkTgooyZ4y2UU6mJSONkL
VoPGLbmP//kbEmb8l1fR4xgHp4KmBbuDvjozfviWsuidFjBefMjYmBKq2dbDTd2NYLxrjVDSyEee
96T7rmXudFZY1sYBrou/tp7Nat86zP6cCcATGq4q2zd51h2CGn9qCDdb/1zhlkTa1wf7t6CNeZ2Z
4UwxgafI6qS6db9TMPgVMEneGwO0SWpiLoO4zC4xtAiSGXOyHyxkeHu0zuURU4HatvD4HkzNXn4P
gOU9pYXdPXlNcquPKtuic61QlQtUq6ZV3No2ZUOU5mCFzH4sv4Jqqe8Wa87fm3qWh6RJip3TplVk
MHBFqlrNB72OwW4z0dz7BI+GXatm7gYJQ2uw+rNnDPWla3zOZVFYL7pItINw53azdNp8aJUACW7L
IKbz1cz6tcdHfsMUVz7gF07hMrUzNwL1307vze5jVmgsKDYy7Txmep6ak7n/yO7FUf0Nxqp855E1
XAG443Me6WSrkYxqldVn4gyaj/mY+B9ydEHXINGDNFplLV9ykC0QxsGar1JWVRe4YjO5o5LXuYl8
K/1cpAJVblbZ4o4kUp/JHeimG4+C4azGan7y1YJgAhP5xmSBfMIfkiD8z3LnLrOMKzmROpOIXF3T
NiBn2NC7j9gop10t9WEHBkQj06J2yy9dWaZ7YKSvqsubTWIRLJIE/gjtbGGrue15cdIqFretKOmW
LVN7sKpsudGXGFdKL43i6BL8ingky2N0+rX2zkapeKSfsA/TXCFXVFlxg1Z//JL07vC5MFQutgv+
KnYaQxaceAn6DTfZazvgJjfm7lIJHeODJ75Ap5sBB9vnWKNZKorkfdBrZATEdLb0xSmkyhJDq5zB
p5kEOAd4DEKvGc651kFrlAOLHizA+QvTfxCcmvfJikdrk9au2qLqaK/xLMwbN+3vHeB8yMV9z+aj
zdODJmq6tQpszLkx/S5LT4PNrA1IGqvl87rKiXhnnc/oqIs7smVN9hXDcIWNAvN4ABzXBtl2dJZn
jcb/gmUXeataeub4y7KdA6YEVQWMPjGCaadK+6ECwOlZxFYdcMjNk03ZMrGTrqj5Tebv45riMBYy
FyH+aROSUZ8ThZ2UhYOReVRFpERL2gYuBiWPItATVaITb1cnvKYly1PRz5BJCTEZwSPzQtTEyyoG
WY929y0N00A8O82PnhrSLYhML9k4irzaSIsLZKdOq694Tb+q9vNE0/ssNTuBOK8K0zmWPiMOHMGa
8nd93qNVIVtzcNEZz0tyndi2+Turyabk4qLOScmIJmf6PnG1hDK8cds+PQcxUogMFfTsfDSbdASM
pFexhgKok4H5lI9IB3atDBzviydT3qh0ANkBTqhBf/euKOOqbPdGgOtdc5riHWI6nAZ6xTFclx6b
BH0QTx4ZxV0UW2aswnkk7cSRU62HwG9BSIHxZ2WPOPg0m6wpYHk6B2zKEOwlKQK4/JcA2TtZczki
lvUfe/BK3yk1zq+uWeGGqowKYHRhWcdaSL7vaFcKTi1Lc7p7onMkOil0aivNt41jHnZ/rs+tbUN5
9CaP1JV1/SS6NR4E+FBU9TqYIkpueoCVYi1XPWtL9u07tngkYEC/GxsiSubyQVp287uNtuWGHyRL
dqxdoXuroFw2o5uIdNupuT76ugjuhJO5L4JUItajSO92ce+BjpuZhUUFpokq0qCEQ/XUBrJzfGKG
LH2QBFrk7rLxgWy9S0qE2yGw3hGrSF0gNUpjsXm76v5TBf6iCjQtFEE/VAV/KQMvv08vX17+RPX5
9iV/lIGoXX+jlKNu45pHWq9TtXxPTl0VIj8oY/XVv8lcn82nZ6Dg+V73rSUhZZQOA44CCnXJv5nd
U2b+uWbRqTjXbwPkm9KF9dhaRv1Qs6SDLaeqa6xbj08a0n7bOSrL0Do2kAI7e0q41gb44ol0v9YI
a6OdtjqXGNoOpt6j2bc3qGFH89khQZ51o+jSM9pBmiWzaaWzGTskjNZkT89DQVgJhz2Oi0aZMgom
n9OuARK3kW5aEcM0K+PKDB749RRPd0sXxJKLv+LRL5aOBXobd/MuK+3iAFm2jEZYGiM3iRr2bsCP
GDZpLgtUKjU7cJI/5L2tlOcyuPHn5BDYxjJuZJGTQQbeFsylKoovrae1d1niTGU4z6W8i/F4wOyA
W6FvQD2sQz6ZFd6xVh3D3sVArLDvCU7RN1aPNGR1Yqj7NnXaFaVaMb4pSyW1NQw8R/kSc/VBycG5
+WD6Tf0Q2HlyXfJiumvFHGKXFkzhYTWDrAWOs8/nzjuUgajaKLehTB6Y9eBX8Mei2pAoJoeG2858
D/Z+8JZmM4PJGdpDbDiM/svYTEgy950KsLfXoRRGqAfartKjokInBzy5rJj0q0k72r1RM/BskjYF
A8OpBGgP85YAtPuhbwSNADdChZ6Y8Ngm9J0sniRy0ckO4i2jri4IoQ905a5hEpyEI7snaPucznl8
FxtK200x47QZ6OpgrQCUkfirm54xdso0Xydd64DX24gJ+UtFvGntflo/OPgxFpk7y06TyPzCokQq
PZ2GYRwb/YIRPR/AlHV9P82s8cmzm3vjOYlTVEEfZSZU1X3BqjSUJXLoZRHxw38OvP8LsdIyUD/+
04H3rh6H9L82L0U9/OnY++ML/zj2AhfOJG2vs8qeHNtd+8vvx57OichnjDVVQKyqux5A309B5zdY
lysNy6J1/nGBSYwt8asIQV36Xlc3+KJ/scDkFP/pEMSm7qC/NJDqoSZGlvjnQzDQe5QPcaudoWVO
DwRLkypod5RNjLm2XjP2G32ZzCsmauJJanvZgvIJjiSR8pEu6vlR4RI7W71JRlM7+GzU9ckJwQtV
BN8ZeQTlIN0WQ3KFA3mw0U8zye8wC9jV0zwW97NpD3ykEyC9a7KJ4eaSA2HVfZQV1k67oNtobWG+
GyqmkU1jks6MJONiz1P/yKQTaxrR1huFneuLro2Un9Z7pJRfrQaCohePDypQwzWvXWffzo5dhRiE
yyvAnvHE7rI9K4/Eg1C2ZbFnfZMRQlnJGzW7HutVydYsX4aT3UFsGfrRipjnL+4m4eW8dK5mkrRr
q3gzsdcqQ+IlUckqvVKHRe/0rd7YMfjw1rnRO2aUwrw2uuER7RYY7PmMM61riZIGHnviD+a2SAtg
PS1zY8KqyogPDDyNyug4kAvcD3MbwS7vIt6s8rwMNiwOR2MTi+qHcWdcUtB5zU6aiaxAa9C+cwTJ
ZMug8h1ciHYzq/SJvan5HsuFe5S2N32sWMQSt9gGDCKtOr40nTL1LSN4Trmo1VJDP0/sopd3FQtV
krKzufa110JIg/uoFqO27Ea3z7vVqdEvke7U9oSVYID1z0hUXVur8i9BEugagMrWkiHzjxZxjNl3
By5juWc3VbGdMmzvTpbVcNXQZw6hggKVDnDb2CPSZmTOjVd0OmATLqOtViwooIcpYLgH8L64aOyq
Gg0dkJQJfOOmW7rutka5o6UCvxQNkxPyH+oBrTYTfvTqRGDb4HYfMW46V3KG54xcxb7O2J5iIqm7
fH6Iua73VVv7XsI2YqGK3QU4v1lD2EvTDfCNlanc9zOLDP2dNinXT6DI5HjrIzMpR8mEA+0jJzNp
ZwBu5O2cVappdzBXqzFi82CwcG7kw8zAuyRyhizBnZkZeR0VWiI3meEEcaSxJQm2GXcWgwknKzbm
4gEeH9xS3haM3yjpg/aLsyTtgl3FjK8V2Okm4iRhG5YXBDzG3IflRcuVaURlo/Q7Ogl32uH8mONo
bFPU7cZAMp3KjfRQV0LbZkhyiP3xR/Wui1MGEGwf5YeCRRecoda1PrWpbW5EUiZ3cNraOxfO0HaA
S0AAINEQe34AnaVy72xLbrutrNjjZqpq7t2+q54CiZE59FrDXkJ20ysoJTC6o5nn8TH1oa76jaeh
/uoHj5j3gQLK0IxhCXWj8njLl6JclZaDgkFBu5rq/XDleq3uW79J9h5dXWpMzl2QT8ljLJAMYVQ0
MRPSXn78z4X4f7kQUev+430YET/x++uQvY7Dj13Aty/74zb0DFDN38goFrM+fxVR/nEbetZvHksc
JsceA0rmpBT+329D3HJ4mk0sEN9FO997Alv/DSkPtyuXKzNc/1/Ogt/onT9Og32PG5dRMFc2MfH6
z9J1xN1Ijups4olIjI2ZZuxXliqInGF4Vm7x2YeGQw0IjLgaZRDRe5KDI1Vx8o2iifTBf/Qnvzhp
Yihu5ShuJkgQ4aoqM9vOwptKnI6XT0EE/kyyXauWnW2V+oatmUWqSxvsmgCgZeCO+HYC86GJJx3+
Ogul3PaLrdF6xIDQjIdvfvKcrj7S2TNu8qJ/nkTAIjCrwxaXeOQ6+WeXB3IjytXaa7AXqyevOzZT
98zljZvWmQhZWRxtW8bekzbrV7D5nyfCW/harIA1VrFkYEpVexnXuPlgYJxYeSA9wiSwYnrXPrvG
yiJcZ4QkwyK5x7yPNgNC8qQRTdL5R0jOwzbueWkmKuhkQJdPE/DVLDQZui4vZe13VBhUwhgBeQls
Zmj8CrwMun8ss77fxB1/atL5GabGZucfm304pmZ9yG1GvGRerPQpl39b2A8cXcN2/UoSelYE0sgk
ylwFFYqXoBEWBOnBWB6SWjwESkxb+GS8J8ninB0bmX01W+AVWn4gq3FhqSzJ+6Jfk0u9VSZQV18V
t8KhtdYs0FixSn6jHAaIHGGPGLwOwSOU1WH7RnPu9Zz055U9YQ/wmGClIF/Kg/5/2Duz5raRtEv/
InQASKy3XEFqpUVLsm8Qki1j3xPrr58H6p4vLIojTvXczkVXRFVXOQkgkch833Oec/SRS1PMRhVT
KoAUywked+9w90TDoL1ps7lSju+TBOYEehOjalalzTzQRnHIOgdhtOoeexRRS5SxHUnQ5qGL+FFB
nBg71mx3o8Xs24ogG/a2y+aiK+dZJPl3kX/fRg2gmKqYKaEzVtzyrYHbxMRq06xcwgy/ZT7/GVyy
UjiFO0DUolcaKDz7ib+LfZJoOk3J0e86DdWhgv8m4y41GuIY3YZxolaNu6yb+vn9eWcBEQQd8ojZ
x469P2TK2C4ltALa56LlLL1XEdXzkjOr6ektnJDZ6dhMlWJ+FwLQrN/TkL+1nPiVTEWe/4A5nP5y
dIsxegfz9zhOPPm+4j2x+bzte8pFNyHSlCXOvGdwAXyibJ6w0zKZHN7G95uRl7wUIEOxbSfZKwQu
wJmqXe1TnU+Y4TNp06QB1YSo6FvWxJD8yh5W3gwWEHMA25TpswO+4LxcY2Gv1I7fEITNldOgXEdq
p12Lyo8ojE1s8GxeSiRD11FPwinSNGYZBbElxeHkBkgAx2qVhQDSe4qsIUjXKu8JhfXo0IUmTvZ5
gsTQwtSZrDIYMM7aghpc0aIKI0+XHJvQxfoZqvl2oJe9JqyJ1zBxSGOdn62CMW+h+GBOyHVmCWEK
4H1zl6Ln3rzP8nceJjsod4t8JFmPWQqnUITpqleAk79PgHmG84ofgK3ALB9ZxtyO99uYoFC8P2bZ
9oL3gGmExhB9eKz5L2VkKp5JzMxyUhgrbzXF85F1L2MzeqWBzyPQkj/ooPD1UtCDNczbnLFPntk5
/l6tQTPYkTrcmoO5Jc74VYEXDqy+h56bEE5KozxawnxVvHe8G6ZX7ZptvbuxLSZZnkEyUPAbLglM
YSWOMwSpLA7axNZzMLZumAIQgW4HihdcLQUAa8k+VKzqGmxJxWZ1B8cXsXiO7WqIMpW+jinWSoqX
FAA0i1vPo1NsrLp+qx9CjnPbSYPFUFIBwAcLv5W+EPr0jp/QtxpvkY3jLXNYwTIIQ/9em3QXxM77
S9tFENqgp5CvJMN7s2ZK1KZx0Me5WeYrRGOg0+Kzg8p+rAa8LegGSAmmKhNWKqB/yyCf1U7+ILfh
1rD5Wr7fa8sF4ZVk/JEQAMllyq1kbQyyWSmOyRI4C23sVPHvdWQdK6uo0q3jV38qm3+ctfGalx6g
SsR6YihptNHq+pejKuYaKEqwLCr7MZu9mAmmTKVvb+3ZpSloUO3HaKAkrUAO0WgQjOpaT3qK2vm/
baDp9DMx06zD0ekY1tp1Zvn4NNXxqx4XwwqBD6zaSNWPMJ5SrFwg/G/GAGxs1JPavhCqj/vUDzSj
XcdqRahTEcn7MDAsGpCIEJBk1v/O2k0ku9H3BF5kU6TxWlWl7LElvCiyKH7TKv1lRCrZxoEYkj+c
VaBts0pMU7Nk+e89mdfFxs2SwS0XNaTTZRkTfZvF2DFXAZ+ila45/o1LgqmySUXeN7ecZR17l9NF
zjw5TlJ5HgNIJCGdz/TaD10hF3WdAp0CVVJFt2Zn6RiqKZAD+2vZPoS2daH9PLeXT/Y1Bp5HQSdd
tShFsO/6u9aZ4nSaiDNqIReNqFGm8E80x0RzRju2NcmXpuStMyJm+l8lkTNt79NWNPspivso9uiP
UtZVT5xl7ki2gyvL1tP698WOd1BEye8cqhbKpOTP16OddqHfR8PzRe1YAyH+ycfWBwpMlLz10pEJ
Mu8ESHVTsKrTAfr/h4D/m0MAplmDZ/gV3j/K3/7e///nv/jPAcCy/gUQjzqY0E2UEO+q/f99AND+
BVUfzf572f8DLcP+F3ZBMshs9Pz/zmr5n/0/en7TZquO5AAqGzbif1IO+zx/kGgA9gfrNasZTtX8
IzEynDCVySv89eiuzfHGie/+uhtnXojPQ8zFQHN2kvGTTc34+CL6fZsqgc4Hs/MFxX2HLhpbHotb
+j/3/L8YZf4Vf7U2qFjRIgwZBXhOo/wshjd5KZbg0oWcdE/sqDDyomOIdjrY6mGMEDu8fn0Vmio+
rR8YIRzDJtqBmYER7uR2NaBJ4qBDrG0qeT3DONR+Hans1OwZH2+SEv2NfRPbBDShe1IqQaU1YlhT
R9S249D126is60c9nIS2jGhLr2ppH3Qz60zy74b+2q0JwYKuzPZLYrzWECQ/8MmhDzx/+KhusscC
ZRtfNVZnL52i/Jk5hFg7IIzTQus8wiAo1lUh0gLKtatEscObtCxH1KRtgSYWY5dVt/EuVFP7SnUm
64eS2WCGQvrXbJQV64oTDGYoFXBSqJjdlZxLSItkpupObdKi/cum7xHWslVYEoxG0A4t3cze+1Em
1o5SkYdCf2Nr6M21wZ7rO/gDDkI++VlKa6frQtTxzshIJ0xbzdg0icMnfSi1G0clJy4WnEJxNXff
hC35QxJHXtt41NcFTKdx0Y2NduNTA/QKdL3LoGjDgx93/S9XZuOhg5rVcHwYiIthp7clG/Otzy3/
OSzpkK/o5kzfrZ6wjlU/aW91PePdzMaQf5SZ67BELSAfXT1yws1gSeOAgJc/aL7BkMNvihGI4yKT
bCWt0bToSPnyOrV8vpyREWRrqltQW/h9CUlgUALbNFZuCUl8k41CPOIo29/xNHw3Jv3NzV3zB/rR
YAngMqIZN8Q7FRkQBb+wImasR91O5c9dhCQFeXGlDosYYD50GXCMj63Kn5cN/I54sJN95prNY6SM
UMiHyr7KnDa8KbPeXwuz1gCJ9+EBzUbMwVd0K5S29aaHE7otaNZQRLPoFrn+6K8dwmriJfGPwd7k
E+mRfc4A+sSOoIoJs8ucBNxx3D1QcW4fIObwL9cEqy0SJzIPaUBgjpr6VB0IDFkYStGuOxxUd47L
7QQ1DNQyq0t9RcHfvpW9G8e7WLdoW6WzTpj8cY0SYO1r31BVBocxiNSHOEfAAUEZYKiezujyIFC3
GCr9V98mj4VZovi3eu8W/jJB3tsuDKTInAZ94w4lBgJpDtnLYSIPaizr6rpSbO2bhjZ9Z7mlde8r
QtlCtRP3tpYF17RaH/2smg7Sxha5HMxO9dqwsvRdVUtQlO2QDjhMQx8tS5susPwWkmpkq2zhrjh/
jDhx/iiBL5eN0vRXNU3k15Cq0zpoK2Cfcyr9Wmmku/ALd74fvppYK20afqfUYONl00Eage+ugs7T
Rvbirn6dYmk5qgSUrv2RkzWDmdrWAee3NTELPTu63/3MfTM8qBl8RDi8mDCMdsAmbUfUUTK2QL+0
pJH7Kmuz2xZh0EstRH6Tt4F7N2iTOKaupKfaNI4C4VEzr3qd/qno4DgGZe3cI3nLX8bQ7A/1OIIc
i0N5OzQVlJUBehplevMqKYmK0sijWtL4tR5KxM9k5o2TV/WKwzlDJUZrUWFoAoKm+/JQTyqVmUkl
8wkagmWuIkcUtCh71LSRJUFjUu1/wJ0RU0i2Gk/rWIQSJWu2TA1QOhwaNuVYNltZ9EG2asqoQXgE
tbxVjeoq7a1p3nNX4XHSM7bc7G35M00/tFaxa/tL3c6nPb82OOpaMe1H6K9XZqzPfnjyVOi+5ipK
kSymm8SOYVPQyyBFI3B3ZuMWG2kNBbWcQNniKInAElmCOeFwBt6wS+CYONb1TqlBPYCagyvp47TB
lN/6ADEQkyw7H0MXxatpoGaF7zhP6+qVNqlkGesSWNCGsw3JWlhKVoGfUeRCqe9s25N63L3ZKoU5
shfMK86giIqKiNhhR4nLlyYptFdp53MXndjrPw3u08cRidedq6mgUuZ/Xc9BS2ahUe/GARouZDi7
vwP9Mdw1BDFACEiKcc0cpvgzStBQWpDVi/cho6lMjIUFiZ10R91lr5xK9TVJZPNkz6e1DslbvTBq
QbE+At4J1DJe6hBQvxn54P+IjbB47HDrbaXb5lvTnHyK+nArY0B4y75S3aU6tHizi/aFM4LcObbl
UGxvYxNveQJTEQ4ki2fd3bpS5fZh01DWNWY9bOVDd6MpMnAJHy4Gr1DcUV84JZDYWheoGVTo7/u4
0YaEsDRLkv45VytkXvKD1QECsxsl1oM2NOqzbLqJGkLDoytJ812apZNv7X7GmE9ly7BRQg1nmDgr
aOQXLwvC5Y5lZPU9zF8evUMU3XVhi3rXQqb57XK02CfkQT9ktWVe+WheKb5QOsSL0M1vv+Js2Y3W
OzpFyWPvRi7uqMp6IAGN9EiDbpcjZb4NEk7o9fyxa1CYIXe0h3sagdjpNAodhQt3DBXgcC/q0XjR
sipd5yUTnJRU6FnM6CVgBbnODDV/i/mG7/RGbY5NYk2PTKTg3goVHGxx6z7kc8IBlCx3G9VlTjaZ
sJ4lG1LIUpHuX6cQoMdlk+WADLAI3kuZTIdJUbs32nHK98wu/SVivlhbzYWsfz+nRA7Em6n82MEQ
/UY1Su3WRPJ2DPyERYYkkH2c6jNSeoh+5G3jICPtho2ituaTaEfjibKv8YQNfrzlS4VupAqV1Qge
f6WURujZaENu8CzV34owA2Jf5+QmJAJlxHzXpQkqH/6lA1NV3ajEv/Lha+Irk8BgUDRhQc2HxMOC
ibghLlm9shHKrnM3lrtslGJdgpJdDrVq8BLb2BNafUzvfEcLdloWoh18n8uTQ+EWRxBWbk4oV5MT
Dbcw7WZVhk0chCG7isS3PLmjEJDtrHGwnl28ZVvpwx6Gs8vHUAXu+thPFeDHhtAdba5SBj1ouqU6
JiFLoIYsVYleSfceblkUxh1mwPzOhtFPuLnZBosRd9+jOhSmucinPl5PLWA4HJ/udepCmGoTOybj
L1Q2rdCTvdFm5lXcT8O9ZvfK2q/L4a6yGz7dNgRbWlaFQnV9yrB66hoZUHiCQ3fNt6nbYZ0EpOEb
TXnTSyC7y9zOi2NbDPmmZcFhD4Tn4QqksLyrAoqYdUvVKICFTra0Vu7JRe03QtcIj6+SXDk2qgpm
2Mlg55qGmEvtLBsqEX/4LUxkvlMTod9xOkpwVdnlW6nl6aPaMp2yklgV4UbaqxoQtWJk1KLJp1Bf
R+AVRFtGlA4Ucm73YcOLSetS309DPx3qxLb3Fu3xtQNCa+eMelcuqBiCa8hcqxto6BWsdHkjpoNq
DbzziiCfa+nzN0cSuQOYc37YXbdSiWlwJ8Y9zQl0OcVEmHijxcY2wrGyI7negp4QbecrurNDOC+T
a4YENUR6s2yj7EEfQAQWTpyvpzKcc3kLSVSgOeo/R1gYgO7y6kF0YqRZGylXgd/dt+VoQ5+rEELH
yptTSRuuRP4s2lRbIFn3r7kMgpFUwgQwmTX1xnHqfk0jQt/6foQLln0J+iezbuFNqPaaHWK4Lycz
W8pwvCfShT5vY2W/ABD8aibzbtAbsdEHMknYt1U7Enb0BfFdx74Ip2XtKIHHarXlRnRLTTUwhPtZ
vXET55mAgHopY1EUC4B5/gqpV7BAJCBXqiOVXW6WBsXRkuvNS2jFi1a3DFbs/GYo/ZsyD4MlAdP5
2sKBEy0K0bXbidD0n0HbmV4yaMSijO3QrSG8Fw8l7vyJVgmlfeTg4VUYW+U92qnyWYHXu+Crnv1o
lLL9VXa29WBrtTEQ+ozPrO3Gaa9HbrI10rD1FJrZA52Jyrg3nHq6x9ZaP5DkQ706a+1xOQC6XlmT
ZaF/rv2lD9l+m7pTvOmqhCO5mkb7ICYRmtZ19epC677SXIXQhCQ13XrVF1AUy43TInu+avJXtvfa
j8HKnRvNbaW6rHWzOHRVDJgOwGV/709kWMsRbW2shM1GIjdb6VmGOj5xlRB9fc1TXA2++WqERgV1
NpzGO0OT8SGnDLvBflb/sGr2V4uBGNPbERoFAaGhvQdwnD+RgYKqu8pb8ajOX0hLy5Ddh06IQiNv
r8LIMW7CrJFPuQTnRdBRv0/NoLvqlTH5JY0Ylm2o8XCRIfn3nV1mv7PGVpedpRkvTRMXOq9Iae81
FLXXtQzNhQWiWizGLjc46zZURUeCrr6L3M7WiW9qySLquvC2UMa3pLOdZ72wSTFzJwfdII0ZE37m
Mu4QGbDHm/gUhhlGg1YZYDCPNStZnMZejMkdUbRN4nfK13aPLTIjQkwQoaMRndKU06qJsiNF4ucB
O/gC07qkz68StOGSRpVo5VMtYjgiFl2lhYppq8UJ4kpSRazsSCB5cS2nVKd36LOVWgfZ6AdEoiel
00L3b2jWeByXLOVtlCkegB6hkkYL6VEqFWGvZetsOcX0YIsi/3sqFHnNRzG9Z6sYvwyaKL7HVVI9
l22JkbhUzFFbRD68mG1XmD7eOvp5HKZkfjCEhmYfWcjwM6ktffbH9/G+09s3rJ2YVCjvXNODyq8E
O9tfeala2OKwCVhKcjsVHXFBjVDSrUzI7Ol5VNdEn/VYwKtS3hp4+W5jNkO0dNO4WcM2r25q0taX
DRT/b7z/v2WOX7zlm0ZenQ1bWfhy2rtF094nhI4QkZ2G8MYawYeL5HKywPxDU4riVYB8NOKm/2mM
w8OEQhXLuhUS+5L32jYmA3ArS0UQwNqmDxC0CP4Lw6r+Zqppky19qyHrqlU3KF5QnDPjPQXB15aY
cPsaWvrI4lK39i7MXM6msR68YpLEyctKuCC1N9g4wWAfOerwPQnc7Kef2STlBu6TMRj9lVpq+pY/
BW/4UMkHIzLIV3Dquw4c6Wsw+d2mS3oHjT20hRvXnfptV0PdJDbC2VZBDMZCcbkpwref6Foax6gr
6k3czsIY2DKLPmdPNYYWHnPF3EoR6vecQR5ZkJO7oZysfVXRXpS9tNZlmvsvhZtMy7TuHY96fnw7
UzNJz1E4xeg1u9sBNxMxFH3+DaN4wA5XOYDAkDuiIrODHynWvV2pwcqKLf0Wv6f4owU5Ho+4J2ij
jYK9n4ftXW4O4TXwIfPBoJORB8tx8pX2R0wyvE+y0jZjuaU1K0pAz4N6IOjO8tK+bJcFYKTt2In0
QbLizpYoAktIZNrWaXsMWhBxA0X+vQhI45F9/TN0c9uLg5AvFhvBPQup4mXC7a7ZytkwX7MAR3iV
sP+lh91KMCKAe8pXUcVQzh1JzMoCPWzyimk9Vq80iFpXDgmBK6olBH7S8Du2ujKMS8XVTfc2wiGv
owWpqoE46KLE+ZAPE0ezsHZvYW+mxzwjUo5MPXcbRk2wKilhHS29eSMqCufSxFalpom+V6f+l438
eG9i8iTmweSQVHUjWLEkpvfvagTiaJ6i6/Ge9998tjPrMYOFC8qtCDx2hemKcsevRo/aVaGO/hKm
6r0+9hC0B+vF5ggyxNO1WasH9lCofW3KRErraL8MN+2vjLmNZ1WCQkqS13eBr3kduWd/QkuY96aq
6IdmcP9Ug6E8Brx633XdJt3YbIoK+2k9zEk0yPkQPhdbsI3tWo+qfGXhi1k4ORWArwuhn6uguosZ
0gLQ5mKVPKVWWkOq5x1IF683qN91CsW4CFF1hq2E83h2IQr2U2XXmUeDcoZQn5LUacKtPZgD+yS7
9saCxDy14S9RZg/rNCj/46b4B7DRmTU6i3pMHXXsqStSbZCSwEjmwkInOA6AYhdELmg3KinZFzyK
s5D1QweMq9J0W8eCQFIQ+qKPJXEtMdUxJYvBy+u8vU4Q6Hg0iNlyMnlRWQ7ZtuiYXF8/uHO3UtdA
AFOHM/VPuUroxzVdKaLGGxPuIhECfKVx7WF74i9fD/WZbArpkC4bnga8FQiNP15fwuI/laVSe9kY
CqhnPnwrpXLiXaJT0Uwpf9yXo0YFMZ3Cm5bomgvjz5X40/urC0H/Bo0zTtqTSj0NzjJUE9KanAyw
DZsuChlV//3ri/zUxuQhklKlOmiz6BXZ+seLHDQ+F9LVa4+EdI2aQcguIsCZdpvqyGimEU1u17rD
uoAUtPl66HPzRyDS1ukrokycu2B/t1Rc0xi0QBf1XCQZ16UwZUBdhUKwrahpRfAZO7CRkNv118Oe
e/WFQfuUhGw04tqJl1c0yNHmnHLPrmIY0ln33XIp+QUWs9aFnfhfTFjBGgME0pmdvCc3OKgrVSPL
hOEaaR4rvdpy+B/WlW+rF1YZ7UR5DqSTZ4kJFaelyULzqTU8Tf95lkSj9b+a97k5+u1vnB/oVZAM
3FBSVreWM6kvxCNSTAL2/F9MWiQZqOlR2xvQ+D8+1MQWcuoDtfaEHRgHsy2o5gcssV8/w3OrAI9w
bl+pND7fm1x/deOMwTdaI2PpeV8FutinFeECtdEMREVfD3XuLTTU2W8vqMq7M/ns71maDG3ejeSl
en1fkXvaFz8tp/j5/zbGyUoamVK3+FDXnqbLm8mqt4aT/dt08n/8LpydHMw/jYfD9EAV+vE6XDd2
+lqXtVeyd70JWlXf60VOo6zro+dQYYWpsPXeBaRLrkpyt3aOj8T86+v8/OqhV0BZikGDBAcm6sff
YJhlK5TCrbxAIw9IFtKapUrVdarE1S4p3Xz19Xifnx3jIY8lVt7UNfv03as4VhGaKCovywc2KNZ4
sEPNvrCV+DwXBT10UzMp7eriXYD79wRx0RVNdZJWxAZjum/KIloWZXdtY/a6MBXPjMRFzNF9cAHQ
h51ME7eJomkcncJjaUMBqDRXYrSPZR0/fn3bzjwmzTZ0VeNZsXIZ88L919tllVkiMGkX5Eup6zp9
UeB5xwmxzZV/AcSuf/7Goi/8a6iT5YIaleVns42rJQNqZeRGMCdigf0f3K5dV10+fR9N9mMm/Q9i
llF+rpDJ+j8sjqygL5HExXR/t1gHGxp0ggJ4ZkzJ3iT4by/FoJDsSwa7n3IOBJkvSIegW8S5ShJi
gFtwb3fpcNsXLRVsYkjJo6DiuOitaLpwoYbGPfv4MecLTl9P5QXQhHn6sYOArggXkaI3NaF8woyD
Ea1zvo3QkV4youD37ZzyWqf+j3qYXXdYnelZWzsLSllk0pnVqjJZ6u13vM8AqKwQN1D2jXxWiPUU
lkA+V6RNIRasImEvIKEJnUCvolvUHTAbJVZggAKhg1c6kfMjHbSz+BdXlPDs68RAyxAnmCQG1uuV
C2cKNtWwMrhCl7ulK5wb8SG/2n6fX/honZlrOnZJFBx8s9jyn8w1H5ouu4+R+xIrzXWnuWLHUx+8
IMb1uBh80XtfT+7PGx4h4FgaoB+Bk7inG54KU03XkwHpuY40dtRbs3UV1PLaEqXc+k4gr0NKr0cj
ci8RiM+8vuzmVPiammN/PnPUAd6TsLVyjzLX+NxZvfYTq4V2xJYbv/3ji0TgwWpErYP/nW4d6Yty
3gQa4QHdpivSaTTx6AShTozzemc1SeQsGxrsOON1ivZfD37mOtlXCYteOCcDdCYflw8b7jBlpxwq
P4khuMTyYzAESD3isb7wPfk8kjEvUpqNwgja9mz3+3uhogbUBHjiUg9V9dNIUMlKd7DE1GAV//E0
ZbuBYAphFKcPMI4fRyobyKJB16boCkj3nCwKryK+63vT2lB4+v1Pb6ChEvbF/sbQ6CKffraCKC2B
gMAbQ1YjPKUc84IeIj2dJhVJc+Eefn4BGYytDVsDk4b27B/5+x5WaENCq824MsU4hkJ5qibndzyI
Y9BbF/Yg87v8cQ1kKI6lFpfGmn/KRCdKD/OSghBDlOlaUCt1CzNFJttNiynv9pQpL+1Gz4/4bvyE
hWSfoogUo7SdYh6x0ro9MMKXYtSOoiYpvSVabkHWz/U/f3RsvMX7roMRT2ak2XDukL6deErb7nFE
eIYBL8RSLwzzeWNjqCa+HkMg0ORmzv//X1/ozlEhaPNHe52iK0fFzsFODHwRv76Yz0slo2i4+lmZ
YR2eij+hqA15HGuJVwsqWlR6lmkMsC63DnElaag701KMxQVOu/75S8moLBy2OeO1rdNXDTajdDn2
JZ5r4u/vU5cyXF6SLje4dOnfRefN6KY66BkSe5f2hIgYfIa9lUMV7KBdgCZlWzQBnPvmtgnY17Jk
czBvC6pCN6+QxVnfXbCeXiAb88KvP/tgcFZw+NHmoLKTB4MkIUzpbKQe1el8HY9uTAoCdc6vH8y5
dc9EV0lJCSbzpy1nZlR8RjDdeLm000VRdJ6aaEfHlpd2LWdeWBMvGKpKwGCcYT9OMxM5PZ4GqLv6
UAqELH64Gyx12Hx9NedWIBTNlOFgllHs+HTPVH0IWiVBPNTgTLL5TA0m7hOi7V+72Pjnu2jOjKYG
ydomnQHt9seLciSGAARXCWdH//d87+rIOmS1//T1VZ17eWaRto0kl4PB6TQmrRCiY8HLk0YgSJNR
o8Xmm79pthSbOjCdX31axjuqhc2FT9W5NW+mwrGvds8ceiidqqEgq5uUM/1O5srLFAebMn4s4+mB
5frCaOcmPMcefIJwSDAVnNzNlGu0rbJJPIKzk21mmfah1+NL+d/viUynnw5uIn5GY06nOT3wu60+
tCYldw9+pvoYhWqxUVAc44sXXUpvzu6/xxrWnLaQADHGPLk1U1uQN4OmcxpLi8YysCut8tt12jvo
MVriXS98SbWzd97mhM2bKUBXn7wutd+oZp9lfG0GgzaBrF406RZLVGXNLrKdp3agOmGXIU2MXESP
Sd81O58o2RBFx2SVcl/2mbGjiuQurFEpF27IdXw9K8+8a/S02YLa0OXm/eHHyZ/a/IZoYLtN0vLv
ctLkRi0RU/r494rx5euxztwO7V1jbM6FWnbdH8fStVFVDUeytfe13yoFh1Vmqi/NmOYe7LR4Talc
XthhnHnpoMdDcWA0lYs8+fx2NTisOii4vNh8DqNAWeqoduhj1NNC6GP1vaohwqHG6Lx/fq0kjgAJ
ZGejAZ7+eK0GdnUSDJvC46x2W1l9TVU6PVCNDxZhEjyODgDYr0c89yTZslEG0PGvs5R9HJF3pZeN
gX1SUYmMGDWY1Xku5KGv3MzLQMddGO/MN4cLZA8l+LCxWTy5tURwkG5fcGuHLqBzYZA0rlZgxQSK
2P9mKNwmAnsy/MjTj2hpG5HMco5oGh7RezOtpkVtS+sqajXtwvJ1bo4KXqjZhzBX+k/maIckLp+o
DJAg1kKjLd5MszqmDc8vCqoDdmL5jw9HLGCYLojy0mmfnL6A2kCvTW8mgqH0CY2f3X+r23pVUge4
MNCZhZmSumoK4kqBKbrz8/xri1hOJBXAF849IkifwOdvnak6fj0F37GXJ6vyhzFO5sRMyI+NOVEH
Qb8GijAq943ZmN/0lmw1P+2JhQ5UCAR9Xa4aKw6+F1CJEAvRq20dYHP9DB2v84hOL9HkawWmOmiL
MfUiIWsSNI3woLvBsMzHzv/hlzgxswZxFqfbEbplAObAJDoeBudwb2o1Wt2Y9v23CZjFo5prJEIX
WVNv1a7ywe4jHb2LU5XdYRFFBIhF9R1Jj+FWq5txl5pINDsRZjedUneek7jHqEiaJXc42WTUiupF
iFDQQ5wIhamfyrXfhiZi4aS/LgyBEzGK283Xt/fc3OQrjgmfziF9ipO5CSgPo67F3EQm/FIN8gWT
+Z0hlI3IirU/k9e/Hu/cG86em80e5XsaQifjmSFubMJec09WZJOyjvV6sutlfmHz+rnkZ1ArpbFF
LZMynXsyjDEkoYDyl3uIyA9lGdVoBp1fVfKdJvQNghQyP/SfQZ1fODKJ8+NSpeWOcrg+3ZC5ZVZl
ZW9SEyHj9DkcVFxCtaEcMLqo6RrNDGecClr/WiZdtUpzRIJKm7OQV3q3M1H5m3Gv7ITaKhtNGvnS
RxjKhCu39DvpYLvxq6l1HNQxaC4TewpWrtQsai/2tAo0/0FPjGbpTGa1SGRswFyZymAd83tI3S7f
8HyQ7EtOw7Yc+mqDo4t/nk3mMmxkvLYVW3+shHnpUZx74hbBgoAPKDOImQz39xoRQRbJ8oQALlW+
jHSXFmOvbhMNptDXM+vcWvTXOKcbI9zyWVq4fe45pIoQJmu1yywM118Pcu6DaAm8iiaQXs06jahT
K70kc68mBg8f93I08wWH8aciCdHUN+MF09nZwWboMBtf3G2n216rZjHKcQOjv7MyTqLTtjNKQopR
HwkZXbh95xYCi7I/Xwsse582v+k4CitGReXVcX3QG9taav74VKT1m4zQLITWhTv5iT3szLwQTkkc
YJEQ2Kd9mglwG/eXfVo8pCEuL13bO1Pd73Rq8atCKKFnlGSmDqUrvkWqH3pjgKkhKKL8xgmcZOOS
NfzdxhKEPcMn2eTC/Tg3bXnOgjIS9dtP1tt+8BslCdnm9FX5JtzgMdS7h1SgI/l6Rp0dB6f0jFex
Zsvcx9ej6eBxlujxPE6iJdUc+ZKPSr8q2vrCh/TctpXiFKINdf6LffIeit7FwYH20pN4RsIGiWuf
H+rC3MeOdpcW1RF0wIVCxbkJ/NeQpxvWOT8GjZ6aeUoPWaEt3lwjRdxu7euiu3DmEOfmLydSmmRs
HzkLn2yOZe8Y5TTYGcuMPv6UYfmnj0glJ3PEWVK+JfKlBEuRsSKvo2r2GijarMysEf25XfNkUFQh
I9xpvFbHsYCrDZ9RKOuHYHKJ8MuB42d+42wGu3ceHZNVc2HlhC5mSjOsoBxR2iz0P2qvY2cpYA6U
6s+4aG+R4pRryZYvAoRLJo0A4JuN+kOJ6JqPPaijr2fTubvgzk5dShzM29MGbJqWTQMck51fOe0m
OcE3UY0nszSvqJk+yYhIy68HPPeIZ2cWQhmbYuvpbS9j0hcqNkNeVLkKurgWvMvE6Rdst58SpTdr
0r8e8V07cbIhRDGjc4G8LhwzT550oIDZhj+SeRYA3WUIdvfBCKGk5GI0r8IiTR8JtnFW8Yy7eLcL
OCGkXjC5ci2R9G2Vvke5/vWPOnPf2WzMFmhCHT7j6F1rdDKpi9RL3MBYh/Vo3eQh28YxLpqnuNYm
D13k69djnsmaBBXP7obDD2emT2ffYDAnSEO80c0EcXwUgbFBkCo2ZBQ1WxDzsEcsE+Wkma7doA6X
Iz0ZnBeGtvr6h8xE2dOa++wLR44BR55Gm/5xDVORRhB+E2X4lmGtL959DZFIpwPa6ty84s7YOxmj
RsZiRfZGShFZUzL6qFEddve96NXNOPrqc2iw8dblpD6zLc63Yc+UwjGVbBD1QRFpw7cRMTZLdrc2
rDklXChEmCu59EKrsokhb+2VE1zpRSIeEpEPd7y2mNBAOUxPodO6+1S1fwCKTy4czM9dPx0wPOj2
3KE/LRxRbouJ6RRcf5oMDyGyNG+whugp0pRw8/W9PjcUwuv/xd6Z7DZutVv0VX7cOQP2zeBORFGy
JFtuy01NCFe5in1/Drunv+sozU0l+BNkHiABElQc25JInm9/e++F14A0Oo8NdQr63cTF0qnrKvVY
Chor3badr9J8VDIcqURJXv76e13etz9eaUr9hUmAyoiN8cdvVmtuKacqYzgYHZoZqHhbCHtBQtjD
/x63NcySk9Ho8Z2YzelsmlpybwrY9bZVtvu21vvD5Qf6t8X571qcITRwTf1WJfCnFucbOrXUX0wy
vy9xQLRRX/dLiQPYDmQ51n0mmzgmMJc/+qXEITAANkKcMEw+b7+hPP6/wln/iRsbedzARO51Pecf
4Rdd/48PDbao4HgNDpmWFbCI+cP9gvBt5xTouYcqJ9IFTY0SXXMwIclWtFE5ItUZDx0DW7chaKIx
6FtR8DezZgxulk9rLLtu02BxTjb0hePyCYyFqFQRm/Ndn1Hq5KFsvpHK7FcT+B7Mq1OceYuM6qE1
SQaK9SbwEv2Kn5Jn1JIyLoLdqUmQ5r4lww4LzK6nFGjA7G+5D53yC/Z5jLwxTfPdpXKptdJl7412
fGwcRbxwa8qI+DGZCPAvtO/4MNYd3GYKm6RmHRZJYePGTW2tbqk5uTTMG/EqaV6+VM8vGoe2jzGx
Enc3BZ5mPutjnGRRBUqVPiTSac5bqgcLmR+QHCI9NcIqfAvKYtdOd53p8UTzErJE55UMjL9r2AUk
D3jk3J1eQna1EUkq3d+ZwygoPkpZoR4MW/2XCfE1qvf7glAjWDR3k2iqnN+9FPXHhirtNyZ/tfzQ
KFyDtfGmcunbconIJF8qRW0bFb+tuaDchgvWzUg6/3WVs9CiWnHfprrz9pK6d8G/qU61/quTd+PZ
83OQcZTFWkA04MgR/4IvrNhyyJr0BwIapEnpxhgo7vYpl+tHgHSjYtP11bTr7K6lyRpunSMUwk5I
MlraEsT3I0HCT4Vi3ekkEdn91mloMbCFIiucb5qi4/mKk9dRbknCRQt2aW1kxAQC6y13BrK0iOXb
zOvrAxQGqmQB8GETLB9SxeQbAW5SWAZSM6xB9mkG7L4BiN8cLE8kz5FItSAYvjiNET9U7IC2s+L/
FTwhI32iB9YjtxENrQ1LQREDG8UO7DQj3SdzE3x1L2jBXlEGR8UbTEakFIagRT8HUKPTDRFS7ch0
y1dRW6vf96QbCdN167Nllk+51ppv9BWAODSBHWZYU59dxT+0J8vecSKzD0mhupsUJ7EHmBhzqH1f
FUMxaLHjAxGHrNivQ5Sv0FzgCdubAvzieOEwKiKjRYFEtXGTGLyjIjY2jMk3ceMR2TKlfza8GrSj
OYlDkBflobaXIJSKADkoFqQ1QYUsrMo6TYoUWSpmZKXoka3iSMqxzV+7Os3feEfL/TzDm5TNWl7J
um7PBdPE1zYRRG5ixajMemu96xwxXleKYFllCmYZt3Atl1zQNKtpFrcVa85uMMZa9wHcTFxXXBJX
5dzH2qb1s+xYu4l1K32JK0ixNMk5g9W0UCgolxuzG5EW3RN9HtMjx5D2aBUk77QZOiezZ/7cj644
4bnnlDJLYK76BelpKLqnozifzCPTntNMstXzwN/1HTxQZ4QMiutueYHOx9o4IPKn+KECkCiZnHqL
5Ac/AqQ1CaHkYIIdXbDAqz6wDSlz+SFr2KSWopTqildKXhByqTGMezAP3s5MyXitM4TTNnbkCeBM
tivB2YdubU/3eeN051TRUemUsu5jRUyVip3qxLRI84LEt3PTypdVMVbh+lRbrhOxbRSBdbqwWC9Y
1koRWtHUyj1vO1eLpsQkr2g/LM0V+9WvZto1Y92KOATZm07RX70LCJaYGokOk3i3Pzjmd8iFimGm
6LGL4siyaXyCfTLepHF1144iOJuKOotaUe5X6lp28wVKqys+LQwT/SYQRXDWmsq8pzSG2kiDnf11
0xjlPgBzW3aQgDaGYt9Kmdjb1Q4A4sJFnw9ZYSTHtsnJZfo0aPFi1DeSCuRAUXUZ9uqTRhPn0aSX
4tEFJGqGutCIenXu8jXNEb35pRWqVypq76D4vYXL+ZPyvyPPkiACpGR+zhXvt1Tk3w7V+sno8+Eh
Ic5yNgUuYk12K+lOmsQ+DbDczrPjrTfjAFW4beAL8/icHsqsATrM1eNd19O0fCwXKHGRwCeua2c6
akk1QuY0UJVFbx1N8iY7P+u658lxhrvZoeZ6scd1b2VzCnhQtm9uIJsvvqi97/Bz6OxwBfSAIEg+
JvpVIlq42HaKFvXahwdEnmqLzClCmkpIdAfaoB0oTM0n0iXl+E4LgFGGozlZZeiuWn5UpoRntgEi
amjLOzAlZ3HouDQikm3sdszZ3Yuf0GkRgXurvlhJ4tPYPMc30oj90+gTsSrntT+kgX+FqcKES2Py
fKPoTpRngdv3NvergSJl6hgkezCsFsBzYqFRXWEX1C2WHl3WYy1fmFbdjdky2IeDrc0+AbVJ3rfJ
4F+vVCB808kFw82TGY/rgNeYWgyhPaWp4751GevrucD3sWkGnGzqps1qd11jRFvdb269orbOCFJY
7DBtbwu/JJBI1Z6/9+ijUZ+JKbNCM9C6sDJYutLE6r8XOgBzPbPebTk0N1pSO49+ktCUoM/W9SQC
m9vgYt4xSuthEtc36g08dgRf9quQ4bjU2TbIO/NG+oKWGpP8dp/WzV1DtOGT5wvyvp5W7rqucfaa
m9esdV16hlwejmVB/4fWWO1hWfXh3nMS+6tIe9LohiD3KacxeDScvN3V3UAHdtrjFYzz1IYc3dp3
RdwRaDXHOaC+pvb2E+u5cNKtax+0BW87xQk3ZA9uhO3OR0pL/cjItO5bSieCoCNrCq5i0XlXHiUc
GMsGOJfxMty1a9niVmi7qxwewtWM6EyxbaaF00Qp5T42eu+Fs4D5NFtBvhDctLzv5FPkW9X4zo6K
z1enK71Iy4N7y6S0gN9PF7ClJuQbk1seEQ+Rp8ep7TU4UuZAy4Pt9jEP7W79mrU9pPshi6ejCQTa
aXi8sexJ+Gjaw67KC+cOmmGxM9gPnqRb2PmOolcv31qY1nIqMm15tqis2Q5d/8yMU92OE7psGK+6
ved5BzDSJpFcCm3ZaZnhXZlN6d96BsUU9KFlbxzQ3CHUciqquiW+km0eUwJQBOTHjR7wlVMmRsgn
u7ybsHinIaHs3KFohLagegSAVmjF9OD2PfFJUGYHV1/qW1F0E9eJ5fZ8OALvg4NvGmHdMveFzm0F
xZfDNA0Ic70Rpj49jpDLPukUUH6y6TzckRZcbdpxu+62LURwWuGpVlHixAfda2W1SfTcAnjd8ATb
+GN8yOTYr9s5sfJjLoKgI6JsZJIjZkA9Zmcmwzeryr0hgIohFsNnZO/863ikzHIWfk9yMO3uXW2w
ALT1yznoemMbFFkSCkizx7Se1gi/e/K6uv4pt92nxCXRKM3sXGcOaX7LPlaFZ3zO8Hxv+gVljuYE
soskDV8pTDYPC161zTil1raTdOO01vrep8uXzNPu/RahOEhHd1uuBhiCDp5ZI2hB15ESwsIpAYS2
5ikrjQpIK03CDMc7ufh2GNAZs7VKDjfEpG9HO7NuBsd+MwabYOdIRDIpqLssCr8P26rkhammYFNW
OKx9y2o3jWfX9Lx21o6qyF2a1MvRz8bbFO3g2errsoCz2dBp4db9zsB2S+3qvIZxAVhsbRZBtUG1
93xC0muWW28Lrrk9+DtKfGkuDWKHMn43LULQ88VNzcfvXUPgpa8/fqrE4F61WrwcHXPQia6X2XZM
Jjtc/Z7H3JBmBxim/m4ZxBq2Q+yEiy1hvTQiOddayZO9yJdbR+eXY3VEMY2omBPaXoRuS6nv76bW
u5+lhf8QpLxDpRfD//7PHzXqgKGUHREhJnYsf15CpLG9gIX3s0POTpUj3OxBKF1hxGwcSQ8NLS3d
VyQ8v+aRrRd/I2P9UVpR39xlaY5857AK/WPUcM3q3l3WNjsYc9N/XXO2g21WprfsaYuHv/49lUrz
e2GFb4XDgb/V9OsTEf1RWMm6LHfntOJbtWZXR1wjVFnUS9J8++vv8ycFR30jG48WQ7+OOv7HFRKV
RYtN3CA5yDZedim7yIML6yAq60zcdX1BCcoYpHrGm169t17CRA1fLb3FhaeG6zjlp/vrH+nPb7Ha
prD6QbNkpv3jvkNStp4KpoxDB9jhRq/6ZW/lExO0TRuLsdWTtP86y5H3mXaVn62G/+pHf6cfmb7q
5f/v+tH525eeEiy8V98udaKHj//9H/aO6ot+BeI4P0HIuSQaHARnW/3R74E4Kux1aQaFVfGbhGRT
86mTnGPVj3x0QX/91gCq/5PGT1agP15Bat+AbRg7oEf7JOuOP+mgEj6z6pqxWAKM6c1a9CwNKF2w
u3ypr0cvsxfGqmyMU04jGuHAgn6qJ8fvobmvIn4sKz9eQYBa5k1v5O4t5wj3es5RwGB7arSGD2U6
bkiOart6zeQrpcDVuffJc25HM5C7QPjZ2Zx9i6dGT/FNO1IX3rJYCylYsM4UQjoh8ctup49+dVcU
en0nWDw8BLVrwqtdkuIZht5ENXPvU8nTu/Ur01pMc2GqmZvOb4KHEmfhA3E6JvhiPZBch75ieMmd
2znrg26U/QOP4HjHGcm9XWMxR9pkCVL3AOXnySpCOkfmiEYIbtNZ0ZVPMsvnd8+rSJENDaUJ9kox
Vte1wx1Jy/QFnI5cQr3Bw2glo7kLUs949JwufXBml84D3aYORdNB7fTJZF773fCJhwl5WvxqHv1m
o8WYZLXrUy1kEerG/KWgGIY2tLEYrqBpZdddVgNsoddm+JxRxUTLF+/hJ1CA1Rk+ZbrTRLpCpOZm
tklZZ2wBlHphXhe+KrDXsju61UhHl8ntVOTQUYGnbdfUoRrQDYIrfWqm6zklJU6/dXZOjcpFsq6m
5XERndzRA00pFSfiW7+fSXZz372hDmK6tgfgP9w7rXfEvuaYB4Z4ZL9IbV3FUSuqzVaozkkTskFr
y5vV6PQd0FxtC7+0vteEbj2KxRZvWCHL7wvP2CdzlNmW6rX6thoc7Wxl3i5xdPHKa9UuIfe94K4D
Dftq9RndpXT7bGtOZchkxbqfdLrbNLwrH900DLec0ZvrfBbQ56xRweL54DCwoTB9tYAi9SFnJ/r4
tRV6QcgenX5w0E339TBSlOkGnYgWvO6bSofR6g/pumF98z6ao3+qmU73xFHbs91TBy5ruuZom5aY
QZJ5NxsaeWwqC/LrFosU/q7Wv9JHt/yW10l+pxOj5DOVrLcFowPoGifWvvqN5Vc0ew9GsOkmt4SU
4aFB1JlL0z+G1GNW8Ey3Kjoqcq10XjOj0l/6OZ+v3aDQo9Qe5E0G/xSJsO3G+14xYLoLDoYqe8gw
TpY8Bcx5tz5yZq/4MaMiyWAwEQ9oCpT1Owo0Iy/QGUPxZ5ymkytYT6g07gVQM0w1sJpMcWssRbDB
FNUfnAvWxr8gbuIL7oZZoXrmNtLeLYqGUydwcUZ6waJMsXKId3JgRKzCZ6tYOpwtu9tK8XV6Rdpx
O5g75QW/w7UNoO4C5ZkVn8d1C1A9raL2rIrf45BLPMp1RE+sLoCfUaN5cVcr7k8eY1QLtZ9xQIwn
z55RMwt7bhO3od11MXeSjAEOguZHeUELSUUZslYFHELnpGMlJwv2nIwDSKL8gieiw3jeWhdo0XoB
GM0XmFGruEYgAo2X/gI7Slqzh3xUuhcOEsGNCxYJgJeiJPVjm8BMSqZFEZRmXYJTin9mKyVe1YoH
alwkIJYOImh9XFtz0NZQ+Hk1t1t7pEn+sc/nxP9qJ0UMeTn1Sn1yPlVjPrHB81tHK3bEWkT+sXht
axQIv0bf/2wa/vcc8DfnAFUO8lfHgG02iD77Kv7TfP9PCAys+pL9cCT4+et/hQLRCa4HJHYI4F+Y
QDz3f+0E935iE04XERbpX6Ghv26V/J+otA1Q7zkAk/p1Ofr+Cgr1f2IhYmHjpleAEYc/+geMvD8f
ffGl6lQ+kQDnOI9D9ccz9kLxnIHIrNOK1oRV8h1W9+28xAdaoLc1NrEq049gb6Mglq9GoW1ya/ib
gUKBln485itrLJkWtlwB7lgFJvz9srYheNH6Popz06Pfx/brErTXw8hDpQJkbNIrxpNpG7RJzemX
djd6QfcYpepoMt+4VsI1BfehwTZftU3W+DvBRN16xhkMZryxnXEDbGGrjUm60duvmFv5j2igqnke
FJ9zSDHqHxebquFs+TSszT6rgGtr0eIEVzYkzpSZ1b0GgFJT36MLUApaP1jWVi8kboIaQzkPPj4T
LLP9TWVxYDCtUyInbwOK794WA7MtDauZr904Tg7aQVhsNoprW5P3JQ/iaK5Z4WmBuHeDN4Nc1ZB4
7+vAT1CxDEOhCm3XA10c0K+WRrIpt+NcMdkVD7MWP+Xd1EfFUEWjaD9Lcrb7rJR3yeCdACh9WYnB
i7wIscGXe5dK5s1E2/bGquuv1WxjMMz9BVV5+krae5u4CPz1MDmgnFqG5IFvtpKptG6TCmfQ5ZL5
9+byNzcXwk4+tpj/PmQcmumHu8kvX/DrgMGOGSQABhJm//+/lQDidKmGw9jF+vkPtE3rJ4fcIPR0
S4XhLl6IX24l8MUsl7Cuz0yibjIM2P/gVsJU8eOFzF2JND1WGwubnonTxvrxQl4qIcbay/yj3lXz
ScsHYLZQbB5QLouPqh7XwxQLm1IZqgApXFvi4mxZVf9GOTIXCR1z2p2ReFAxIQmPd7Yl4udiNWP7
1GXz/DUVWZ4cmg7sUAhs0NI4I67JDlWcTcJces+LI6Z7nFWUgPYQfujtRIr5GMfFuR476T+ncwPR
cS17zl+CJN+yrRuuJIE8mAZ2dhidsYzy1Ooke+rAwZheWe4HZ97yW617h4TigHMezCMGsc5+gL0h
EYbHNv4urLW6TbTxpihlysKxzvK3Nba6dztOxpc56arQXIb0u4bExbE0cdjL97N317rAHrfzYg13
uZPMN6vXGxMFXPby3as07b6p82nceCMdZ4RL44Nrt2yUkeeNbDM1ln1tprj+idSsnCVn7FrvGJlJ
GbjxEDmMdG9AtbDsc9709wOFCB7kUbd8XIw0vZWOPDgN28arbCqTPf49H+nLHvd6Q8CQ81JF5XCa
rNl+rdPS2yxLSv9QY5jqqEieLtnWdhN8LEjzVNWj/OphWo7y5AZoXmZcdEcZF8B1BsNdKaRsXApD
5+DUr3RfQdBkL6sHrX+2lybIdjFJw4dRjVzJkrL61PThS6rFvgiDDLtyyAjWPnZsH448T7WwMWde
nKBEndc4Jt4aHiPkxk/WnHzv0sgwcbzxFS/5snElPRUnFgz07VFwySowTrzgSKw8Ftukoue2xAl4
S6VdH2YzTDLMYG3HHnhOKU/jIHAUOWFpPAlzcueL9jvTwSJxT65dBl/Iar5P8HtsiEDY+WjvX8VX
kKIuFKjYL9nyUMc/WnUXrXToWoe2dlkIARW5I5Y0bpu2dnZUfBLEyC00T6MJeHzMmTHdrmyc8md6
/ON5vF81n3VLZKyaoFrXGLMHUrXpXWUiBZUfvLsmQiXl2Rmv7WzXKe0N+kqRQ3bWXa+Kz4kCoVYG
pZoGvYtvkzO5tNYCTE18vkc8dKBh10dbQVWnC19VGCwir+LaaHeaArASPcYjSv71uAjwrENVVFze
NLQqP0mrIK5gH5htFdh10EG8dsKId7nCvgI+NaNMoWD7xKrYsxgnU2FiGwWMnRv7AV4JzYC6c70q
qOyig5fFfbpcubNizspZ8WdHhaKt/Z5PoF13+llzmsXdDgPYWksBbHnQiqOJDSLKiJ0crDmYrqVC
3k4Kfts5nJQ3TbV2J3fo5NHMweRy8IGYmyl4Lpsg8aAFw/2acmEWEHZXSLsGxF239IsPv2/sbe66
6abJ8uFJk2Z5LifAEIPC9mazYzz2tmL5+grrGwwAftmhg/pV0N98Av87moCAR1ncWZCBA4UITlYu
bNZNVzn0YEwKaVQpoHDcUSiSZ/robOah9K/61a1YpQAh1nJwxJwj062uEMWeghVT0z/ufZM+Fbcl
qMvtCbKZTWuoR00LkT624xuWNfLGUYNjp0ZIlrTri1XaNoWDtCKnatSc1dDpSeE90bggT+1lJg0u
86l3mVUzNbbqKztvFaBbbwEO8MqpAXdVo26hht5Gjb9SDcLTZSZO1Hgcq0GZvk/q2QcIFTThdudK
DdReX/knpKh3fO+MogkD/qwGcLbXtIxfpnJLDeiTGtXjy9TuJiWvtnmZ5n012GeXGd+/zPsKqB7S
kV9fZ0463ObgtD5GJRGMSizAWAmyWAkIue3JXT8gKkDA9e/Si9KQ8Pa/5mzMTEdqZ0cJEoaSJhb6
KZ+opSu/D0q48IzEfvSQJe5B+yWI0QgcpZI6xlUAZdRtHDGlkkJI8KOKULAgHzMllfjpYL1bSj7B
lYj2oiQV32iHqxkMw+0wOEU4K+llUCJMctFjKiXN0JAqrjFIjNcsx+MrXUk4Yz4UW9r9uWWi7xhK
6MmU5KMV0vM3hRKCEiUJWbkwTXbUCEV62aa7SolHmVnGn9KLolQpcWnJzKzYrEpyMpX4NJgxDcgr
ilSlpKlViVTUR5shhA6UK0yiqFgeelanhK01jafrlVqbZFO6uoqQKgnMlcajqWSxVQlky0RsKnQX
kb60SkCzlJSWXlQ1bkzdFU/0+T1Vopt10d+kkuImJcpRtLCGOZ/Ko9OLe0EXea76sAwh0P8QQsjH
UNpS6K+LlhCOaGhUzl5oKQSAHIrGlTyJCh2+0dqko7mpLVlF0nC77WJxeI5afV4/2Ae7ERXybEn6
jFswSW2sMX3P7ipJF4nGVD1NjP57FNEk4kMKxTcdyi02m/Legm6wBdNylInWbju3/yUa/+/5+G/O
xxwfdQbA/34+fvk2iP88Z32S1T+O3b985a9ztwdxl6YEBmiVQuLw+9vc7Zs/0XSoEvKEhG2yyb+T
4vWfXFX34hH8cJUgj6D+69zNtM7ITYmZe2FxIe3/g8MymaEfD8s2tk52O+QBPIMjvvXHEG+y2FNZ
U2x7GCpPnhq/doC0mq0qEqvsLWaOBrKttIyHwdA2S5WUHEdmym11Y7oq0l7LI0p1oQCKoH8kJKxt
AqsMnjNflHv8QvCtMxk0p2Z2OlDmleAmU6TOYYg5ZO5kLuM1dDR7cgHKOKWzQTB0t2MA+NVpq/mq
i+1j7ReS62FJ+k1S+cknox6CeDM6VJcHbv4aTNOzMZSxu7ERtj6tUKxDfqVll42avqXiW95TemUc
RVNnsEqYKyMRa+XIyjbuHpyly675EqPd9ro37ttGu8/iNh+26ZxPquUEKMMEPQzilf6y9v14Yrm+
PMXtYu2WfkiVyu12dGGp37ysiyEyKzfbotqVO6y5I43Z9PQ8UlzJjd3ijJpDk9yyaTBOgZF9aorG
UXD68cYHzeCPJfadTm+2yahuaENmi8eizb27uDFwgNkWLaON29vGrqGbDBkCguI2kGRZfdytkdmO
2FYXSgn5mYutNQg75HRcMdZ7NIDN1gvlJ+2VkaXXnr2Ye0Omt4m/jmJrLrpdbml9NkPbwUVYQ+y1
rwXBV1IhtQsr3l3FJq7EFZk98ckelhxEM9yTSBvNPrTzBZthP9QO74cjryFbXYlcf8ty02E2aUbK
0cVzXC/6MZj6T0uxsKLHEPmZyu/laKStR9rGp/qX1k/MBM6WbX7yMNi1VW9HrylBxFXdGWcoXpCg
rFIPqEnj3iZycO8oZY3xyHrjW0yh+f3SNXnkJC6HjLX9Jkziq+xqV26xXZbcQZQYjnNQbvocQYMG
pBngVUGTq+HG3FG1+N6wxGuCQzSEeFUcUsTl5DQJILH3c5A03XuPEeizPnXye0aJ7r3LI+yUJx0R
BtdG3nHYaDgD1rNQjNTWbOgV62+kqX+eZpwo+D21yJz0b3ZdffamqRlgAdfdgU4TuSkzS78lLWOo
3rrFf/OTVD6tGk7YfIxLepTjUnmupSQ1ZUsn38UuSPmwxGz2mQkJRC6l/VkbDVqnIFbkWDYr73Lk
eIIDqVoy3I/4M7Hwpvp12+GeC2djwYDbmneTY7ytQ/Cm9xyQ6UiLGKSq9iqAfEpAwKPBfI+bxdzr
iem+kC4gF9Z+000ZL5vcK2nkJpJw5ZTj6N+mpU37TgBzJk9d8yrhnvPA/4FHtjWkZzwcJzaZ02Gm
Un3gw2yncyiTYTJvhmBYE5io1DWEjM9vFfq9fOgFqIheH3b01VHRLym+6ruivaG7Gyzb6M47qQf7
xbbSQ1GsY3dvrqZfXcnYQPdGxs9PhYXTL8oGRrTNDFkWJ4gVR57VpPSsx0ZEYfy0cT1N2xqt67/Y
fbU4ZHFPDNvwbsWQ7nGNJZvYNbUdTOpxE+jLtKvtnFrcuSxeZ8daIJV208lnd2TXAJpY31Pu4g+E
eos+d+7TpioieNdYeae0Cv2xsMMczf2YF9ZKelC2+9HG+DQC7rqZRmfiFQDt89SVunNwcOHczFga
n6dkm8ryhJki2VYlkUxMPI0fzZpV7fL2hJH61Yxnd9v0g3mY13glwzy0p9LRmxvjkoZ08Nf1AGM6
U986yql1KNzR507Vd/cUPFpPBPbSUAmh29TBTxwu7brsYw3LcBiURfG25oxQNrk6cN4G2Nl+/FwW
MD7SUabQ3IBOc351DZgr47lck+W7TNeRP/W8XYqZjW6vrJV74ppf7ZhzkOtBVN6kbm1sG1OXh7ha
yrCBFXiNfPiZBwsGe0FnVr2ybaVvudHWjWinyYWHnYmvZs3TJvLYmV7bFQPYmBiPCV6VK0ur9FOG
Hyrsaz/fl54Gwmrtr4bW19mABn5Ue6BQjFobr0Dt6AedmgBsu0V6cCebamXP10+umODoNr2/G1rd
vJZoXqcZYSmazfIhdtcl9NBI91MbDD79itl3WvwAEi4EgTbsVmzKDEb60y2zO3QBnLZNjl18i4fw
rjcwvzcznC6HS/Qmhc6BSXH2w6JsNTrsi2DrmJnBmNvFu0l2p5ka8ojZZ/hwmn4OE2LrUU5+8FpY
jOqrtNNDvwZfgGNUh8TpP7ogkZEspi9VBaNCNxYjkpLHjdGnB78fkis5lda2iv0zRYAPYsAkaVUm
8XfAJPeTnVW7XhvOyZI/SH3Q7qc0v5t5XY/x7ODi0ssz26MVpmDBZnHO2Jdu3HFwd8469FubVB0W
oFEK5YZbPtkFVApyf5P90FHc7x7XXCzyZhn0pImgdDKxm9mM64rl7II6bk8NFGO3ppMYFH3Qro+I
/4H2Og3mvGD093xYQc7A+nosam/dYIcvSzvyUAuWK/aOj47Xu/l2HVeOMgOqyHksKJcNG1o4N2ae
K5i30VfflsaYqV6Xa3eLe1Ejn0UnzIvVyvmlanSw7pj3T7Krh31HxleAdPBmctZLMR51t5i49Zek
RuYxFVdLpa+RUXHH9AvNfV9yP99yngNnoQcS8K/pVQ/+KrNjpVcwyS0nwoIx7RYwFR+dCXJvEJNz
Nyx+h3uxM3ZWLwCYV9gvYVxavEDFUsy7VE+SZySIdgtiG7pxW8ByDirLvsr61R6BLzkSQU4i3vF0
A27U2K116vEEppFgSWgAxl4kWHeeXPrOGZTJ0of1x0rek0TFwKocoT3WyZYOlFEeyGPIE6OvdtC6
jm48PdZlsdGRXW8NB/M4Xjzkp13hdAH4n2Dtt6kl4XOygH0bnDw1gAPo+T3Qgu4hD/JpYIuAub0x
iAfi6Jx3PYow9YkpLv4O9pm+0ZfeAyDeL+KlpMJ3Gw+BcV3hI2YXwJv/ulqZvXMHZ48mKzEyYrdd
YAGojtMC9/IAYecqyTQlakBFiGh7rZD2qBlRJ6COUDCJ5ANcDP0ljtM8TFqS6mEiLQLq7WLXIx8X
EDZZz3jHzXuNLF6kE5mJL7YHtG0BkVuhF8q4Y8TWsYUHfZFGk5DYXns6KkIhXFx+tptWtxh0fSjY
RSoj4dB47QDNCaZKXE/Scw5u6mMuqPG23Q8lO5RocOpyb9duHwW8aUcyDlBHSwyqH3Psp58Dztyf
zMX1TrGd1m6YLaN3PegczbbAuZPgpmK3hbrrvYrKGl6QtGHhJI69K7WVcMns6AA2lrUPscC7b1Zr
j1M4+G1PrYrHfaA0gxu4S8s3AJQYO2FXvnM/zYCAa0a0dLb7OjKZL2HRV16807oshYqoE9dKBB3w
C3CdB2k0VuS4U71pFq+IoPME+2CuZOTM43havXE6L0MyPQxe0W/yepph0zM+N0Wbvi/dNHdKnbXx
8VIBvWmNto86cxRh1cyZYrN0keam7s4k6v1h1uZ83Q7Zeva7tX1sJ8NzoHchmDXCGJ6CWi9fEwPT
7BazQHBsliQ+Zmyuj3obd/ToOh1Ri8S9t1YxYY/G/G6uOt9gdbQNJQhttNSewdlfdyPHiWGFeCRL
uDVX9W5yW2eflxoBIp2zeAvl4qmhXBTMWx+JtkP5Jbu7ycHPnXPPM0/cJMYtFyAXizeaHFi481kF
Y3qqdW1UVLmLVmZU8KrGpUMcHLjWezs/tRlnlLLSkaIDUX5NC9dZCaymkHlp+vs+gov8wEGQ+mFb
BvPNaJqztZt6u/k5wfrv/P838z/1Osrn+d/n/6v36f3/uDu35jaRtQv/lal9j4qjgIu9qz5LPiV2
EjsHT65Uiq0IBOKMBPz672nAYwl7nGR3qobaTC4ykd1Aq/vt97TW8v3DFrz+V/rAX7NMCuTU1O1n
+E1tqk50odiOYKkA4hvaXz14uj7RYcGBmwmaNPS+HGpbfeCvUYtXRZEMaQYIgOik+JXAHxDoYbWb
6h+2BRlw0URL0c1s8wIH0GQynmFDtUf/mOdJUp4kzRa5zZ2Gu4Nk7ta9Ssx1duMhRHOf2IEO2iJQ
bnU3rWmaV+pkFvqONQtzhL84FsL9XJlqs8JVErHdk6+dGN4UEW560Hax/2GTgXqmSmIZl7FXBWel
qYv+u417pSsquTgXol5/E9SI+NbBbbNBIdJdcxR4pL9XUaM0kC2Ze/M9cC7vfRXRsAODS7Ffuuuk
XtqgO/352mPaZt56R3dqRkv9GTs+RflXSb6VFKiWBU0wJCjpWtXhHf5aZ1hDivmBPTOAnK922VoD
hBICudNV7WbtTW+0QoEWKg5z/TNis82POphbtqanvuL2K6DHFyVVVxV6Fw7L4LDhYEuueqMs8unH
JjNQZDVK4P86vYWAXCqF5kg9LSje61v3AwgdHVARklsnhCixNQNPtTtvPFSkSZbHl25T7mD9RpVP
B773oPmBchelVn7r1bD4W/5mc11ahQaSS5ArhOHCOadzNzkrcyN+j7be5yJEHs1K9lc2OdVPuqef
45g/bFKgaQeb5IWecbTiB+vOVOGnFcQ1UP2Z1hClnsAGsl6oSfTRjLeLr5r49mHn0/7UdLP6oNig
0EsqOmCN9wXdkBHSrlulaM5yRGmvq7JSvyWBxjS41r56v47QBaUCaX1c1PwtNXR9BeWP9nat6Pv3
EGtrV8Y6BcnhLL6szUo/d30//BJEe7RBg1C98OksOfeUTDkPdsZ0ThWpOG3ULWvaKNTdW7UxHqJp
eYVIgnZRlAvrggJjXpBoMuZ+VQenlYVIupq43pnlfw0TmF1NM97f+x6In5B67n2C1umlXYfZRVYI
vKPnoSu8K88Kf1/dsimDd/aO7tUQ9m2Alg/q1qcyPF1k03webBrrrYMM98xfOFU599EfBJcAIwY1
NX2GIJMzt6Oouq0ivqWTgmLv9Zai8VXthPpdjSjsyglB851Ee3pl0e1004uqsbWzyMvzC7dK/Ldh
UajXC7puPjiRtru2gpSX0wFbwX/uNZuLOvM27qwx1/qt4hfV+xwP+8rQ/fWZ38CWsbfE3lSC5ma7
28PJ4uXIBa6D9RU4EURwwTv+gDVmYLMsVUXNBKZoaKkg1IQrb1DYJ6G/oJJtK7cezsdNq1mqkPv7
UldQmGR2SarCFWsnQzAOSfBmltP1UpMOrL2HTRJX75KpvniTFmp6Z6dmMg+9UD1PneTPik5F4CfT
7edtyijBLoOFekPF9Dzku7+K8Rbp/lk3uGkwHdbbWL+t1AyYu13zqnWpINvpIU+LuaoBFFnIdiZN
HLzJrKTQTq1CofaoliljVjt0TxEcv2mXbbJJ3ZlPsfg6A0F/pSXx4jv4I/VPB4XoO3ej5XeR0qTv
/NwHV75NkAskeoj8b5FKPTHOlO2spKaJZltZTs9NAkf7NHA8570DEWN9+vrWbdlhnuyVmH4oBxx4
4CALtQBCiK19cGTsUy2nyzNb3BJLTBXw4bZ2Umep8nFDWVn0ZevqbJrmyqdN7YMatSCDSq6rLPKA
4lPDpqbNHixP9BDRCCfYJctgN4Vv3gUNRZ8lAIKvtBzwMiri6JepD6var78ATU88Fsl9A+LYwfqJ
miDPNG9t34ZkM0+rjVa9S5P1+iydLsKMPCd2ZoEr+sFCSoK2C4/K3dSBHoDAx3oLcnzxnb0HT4te
x0sDerar6b4K3ng6am5naegsPoV2ul2ceNGaDqfXn32YpxeTDzSEJD2KCLS1D599T1mdIG9v3cYl
GrwntBsvvrOaF1RnAd98QY21ud5UOUBaW6jLbh3eQI8iKuyJv3sTCw3oPbIK0Brus8vYRu25mG5x
0fdmAaQ2LaP3BH3+la3z/vutINMu8n3+fccxwVfkm9/yxZ6QsGlQQQ9SBHdLcx8gKb2zKb1vLMJw
PcMMleXiTvc0Gr8dxXmT+6l+uoCK5izMDSiHQ6/6Su98c57tBTAN1gLYu+3ImVEmrFbaWqjl6lsT
GVZwXdoppT/3zIiDb9qW1I1HAwNY6iS5DE3IHyObrY5PUH1ot96CYsMDSHFvdwoKkMeLggU6uZl+
G+p5XZKgM3YzV0+9BzXJm7ON6i2+svJ2KzOEG7Lm6S/DDQCmkl73a1NtmD5E/fRbkNOqQLYGn9RE
8HOa6dSnar25N+JtfJmuveoy2COEm2X6bqaYoX7lVft8DlF29W6jNZwlry8EnMSjE5RtCCAHn0Fz
sNnCHRy4DdjqbZkHuxSCAw25PdLoZN5a20w7QHpeL5DVtalC+2S8vPUZusTJcgpPz00DM3OA3md+
SfBhz+FHCN+kPtSm1HVUHwSCsoF/Z72OzoqUaO+EnYQI8V4NP2P+i290d+xWJTg+ZQ5B+Nae556D
mgNUGuH1LiqsU8QooWen88MIwf2Fi/As1BYx6GiS1hfOWqnmpOTty8rcfq4oyRg8JdS/9LH750In
/AbOpHo/z0u1fIBxBBMZRN48iyG0RfEyR9wWhXM79IXLKb7XZO8Xd3kVXNCFDLS30v3m1DXqOy2h
xG7E8G3wPN4WShE2BERPLNaNnpszmtDse4j0t/OMqPYNDQ/qReOGtXJC0iQ9b1Ldi6919KTcWVIG
3hfOAf8L4OIwPGmSveHQf7Hd3OWQxKHWG6TT9QWKKSoABANrcJJ7ifegQM9yq+z2wsHJqviN6lTR
uZJvp3PReERRzIPMvABTpvK6ASYvjHMmCpJZ/r4oSrYBfU7NYuagU08VrtFQzCAVfYnSNqdOo22M
bwjQ+fVsrU2T4C0NOcL9ceubNfx/9KuTgvlGxxJ2tUhh16qx7OpMidB0X1v74E3NQnCEGEz8VjFp
dZqRGjP+RGcVEZCajNjNJqLRlmB4U91m+JYXhRK51KPypvkObse5dMpGOaUlGYVV2vOBq6pZsz9F
R4WcOwUuUsjZwj7ZZwqr0E/xMk+qdTYvXIvWXStZqHPfaMLvtr2/LeI0RJ4et3Vxsg/saBbug+07
295SWtvaeyrwocvMoMd2026k/5nItn8RwR502sK8bspVVt+ucrTH88eSr/i0hWd+iv+7H3p9oB5g
9oNYGaiZ0BY7ipXbh2qf+LUxwmXhF+XD6t//MgyiW+iFdE1T24uzOYyjdf+x4qgTwC6gIknOt1cX
nB9M0t9Nw+tv2M3n6z/z2hs8IfBg3nJ4aLlZUCcEgioSF/1bEv4fzgLMT0J+C7Cf2s0CQDpuOKJZ
gGBdqDVIzYIJvxUYQg637iVFp/7hLNjaxBLx49SE8klc3bSPaRboo+BYlpsFfeKCQjM59V7cEbbF
LAFZQIq8m4XR7Ygekyo3C3zXNJMbtk3Li7johDlcC647YcOAPzFwjMT1T83CfVxGhbDPaz+ODtOC
ukC7/swcDEY4sI0urfOGRec8sF1xDWwjc6C29GxuvxJGZxXwVLFkPzMJywcYCh+RTXzVTweEPdEB
MgNQIlsmLvbX4ULgXJhMyZyCSehtZ3vDERkFTILw1eVmwZkAnSA/bPdLYTALrjNBaQKsPhIz7dVh
PEY0C8TfIhEqNwvmBEfB4KvujcJgQ2jqFPJEB1EFkVPlViN6f5JXJj14cu+vTUzaAoV264t7AYMA
6kUsEuB54uo6GUc0C/SA6LLOErAhkERChKy/BnvBticUOcA1ogU4zlkAjSftN4uqkIngl4HRP7SH
vD0c5eRLgVu11+gOBcOCU15yJ5j2xNQ0zkbKKO2FvTucBYhUJpYF3Awq1XaVjM4ekMqTdxUJnugS
BtkLdUJ7vTQL+EmWEO4dmz1UReOznD20Jg6IXcx9bwsGTqIzndB5DS7R7l3p0a0CDLn0qag7ExKC
6PI9xo6D4JF+c/TtDZMwtTOYowubgJM+a7r/1UQCpwKlQuEO987wcBbcCbeZYnx6D6lzTMd0NuLK
dlFMJ+X+V47nF9IpJs0HVAug8ekXwyCEdqwJVVgXo9l//k+FTQN//ymdolOpkT0cWQsIC1lAkZ88
gMPTgR3BJ3RomE+B1cisI4wEPxk+DmbyKHJCWQwKBzDW7TVYC7YzEU4Uyqr956OzCzoEb7KegmFN
LKrGwIv7tTDwFGzsAkxy1Db7mGJ0OwKzJYi15E5KdyJ2PO0+/Uk5iJw4KXUH9njK690Z0R3NI7KO
NIdKLwWMIzERfVf9ETDYEC4HJXpRQrNhrJPQ5oDkVgK2j1QtkvCDjcAScEx6LHS1Dx5Hd0Di1Av5
etnXJyrQKdK9HEI7xgSaOqqA6tNGGdfRgFEUKlxSsyDCJzIJpEngvGmvQeCgcoKCXdT1R5+yveGI
zAF98l1yQ8JXIsVsW+imPqaQsS+HXoLNTjFYKq3cxrjWAHRFQtRObg2YYE1dF0ejPxifO8w2uSRS
uKMNG0R8LzkLhi3qDJBogshtr8GZgMNM6xMSyaRs2mt0B6OowkpvBRKr+FoCDdzNwuBswFbSnwwV
htZ7pSOyBLrgMJNcBdhDTj4RMKDiKq6Be6SpFBlMvGl4esdmCUmsa112R8IUEjyTNccY9KfiIJFi
YytghqUBulse7vhmgRxXF79IzIKOgJJOsY2ZeMkWUH+GVJeF0jNojWgTQFEtnUwzJ3TWUrt9rCsP
bYDG64vSOwCJdo+MLpmGhTKkZ4ESCnlj+ixfXgOoncPeQLyIYuY4Z6FTtpNyDQxB/0iboWo+5U0P
PSMSyhNSyuTaxpcyIB8sawdEyoCuW3PatxYMS84uPgNVRqg4+tNydJGSjk8gmzIwRfIcghLjsdA2
cI9dUxCSsOX07k4jsoZoEkjnCuitgPieauVTuvhwC9CFg9TzFObSvsw2Or8QWUHpNYAhIHtIOqSv
oj3rwiFjgm8MLK13DMY3Cyq1D0nvUJhDggRWwiBAnJJG1rA3j/0347OGL0hS/mphxSAMhhMJ96/3
/Qaz4OAaU9XnrOgPi9ElUA0AlbKFFQO/ANcQg9AfCgMPmf5U4SKTVoMQWQTmIzKHOHTSe8DUJyBT
YXw2X46QXEHzShce2qWtW/SP9eMNyiFPhSWyPP1JJREhmMyCpfMfW/3oOIDTi0XmIq7R7ZLxGUJR
9pM0hCiFQCRGnfkxYzacBZFRY4u0yFaxDEbnGeCxmLIpIxORFRoSCRF6izgIlKbuRKcYD951rG2Z
GngyWSeZSjMdRnTgPrZdDhJnsMpxLlB4o8I4NoNIu4yofkjFSBhEdvqUBuTe4A0PBJUoAe0bFHD6
SHJ8s/Cc6vCXnQNqyKZOGxZuUHsN9gLwDYj1bXJLfWLpF1yknzhB/8LDzGAkeDgVcBl/lb8EmPm7
H3hEgDz/vEd/tCJLtHIf/aAAxnT37s4X8f//OTp52vP/4MNHf6C9T//r/Qs+v/XRvR7f6vEfL/xV
tszuvbr9oO4f891yC5rm/8Llt+V2ediGzrwz509P8u9/HT3nwS74wcAD4Slx0P+GcTO/iaPjB25T
WdIPnAXLKF/mj48ovsauhCw78mwZ+t/jbMD+2XW6S48dh3G2fIgPn7rL58iPHEWr+8K/L4ujwdsy
muzg81UIK0q2Ohy5i8GlR4bi/Ce0Tlqc3Itotb9s/Gur+4xZ9x+OV2HXmCf7/OerGKbY45G7Krbs
yH/PQyM5GZcPS+9oAfbeguwDX0LQHMX+8Y7sGv+kh44e/OXAinRNM9Ij/40ahuQcv31umzqQiOzz
vmWA8j6oD3ciNTtRJpUd+iouoZsYTnMHfpQd+3rpR0fWo/fT5cdFWXYZPTy+fXuYdxkh+aHzfHnv
lfmqKI7WtN5VoqTH9+89f708hpR1HaLyQ3MW5HFxZJb6lLH82Hnu8ydJ/KNJ7xJRv2P0uMyGQ4s8
p/TQcVQMFndfWZYd+TXZTkk78m61Wx6fW30NTP6Z939cLLdJ7vnHxzrjizTC7xj/zSrLV0eWqi9l
/47Br1eVf390jPUAtN8x+Nc4Cx7noDUpHexXemh4prw/Zsss5qQ83pxdI+zvucF8GQz3ftdSJjv8
e2Tlj6ala+WWHjYI8UiOoxq6xEWZT3robLUeonZbWI7swB9WUQSHyW45CBN6/Jvs8Lde/LD64zJ/
drZ1KHzZ4T/G5d8sxJ7y4ffc4PlC7HuZZIf/xOyv8nx15FKgLSgAR/JjV8dRZQ/slB33c7H0Hp9O
2JS+aCE77JdVtuVkOxq5S4RLj/ySBkYHW5Ad+m7JuROtkWY4fu4WNyg9+OoHAh6SZ/Kdn9/HUe4f
P3vXsCn97HUMTH59NCtdLvP1kV/KNP1Vonqef3okR3np146Ta+In7sPVMvvP/wMAAP//</cx:binary>
              </cx:geoCache>
            </cx:geography>
          </cx:layoutPr>
          <cx:valueColors>
            <cx:minColor>
              <a:schemeClr val="accent6">
                <a:lumMod val="60000"/>
                <a:lumOff val="40000"/>
              </a:schemeClr>
            </cx:minColor>
            <cx:midColor>
              <a:schemeClr val="accent6">
                <a:lumMod val="50000"/>
              </a:schemeClr>
            </cx:midColor>
            <cx:maxColor>
              <a:schemeClr val="accent3">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microsoft.com/office/2014/relationships/chartEx" Target="../charts/chartEx1.xml"/><Relationship Id="rId3" Type="http://schemas.openxmlformats.org/officeDocument/2006/relationships/image" Target="../media/image2.emf"/><Relationship Id="rId7" Type="http://schemas.openxmlformats.org/officeDocument/2006/relationships/image" Target="../media/image4.emf"/><Relationship Id="rId12" Type="http://schemas.openxmlformats.org/officeDocument/2006/relationships/chart" Target="../charts/chart6.xml"/><Relationship Id="rId2" Type="http://schemas.openxmlformats.org/officeDocument/2006/relationships/chart" Target="../charts/chart1.xml"/><Relationship Id="rId16"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chart" Target="../charts/chart3.xml"/><Relationship Id="rId11" Type="http://schemas.openxmlformats.org/officeDocument/2006/relationships/chart" Target="../charts/chart5.xml"/><Relationship Id="rId5" Type="http://schemas.openxmlformats.org/officeDocument/2006/relationships/image" Target="../media/image3.emf"/><Relationship Id="rId15" Type="http://schemas.microsoft.com/office/2014/relationships/chartEx" Target="../charts/chartEx2.xml"/><Relationship Id="rId10" Type="http://schemas.openxmlformats.org/officeDocument/2006/relationships/image" Target="../media/image6.emf"/><Relationship Id="rId4" Type="http://schemas.openxmlformats.org/officeDocument/2006/relationships/chart" Target="../charts/chart2.xml"/><Relationship Id="rId9" Type="http://schemas.openxmlformats.org/officeDocument/2006/relationships/image" Target="../media/image5.emf"/><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350520</xdr:colOff>
      <xdr:row>35</xdr:row>
      <xdr:rowOff>99060</xdr:rowOff>
    </xdr:to>
    <xdr:pic>
      <xdr:nvPicPr>
        <xdr:cNvPr id="2" name="Picture 1">
          <a:extLst>
            <a:ext uri="{FF2B5EF4-FFF2-40B4-BE49-F238E27FC236}">
              <a16:creationId xmlns:a16="http://schemas.microsoft.com/office/drawing/2014/main" id="{B1919783-E302-F87F-53DA-01E561B68DD2}"/>
            </a:ext>
          </a:extLst>
        </xdr:cNvPr>
        <xdr:cNvPicPr>
          <a:picLocks noChangeAspect="1"/>
        </xdr:cNvPicPr>
      </xdr:nvPicPr>
      <xdr:blipFill>
        <a:blip xmlns:r="http://schemas.openxmlformats.org/officeDocument/2006/relationships" r:embed="rId1"/>
        <a:stretch>
          <a:fillRect/>
        </a:stretch>
      </xdr:blipFill>
      <xdr:spPr>
        <a:xfrm>
          <a:off x="0" y="0"/>
          <a:ext cx="14371320" cy="6499860"/>
        </a:xfrm>
        <a:prstGeom prst="rect">
          <a:avLst/>
        </a:prstGeom>
      </xdr:spPr>
    </xdr:pic>
    <xdr:clientData/>
  </xdr:twoCellAnchor>
  <xdr:twoCellAnchor>
    <xdr:from>
      <xdr:col>0</xdr:col>
      <xdr:colOff>22860</xdr:colOff>
      <xdr:row>0</xdr:row>
      <xdr:rowOff>38100</xdr:rowOff>
    </xdr:from>
    <xdr:to>
      <xdr:col>23</xdr:col>
      <xdr:colOff>83820</xdr:colOff>
      <xdr:row>2</xdr:row>
      <xdr:rowOff>53340</xdr:rowOff>
    </xdr:to>
    <xdr:sp macro="" textlink="">
      <xdr:nvSpPr>
        <xdr:cNvPr id="3" name="Rectangle: Rounded Corners 2">
          <a:extLst>
            <a:ext uri="{FF2B5EF4-FFF2-40B4-BE49-F238E27FC236}">
              <a16:creationId xmlns:a16="http://schemas.microsoft.com/office/drawing/2014/main" id="{7F7AACB0-2DA2-142B-63D9-C5AF2D4A0D59}"/>
            </a:ext>
          </a:extLst>
        </xdr:cNvPr>
        <xdr:cNvSpPr/>
      </xdr:nvSpPr>
      <xdr:spPr>
        <a:xfrm>
          <a:off x="22860" y="38100"/>
          <a:ext cx="14081760" cy="381000"/>
        </a:xfrm>
        <a:prstGeom prst="roundRect">
          <a:avLst/>
        </a:prstGeom>
        <a:gradFill flip="none" rotWithShape="1">
          <a:gsLst>
            <a:gs pos="42000">
              <a:schemeClr val="tx1">
                <a:lumMod val="85000"/>
                <a:lumOff val="15000"/>
              </a:schemeClr>
            </a:gs>
            <a:gs pos="100000">
              <a:schemeClr val="bg2">
                <a:lumMod val="7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518160</xdr:colOff>
      <xdr:row>0</xdr:row>
      <xdr:rowOff>91440</xdr:rowOff>
    </xdr:from>
    <xdr:to>
      <xdr:col>17</xdr:col>
      <xdr:colOff>68580</xdr:colOff>
      <xdr:row>2</xdr:row>
      <xdr:rowOff>22860</xdr:rowOff>
    </xdr:to>
    <xdr:sp macro="" textlink="">
      <xdr:nvSpPr>
        <xdr:cNvPr id="4" name="TextBox 3">
          <a:extLst>
            <a:ext uri="{FF2B5EF4-FFF2-40B4-BE49-F238E27FC236}">
              <a16:creationId xmlns:a16="http://schemas.microsoft.com/office/drawing/2014/main" id="{564C6F0A-B549-7481-1D87-D6A9053C5ECF}"/>
            </a:ext>
          </a:extLst>
        </xdr:cNvPr>
        <xdr:cNvSpPr txBox="1"/>
      </xdr:nvSpPr>
      <xdr:spPr>
        <a:xfrm>
          <a:off x="3566160" y="91440"/>
          <a:ext cx="68656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masis MT Pro Black" panose="02040A04050005020304" pitchFamily="18" charset="0"/>
            </a:rPr>
            <a:t>ECOMMERCE SALES DASHBOARD</a:t>
          </a:r>
        </a:p>
      </xdr:txBody>
    </xdr:sp>
    <xdr:clientData/>
  </xdr:twoCellAnchor>
  <xdr:twoCellAnchor>
    <xdr:from>
      <xdr:col>0</xdr:col>
      <xdr:colOff>388620</xdr:colOff>
      <xdr:row>2</xdr:row>
      <xdr:rowOff>60960</xdr:rowOff>
    </xdr:from>
    <xdr:to>
      <xdr:col>3</xdr:col>
      <xdr:colOff>403860</xdr:colOff>
      <xdr:row>4</xdr:row>
      <xdr:rowOff>91440</xdr:rowOff>
    </xdr:to>
    <xdr:sp macro="" textlink="">
      <xdr:nvSpPr>
        <xdr:cNvPr id="5" name="Rectangle: Rounded Corners 4">
          <a:extLst>
            <a:ext uri="{FF2B5EF4-FFF2-40B4-BE49-F238E27FC236}">
              <a16:creationId xmlns:a16="http://schemas.microsoft.com/office/drawing/2014/main" id="{3FBC34B6-EE1B-2507-6936-3C9002C4C7AB}"/>
            </a:ext>
          </a:extLst>
        </xdr:cNvPr>
        <xdr:cNvSpPr/>
      </xdr:nvSpPr>
      <xdr:spPr>
        <a:xfrm>
          <a:off x="388620" y="426720"/>
          <a:ext cx="1844040" cy="39624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95224</xdr:colOff>
      <xdr:row>4</xdr:row>
      <xdr:rowOff>121920</xdr:rowOff>
    </xdr:from>
    <xdr:to>
      <xdr:col>4</xdr:col>
      <xdr:colOff>167640</xdr:colOff>
      <xdr:row>11</xdr:row>
      <xdr:rowOff>45720</xdr:rowOff>
    </xdr:to>
    <xdr:sp macro="" textlink="">
      <xdr:nvSpPr>
        <xdr:cNvPr id="6" name="Rectangle: Rounded Corners 5">
          <a:extLst>
            <a:ext uri="{FF2B5EF4-FFF2-40B4-BE49-F238E27FC236}">
              <a16:creationId xmlns:a16="http://schemas.microsoft.com/office/drawing/2014/main" id="{CCA87F8A-5FB5-4561-8D1E-CCD20EFCE0B6}"/>
            </a:ext>
          </a:extLst>
        </xdr:cNvPr>
        <xdr:cNvSpPr/>
      </xdr:nvSpPr>
      <xdr:spPr>
        <a:xfrm>
          <a:off x="95224" y="853440"/>
          <a:ext cx="2510816" cy="120396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586740</xdr:colOff>
      <xdr:row>5</xdr:row>
      <xdr:rowOff>0</xdr:rowOff>
    </xdr:from>
    <xdr:to>
      <xdr:col>3</xdr:col>
      <xdr:colOff>236220</xdr:colOff>
      <xdr:row>6</xdr:row>
      <xdr:rowOff>76200</xdr:rowOff>
    </xdr:to>
    <xdr:sp macro="" textlink="Sheet2!BN23">
      <xdr:nvSpPr>
        <xdr:cNvPr id="8" name="TextBox 7">
          <a:extLst>
            <a:ext uri="{FF2B5EF4-FFF2-40B4-BE49-F238E27FC236}">
              <a16:creationId xmlns:a16="http://schemas.microsoft.com/office/drawing/2014/main" id="{9F7FE23B-892F-61B8-4DD1-4C6F842B65A3}"/>
            </a:ext>
          </a:extLst>
        </xdr:cNvPr>
        <xdr:cNvSpPr txBox="1"/>
      </xdr:nvSpPr>
      <xdr:spPr>
        <a:xfrm>
          <a:off x="586740" y="914400"/>
          <a:ext cx="1478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063DB1-54D5-43E5-80DB-D7CA9D8948B0}" type="TxLink">
            <a:rPr lang="en-US" sz="1400" b="0" i="0" u="none" strike="noStrike">
              <a:solidFill>
                <a:schemeClr val="bg1"/>
              </a:solidFill>
              <a:latin typeface="Amasis MT Pro Black" panose="02040A04050005020304" pitchFamily="18" charset="0"/>
            </a:rPr>
            <a:pPr algn="ctr"/>
            <a:t> $2,297,200.86 </a:t>
          </a:fld>
          <a:endParaRPr lang="en-US" sz="1400">
            <a:solidFill>
              <a:schemeClr val="bg1"/>
            </a:solidFill>
            <a:latin typeface="Amasis MT Pro Black" panose="02040A04050005020304" pitchFamily="18" charset="0"/>
          </a:endParaRPr>
        </a:p>
      </xdr:txBody>
    </xdr:sp>
    <xdr:clientData/>
  </xdr:twoCellAnchor>
  <xdr:twoCellAnchor>
    <xdr:from>
      <xdr:col>0</xdr:col>
      <xdr:colOff>236220</xdr:colOff>
      <xdr:row>6</xdr:row>
      <xdr:rowOff>38100</xdr:rowOff>
    </xdr:from>
    <xdr:to>
      <xdr:col>4</xdr:col>
      <xdr:colOff>0</xdr:colOff>
      <xdr:row>8</xdr:row>
      <xdr:rowOff>106680</xdr:rowOff>
    </xdr:to>
    <xdr:graphicFrame macro="">
      <xdr:nvGraphicFramePr>
        <xdr:cNvPr id="9" name="Chart 8">
          <a:extLst>
            <a:ext uri="{FF2B5EF4-FFF2-40B4-BE49-F238E27FC236}">
              <a16:creationId xmlns:a16="http://schemas.microsoft.com/office/drawing/2014/main" id="{C40945B3-F655-427F-A45E-C980A3C77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381000</xdr:colOff>
      <xdr:row>9</xdr:row>
      <xdr:rowOff>7620</xdr:rowOff>
    </xdr:from>
    <xdr:to>
      <xdr:col>2</xdr:col>
      <xdr:colOff>403860</xdr:colOff>
      <xdr:row>10</xdr:row>
      <xdr:rowOff>129540</xdr:rowOff>
    </xdr:to>
    <xdr:sp macro="" textlink="">
      <xdr:nvSpPr>
        <xdr:cNvPr id="10" name="TextBox 9">
          <a:extLst>
            <a:ext uri="{FF2B5EF4-FFF2-40B4-BE49-F238E27FC236}">
              <a16:creationId xmlns:a16="http://schemas.microsoft.com/office/drawing/2014/main" id="{0ED5E1A2-225B-23F6-87D0-11F3A4DF1761}"/>
            </a:ext>
          </a:extLst>
        </xdr:cNvPr>
        <xdr:cNvSpPr txBox="1"/>
      </xdr:nvSpPr>
      <xdr:spPr>
        <a:xfrm>
          <a:off x="381000" y="1653540"/>
          <a:ext cx="12420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YOY GROWTH</a:t>
          </a:r>
        </a:p>
      </xdr:txBody>
    </xdr:sp>
    <xdr:clientData/>
  </xdr:twoCellAnchor>
  <mc:AlternateContent xmlns:mc="http://schemas.openxmlformats.org/markup-compatibility/2006">
    <mc:Choice xmlns:a14="http://schemas.microsoft.com/office/drawing/2010/main" Requires="a14">
      <xdr:twoCellAnchor editAs="oneCell">
        <xdr:from>
          <xdr:col>2</xdr:col>
          <xdr:colOff>350519</xdr:colOff>
          <xdr:row>9</xdr:row>
          <xdr:rowOff>60960</xdr:rowOff>
        </xdr:from>
        <xdr:to>
          <xdr:col>4</xdr:col>
          <xdr:colOff>10362</xdr:colOff>
          <xdr:row>10</xdr:row>
          <xdr:rowOff>91440</xdr:rowOff>
        </xdr:to>
        <xdr:pic>
          <xdr:nvPicPr>
            <xdr:cNvPr id="13" name="Picture 12">
              <a:extLst>
                <a:ext uri="{FF2B5EF4-FFF2-40B4-BE49-F238E27FC236}">
                  <a16:creationId xmlns:a16="http://schemas.microsoft.com/office/drawing/2014/main" id="{CA835BE6-9438-B978-1123-209AAE832D3C}"/>
                </a:ext>
              </a:extLst>
            </xdr:cNvPr>
            <xdr:cNvPicPr>
              <a:picLocks noChangeAspect="1" noChangeArrowheads="1"/>
              <a:extLst>
                <a:ext uri="{84589F7E-364E-4C9E-8A38-B11213B215E9}">
                  <a14:cameraTool cellRange="Sheet2!$CR$12" spid="_x0000_s3151"/>
                </a:ext>
              </a:extLst>
            </xdr:cNvPicPr>
          </xdr:nvPicPr>
          <xdr:blipFill>
            <a:blip xmlns:r="http://schemas.openxmlformats.org/officeDocument/2006/relationships" r:embed="rId3"/>
            <a:srcRect/>
            <a:stretch>
              <a:fillRect/>
            </a:stretch>
          </xdr:blipFill>
          <xdr:spPr bwMode="auto">
            <a:xfrm>
              <a:off x="1569719" y="1706880"/>
              <a:ext cx="879043" cy="21336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5</xdr:col>
      <xdr:colOff>182880</xdr:colOff>
      <xdr:row>2</xdr:row>
      <xdr:rowOff>45720</xdr:rowOff>
    </xdr:from>
    <xdr:to>
      <xdr:col>8</xdr:col>
      <xdr:colOff>213360</xdr:colOff>
      <xdr:row>4</xdr:row>
      <xdr:rowOff>76200</xdr:rowOff>
    </xdr:to>
    <xdr:sp macro="" textlink="">
      <xdr:nvSpPr>
        <xdr:cNvPr id="22" name="Rectangle: Rounded Corners 21">
          <a:extLst>
            <a:ext uri="{FF2B5EF4-FFF2-40B4-BE49-F238E27FC236}">
              <a16:creationId xmlns:a16="http://schemas.microsoft.com/office/drawing/2014/main" id="{DD0CB322-CAD4-4300-435C-70558549463E}"/>
            </a:ext>
          </a:extLst>
        </xdr:cNvPr>
        <xdr:cNvSpPr/>
      </xdr:nvSpPr>
      <xdr:spPr>
        <a:xfrm>
          <a:off x="3230880" y="411480"/>
          <a:ext cx="1859280" cy="39624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152400</xdr:colOff>
      <xdr:row>2</xdr:row>
      <xdr:rowOff>91440</xdr:rowOff>
    </xdr:from>
    <xdr:to>
      <xdr:col>17</xdr:col>
      <xdr:colOff>236220</xdr:colOff>
      <xdr:row>4</xdr:row>
      <xdr:rowOff>121920</xdr:rowOff>
    </xdr:to>
    <xdr:sp macro="" textlink="">
      <xdr:nvSpPr>
        <xdr:cNvPr id="20" name="Rectangle: Rounded Corners 19">
          <a:extLst>
            <a:ext uri="{FF2B5EF4-FFF2-40B4-BE49-F238E27FC236}">
              <a16:creationId xmlns:a16="http://schemas.microsoft.com/office/drawing/2014/main" id="{B24A51CA-1DBC-44F3-B1FA-E037B7624F32}"/>
            </a:ext>
          </a:extLst>
        </xdr:cNvPr>
        <xdr:cNvSpPr/>
      </xdr:nvSpPr>
      <xdr:spPr>
        <a:xfrm>
          <a:off x="8686800" y="457200"/>
          <a:ext cx="1912620" cy="39624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375285</xdr:colOff>
      <xdr:row>4</xdr:row>
      <xdr:rowOff>121920</xdr:rowOff>
    </xdr:from>
    <xdr:to>
      <xdr:col>17</xdr:col>
      <xdr:colOff>558165</xdr:colOff>
      <xdr:row>11</xdr:row>
      <xdr:rowOff>45720</xdr:rowOff>
    </xdr:to>
    <xdr:sp macro="" textlink="">
      <xdr:nvSpPr>
        <xdr:cNvPr id="21" name="Rectangle: Rounded Corners 20">
          <a:extLst>
            <a:ext uri="{FF2B5EF4-FFF2-40B4-BE49-F238E27FC236}">
              <a16:creationId xmlns:a16="http://schemas.microsoft.com/office/drawing/2014/main" id="{5196858B-C30E-4483-980A-5906FF1F160B}"/>
            </a:ext>
          </a:extLst>
        </xdr:cNvPr>
        <xdr:cNvSpPr/>
      </xdr:nvSpPr>
      <xdr:spPr>
        <a:xfrm>
          <a:off x="8300085" y="853440"/>
          <a:ext cx="2621280" cy="120396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371475</xdr:colOff>
      <xdr:row>4</xdr:row>
      <xdr:rowOff>114300</xdr:rowOff>
    </xdr:from>
    <xdr:to>
      <xdr:col>8</xdr:col>
      <xdr:colOff>485775</xdr:colOff>
      <xdr:row>11</xdr:row>
      <xdr:rowOff>38100</xdr:rowOff>
    </xdr:to>
    <xdr:sp macro="" textlink="">
      <xdr:nvSpPr>
        <xdr:cNvPr id="23" name="Rectangle: Rounded Corners 22">
          <a:extLst>
            <a:ext uri="{FF2B5EF4-FFF2-40B4-BE49-F238E27FC236}">
              <a16:creationId xmlns:a16="http://schemas.microsoft.com/office/drawing/2014/main" id="{AC8861F0-C75D-C7B0-B617-D2682E533391}"/>
            </a:ext>
          </a:extLst>
        </xdr:cNvPr>
        <xdr:cNvSpPr/>
      </xdr:nvSpPr>
      <xdr:spPr>
        <a:xfrm>
          <a:off x="2809875" y="845820"/>
          <a:ext cx="2552700" cy="120396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411480</xdr:colOff>
      <xdr:row>2</xdr:row>
      <xdr:rowOff>53340</xdr:rowOff>
    </xdr:from>
    <xdr:to>
      <xdr:col>12</xdr:col>
      <xdr:colOff>480060</xdr:colOff>
      <xdr:row>4</xdr:row>
      <xdr:rowOff>83820</xdr:rowOff>
    </xdr:to>
    <xdr:sp macro="" textlink="">
      <xdr:nvSpPr>
        <xdr:cNvPr id="24" name="Rectangle: Rounded Corners 23">
          <a:extLst>
            <a:ext uri="{FF2B5EF4-FFF2-40B4-BE49-F238E27FC236}">
              <a16:creationId xmlns:a16="http://schemas.microsoft.com/office/drawing/2014/main" id="{A9A8BF55-6E14-4DC8-9A1A-DD04B7F408CB}"/>
            </a:ext>
          </a:extLst>
        </xdr:cNvPr>
        <xdr:cNvSpPr/>
      </xdr:nvSpPr>
      <xdr:spPr>
        <a:xfrm>
          <a:off x="5897880" y="419100"/>
          <a:ext cx="1897380" cy="39624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49530</xdr:colOff>
      <xdr:row>4</xdr:row>
      <xdr:rowOff>121920</xdr:rowOff>
    </xdr:from>
    <xdr:to>
      <xdr:col>13</xdr:col>
      <xdr:colOff>186690</xdr:colOff>
      <xdr:row>11</xdr:row>
      <xdr:rowOff>45720</xdr:rowOff>
    </xdr:to>
    <xdr:sp macro="" textlink="">
      <xdr:nvSpPr>
        <xdr:cNvPr id="25" name="Rectangle: Rounded Corners 24">
          <a:extLst>
            <a:ext uri="{FF2B5EF4-FFF2-40B4-BE49-F238E27FC236}">
              <a16:creationId xmlns:a16="http://schemas.microsoft.com/office/drawing/2014/main" id="{6947FF84-AF73-46D3-A83B-52797FDE7EE5}"/>
            </a:ext>
          </a:extLst>
        </xdr:cNvPr>
        <xdr:cNvSpPr/>
      </xdr:nvSpPr>
      <xdr:spPr>
        <a:xfrm>
          <a:off x="5535930" y="853440"/>
          <a:ext cx="2575560" cy="120396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99060</xdr:colOff>
      <xdr:row>2</xdr:row>
      <xdr:rowOff>144780</xdr:rowOff>
    </xdr:from>
    <xdr:to>
      <xdr:col>12</xdr:col>
      <xdr:colOff>236220</xdr:colOff>
      <xdr:row>4</xdr:row>
      <xdr:rowOff>38100</xdr:rowOff>
    </xdr:to>
    <xdr:sp macro="" textlink="">
      <xdr:nvSpPr>
        <xdr:cNvPr id="30" name="TextBox 29">
          <a:extLst>
            <a:ext uri="{FF2B5EF4-FFF2-40B4-BE49-F238E27FC236}">
              <a16:creationId xmlns:a16="http://schemas.microsoft.com/office/drawing/2014/main" id="{702C2875-1C7A-47D1-AB81-690C32F2C05A}"/>
            </a:ext>
          </a:extLst>
        </xdr:cNvPr>
        <xdr:cNvSpPr txBox="1"/>
      </xdr:nvSpPr>
      <xdr:spPr>
        <a:xfrm>
          <a:off x="6195060" y="510540"/>
          <a:ext cx="1356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QUANTITY</a:t>
          </a:r>
        </a:p>
      </xdr:txBody>
    </xdr:sp>
    <xdr:clientData/>
  </xdr:twoCellAnchor>
  <xdr:twoCellAnchor>
    <xdr:from>
      <xdr:col>14</xdr:col>
      <xdr:colOff>441960</xdr:colOff>
      <xdr:row>2</xdr:row>
      <xdr:rowOff>167640</xdr:rowOff>
    </xdr:from>
    <xdr:to>
      <xdr:col>16</xdr:col>
      <xdr:colOff>579120</xdr:colOff>
      <xdr:row>4</xdr:row>
      <xdr:rowOff>60960</xdr:rowOff>
    </xdr:to>
    <xdr:sp macro="" textlink="">
      <xdr:nvSpPr>
        <xdr:cNvPr id="31" name="TextBox 30">
          <a:extLst>
            <a:ext uri="{FF2B5EF4-FFF2-40B4-BE49-F238E27FC236}">
              <a16:creationId xmlns:a16="http://schemas.microsoft.com/office/drawing/2014/main" id="{9C7B1AD8-50D1-449C-9387-72C6DC58094A}"/>
            </a:ext>
          </a:extLst>
        </xdr:cNvPr>
        <xdr:cNvSpPr txBox="1"/>
      </xdr:nvSpPr>
      <xdr:spPr>
        <a:xfrm>
          <a:off x="8976360" y="533400"/>
          <a:ext cx="1356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solidFill>
            </a:rPr>
            <a:t>NO</a:t>
          </a:r>
          <a:r>
            <a:rPr lang="en-US" sz="1600" baseline="0">
              <a:solidFill>
                <a:schemeClr val="bg1"/>
              </a:solidFill>
            </a:rPr>
            <a:t> OF ORDER</a:t>
          </a:r>
          <a:endParaRPr lang="en-US" sz="1600">
            <a:solidFill>
              <a:schemeClr val="bg1"/>
            </a:solidFill>
          </a:endParaRPr>
        </a:p>
      </xdr:txBody>
    </xdr:sp>
    <xdr:clientData/>
  </xdr:twoCellAnchor>
  <xdr:twoCellAnchor>
    <xdr:from>
      <xdr:col>18</xdr:col>
      <xdr:colOff>137160</xdr:colOff>
      <xdr:row>4</xdr:row>
      <xdr:rowOff>121920</xdr:rowOff>
    </xdr:from>
    <xdr:to>
      <xdr:col>22</xdr:col>
      <xdr:colOff>320040</xdr:colOff>
      <xdr:row>11</xdr:row>
      <xdr:rowOff>45720</xdr:rowOff>
    </xdr:to>
    <xdr:sp macro="" textlink="">
      <xdr:nvSpPr>
        <xdr:cNvPr id="33" name="Rectangle: Rounded Corners 32">
          <a:extLst>
            <a:ext uri="{FF2B5EF4-FFF2-40B4-BE49-F238E27FC236}">
              <a16:creationId xmlns:a16="http://schemas.microsoft.com/office/drawing/2014/main" id="{D102FF16-1715-477A-804F-CD0D9ABE868D}"/>
            </a:ext>
          </a:extLst>
        </xdr:cNvPr>
        <xdr:cNvSpPr/>
      </xdr:nvSpPr>
      <xdr:spPr>
        <a:xfrm>
          <a:off x="11109960" y="853440"/>
          <a:ext cx="2621280" cy="120396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441960</xdr:colOff>
      <xdr:row>2</xdr:row>
      <xdr:rowOff>76200</xdr:rowOff>
    </xdr:from>
    <xdr:to>
      <xdr:col>21</xdr:col>
      <xdr:colOff>525780</xdr:colOff>
      <xdr:row>4</xdr:row>
      <xdr:rowOff>106680</xdr:rowOff>
    </xdr:to>
    <xdr:sp macro="" textlink="">
      <xdr:nvSpPr>
        <xdr:cNvPr id="34" name="Rectangle: Rounded Corners 33">
          <a:extLst>
            <a:ext uri="{FF2B5EF4-FFF2-40B4-BE49-F238E27FC236}">
              <a16:creationId xmlns:a16="http://schemas.microsoft.com/office/drawing/2014/main" id="{22CEFEDE-C0FE-48A4-89AF-561DC17081C5}"/>
            </a:ext>
          </a:extLst>
        </xdr:cNvPr>
        <xdr:cNvSpPr/>
      </xdr:nvSpPr>
      <xdr:spPr>
        <a:xfrm>
          <a:off x="11414760" y="441960"/>
          <a:ext cx="1912620" cy="39624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419100</xdr:colOff>
      <xdr:row>2</xdr:row>
      <xdr:rowOff>144780</xdr:rowOff>
    </xdr:from>
    <xdr:to>
      <xdr:col>7</xdr:col>
      <xdr:colOff>556260</xdr:colOff>
      <xdr:row>4</xdr:row>
      <xdr:rowOff>38100</xdr:rowOff>
    </xdr:to>
    <xdr:sp macro="" textlink="">
      <xdr:nvSpPr>
        <xdr:cNvPr id="7" name="TextBox 6">
          <a:extLst>
            <a:ext uri="{FF2B5EF4-FFF2-40B4-BE49-F238E27FC236}">
              <a16:creationId xmlns:a16="http://schemas.microsoft.com/office/drawing/2014/main" id="{036C55BC-5E4C-CCBB-1CAF-E5F6DCE6EE39}"/>
            </a:ext>
          </a:extLst>
        </xdr:cNvPr>
        <xdr:cNvSpPr txBox="1"/>
      </xdr:nvSpPr>
      <xdr:spPr>
        <a:xfrm>
          <a:off x="3467100" y="510540"/>
          <a:ext cx="1356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PROFIT</a:t>
          </a:r>
        </a:p>
      </xdr:txBody>
    </xdr:sp>
    <xdr:clientData/>
  </xdr:twoCellAnchor>
  <xdr:twoCellAnchor>
    <xdr:from>
      <xdr:col>18</xdr:col>
      <xdr:colOff>556260</xdr:colOff>
      <xdr:row>2</xdr:row>
      <xdr:rowOff>167640</xdr:rowOff>
    </xdr:from>
    <xdr:to>
      <xdr:col>21</xdr:col>
      <xdr:colOff>434340</xdr:colOff>
      <xdr:row>4</xdr:row>
      <xdr:rowOff>60960</xdr:rowOff>
    </xdr:to>
    <xdr:sp macro="" textlink="">
      <xdr:nvSpPr>
        <xdr:cNvPr id="32" name="TextBox 31">
          <a:extLst>
            <a:ext uri="{FF2B5EF4-FFF2-40B4-BE49-F238E27FC236}">
              <a16:creationId xmlns:a16="http://schemas.microsoft.com/office/drawing/2014/main" id="{D391BE5E-271F-465E-83BF-ACA5B237CF0D}"/>
            </a:ext>
          </a:extLst>
        </xdr:cNvPr>
        <xdr:cNvSpPr txBox="1"/>
      </xdr:nvSpPr>
      <xdr:spPr>
        <a:xfrm>
          <a:off x="11529060" y="533400"/>
          <a:ext cx="17068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PROFIT</a:t>
          </a:r>
          <a:r>
            <a:rPr lang="en-US" sz="1800" baseline="0">
              <a:solidFill>
                <a:schemeClr val="bg1"/>
              </a:solidFill>
            </a:rPr>
            <a:t> MARGIN</a:t>
          </a:r>
          <a:endParaRPr lang="en-US" sz="1800">
            <a:solidFill>
              <a:schemeClr val="bg1"/>
            </a:solidFill>
          </a:endParaRPr>
        </a:p>
      </xdr:txBody>
    </xdr:sp>
    <xdr:clientData/>
  </xdr:twoCellAnchor>
  <xdr:twoCellAnchor>
    <xdr:from>
      <xdr:col>1</xdr:col>
      <xdr:colOff>91440</xdr:colOff>
      <xdr:row>2</xdr:row>
      <xdr:rowOff>152400</xdr:rowOff>
    </xdr:from>
    <xdr:to>
      <xdr:col>3</xdr:col>
      <xdr:colOff>228600</xdr:colOff>
      <xdr:row>4</xdr:row>
      <xdr:rowOff>45720</xdr:rowOff>
    </xdr:to>
    <xdr:sp macro="" textlink="">
      <xdr:nvSpPr>
        <xdr:cNvPr id="36" name="TextBox 35">
          <a:extLst>
            <a:ext uri="{FF2B5EF4-FFF2-40B4-BE49-F238E27FC236}">
              <a16:creationId xmlns:a16="http://schemas.microsoft.com/office/drawing/2014/main" id="{85862FCB-6820-48D3-9BCC-ED8736EC9A73}"/>
            </a:ext>
          </a:extLst>
        </xdr:cNvPr>
        <xdr:cNvSpPr txBox="1"/>
      </xdr:nvSpPr>
      <xdr:spPr>
        <a:xfrm>
          <a:off x="701040" y="518160"/>
          <a:ext cx="1356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bg1"/>
              </a:solidFill>
            </a:rPr>
            <a:t>SALES</a:t>
          </a:r>
        </a:p>
      </xdr:txBody>
    </xdr:sp>
    <xdr:clientData/>
  </xdr:twoCellAnchor>
  <xdr:twoCellAnchor>
    <xdr:from>
      <xdr:col>5</xdr:col>
      <xdr:colOff>312420</xdr:colOff>
      <xdr:row>4</xdr:row>
      <xdr:rowOff>144780</xdr:rowOff>
    </xdr:from>
    <xdr:to>
      <xdr:col>7</xdr:col>
      <xdr:colOff>571500</xdr:colOff>
      <xdr:row>6</xdr:row>
      <xdr:rowOff>38100</xdr:rowOff>
    </xdr:to>
    <xdr:sp macro="" textlink="Sheet2!BS23">
      <xdr:nvSpPr>
        <xdr:cNvPr id="37" name="TextBox 36">
          <a:extLst>
            <a:ext uri="{FF2B5EF4-FFF2-40B4-BE49-F238E27FC236}">
              <a16:creationId xmlns:a16="http://schemas.microsoft.com/office/drawing/2014/main" id="{6044F7BF-FAFA-4D83-8A77-143D7D354293}"/>
            </a:ext>
          </a:extLst>
        </xdr:cNvPr>
        <xdr:cNvSpPr txBox="1"/>
      </xdr:nvSpPr>
      <xdr:spPr>
        <a:xfrm>
          <a:off x="3360420" y="876300"/>
          <a:ext cx="1478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27A392-AB7B-4867-A49F-158361AF6BB2}" type="TxLink">
            <a:rPr lang="en-US" sz="1400" b="0" i="0" u="none" strike="noStrike">
              <a:solidFill>
                <a:schemeClr val="bg1"/>
              </a:solidFill>
              <a:latin typeface="Amasis MT Pro Black" panose="02040A04050005020304" pitchFamily="18" charset="0"/>
              <a:ea typeface="+mn-ea"/>
              <a:cs typeface="+mn-cs"/>
            </a:rPr>
            <a:pPr marL="0" indent="0" algn="ctr"/>
            <a:t> $286,397.02 </a:t>
          </a:fld>
          <a:endParaRPr lang="en-US" sz="1400" b="0" i="0" u="none" strike="noStrike">
            <a:solidFill>
              <a:schemeClr val="bg1"/>
            </a:solidFill>
            <a:latin typeface="Amasis MT Pro Black" panose="02040A04050005020304" pitchFamily="18" charset="0"/>
            <a:ea typeface="+mn-ea"/>
            <a:cs typeface="+mn-cs"/>
          </a:endParaRPr>
        </a:p>
      </xdr:txBody>
    </xdr:sp>
    <xdr:clientData/>
  </xdr:twoCellAnchor>
  <xdr:twoCellAnchor>
    <xdr:from>
      <xdr:col>4</xdr:col>
      <xdr:colOff>556260</xdr:colOff>
      <xdr:row>6</xdr:row>
      <xdr:rowOff>45720</xdr:rowOff>
    </xdr:from>
    <xdr:to>
      <xdr:col>8</xdr:col>
      <xdr:colOff>266700</xdr:colOff>
      <xdr:row>8</xdr:row>
      <xdr:rowOff>121920</xdr:rowOff>
    </xdr:to>
    <xdr:graphicFrame macro="">
      <xdr:nvGraphicFramePr>
        <xdr:cNvPr id="38" name="Chart 37">
          <a:extLst>
            <a:ext uri="{FF2B5EF4-FFF2-40B4-BE49-F238E27FC236}">
              <a16:creationId xmlns:a16="http://schemas.microsoft.com/office/drawing/2014/main" id="{15369C01-9535-4F2F-89EF-358A2D340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556260</xdr:colOff>
      <xdr:row>9</xdr:row>
      <xdr:rowOff>7620</xdr:rowOff>
    </xdr:from>
    <xdr:to>
      <xdr:col>6</xdr:col>
      <xdr:colOff>579120</xdr:colOff>
      <xdr:row>10</xdr:row>
      <xdr:rowOff>129540</xdr:rowOff>
    </xdr:to>
    <xdr:sp macro="" textlink="">
      <xdr:nvSpPr>
        <xdr:cNvPr id="40" name="TextBox 39">
          <a:extLst>
            <a:ext uri="{FF2B5EF4-FFF2-40B4-BE49-F238E27FC236}">
              <a16:creationId xmlns:a16="http://schemas.microsoft.com/office/drawing/2014/main" id="{30C5A23A-953F-4B6F-A525-1E4CA8809583}"/>
            </a:ext>
          </a:extLst>
        </xdr:cNvPr>
        <xdr:cNvSpPr txBox="1"/>
      </xdr:nvSpPr>
      <xdr:spPr>
        <a:xfrm>
          <a:off x="2994660" y="1653540"/>
          <a:ext cx="12420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YOY GROWTH</a:t>
          </a:r>
        </a:p>
      </xdr:txBody>
    </xdr:sp>
    <xdr:clientData/>
  </xdr:twoCellAnchor>
  <mc:AlternateContent xmlns:mc="http://schemas.openxmlformats.org/markup-compatibility/2006">
    <mc:Choice xmlns:a14="http://schemas.microsoft.com/office/drawing/2010/main" Requires="a14">
      <xdr:twoCellAnchor editAs="oneCell">
        <xdr:from>
          <xdr:col>7</xdr:col>
          <xdr:colOff>0</xdr:colOff>
          <xdr:row>9</xdr:row>
          <xdr:rowOff>53340</xdr:rowOff>
        </xdr:from>
        <xdr:to>
          <xdr:col>8</xdr:col>
          <xdr:colOff>332232</xdr:colOff>
          <xdr:row>10</xdr:row>
          <xdr:rowOff>99060</xdr:rowOff>
        </xdr:to>
        <xdr:pic>
          <xdr:nvPicPr>
            <xdr:cNvPr id="42" name="Picture 41">
              <a:extLst>
                <a:ext uri="{FF2B5EF4-FFF2-40B4-BE49-F238E27FC236}">
                  <a16:creationId xmlns:a16="http://schemas.microsoft.com/office/drawing/2014/main" id="{CF625B8D-1334-814E-081C-A101B7CE2D41}"/>
                </a:ext>
              </a:extLst>
            </xdr:cNvPr>
            <xdr:cNvPicPr>
              <a:picLocks noChangeAspect="1" noChangeArrowheads="1"/>
              <a:extLst>
                <a:ext uri="{84589F7E-364E-4C9E-8A38-B11213B215E9}">
                  <a14:cameraTool cellRange="Sheet2!$CS$12" spid="_x0000_s3152"/>
                </a:ext>
              </a:extLst>
            </xdr:cNvPicPr>
          </xdr:nvPicPr>
          <xdr:blipFill>
            <a:blip xmlns:r="http://schemas.openxmlformats.org/officeDocument/2006/relationships" r:embed="rId5"/>
            <a:srcRect/>
            <a:stretch>
              <a:fillRect/>
            </a:stretch>
          </xdr:blipFill>
          <xdr:spPr bwMode="auto">
            <a:xfrm>
              <a:off x="4267200" y="1699260"/>
              <a:ext cx="941832" cy="228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487680</xdr:colOff>
      <xdr:row>4</xdr:row>
      <xdr:rowOff>175260</xdr:rowOff>
    </xdr:from>
    <xdr:to>
      <xdr:col>12</xdr:col>
      <xdr:colOff>137160</xdr:colOff>
      <xdr:row>6</xdr:row>
      <xdr:rowOff>68580</xdr:rowOff>
    </xdr:to>
    <xdr:sp macro="" textlink="Sheet2!BW23">
      <xdr:nvSpPr>
        <xdr:cNvPr id="43" name="TextBox 42">
          <a:extLst>
            <a:ext uri="{FF2B5EF4-FFF2-40B4-BE49-F238E27FC236}">
              <a16:creationId xmlns:a16="http://schemas.microsoft.com/office/drawing/2014/main" id="{DE08BAD6-2221-4F46-BF4C-288DD1CB4D7E}"/>
            </a:ext>
          </a:extLst>
        </xdr:cNvPr>
        <xdr:cNvSpPr txBox="1"/>
      </xdr:nvSpPr>
      <xdr:spPr>
        <a:xfrm>
          <a:off x="5974080" y="906780"/>
          <a:ext cx="1478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BD35B2-131B-466E-BC11-D7747D317891}" type="TxLink">
            <a:rPr lang="en-US" sz="1400" b="0" i="0" u="none" strike="noStrike">
              <a:solidFill>
                <a:schemeClr val="bg1"/>
              </a:solidFill>
              <a:latin typeface="Amasis MT Pro Black" panose="02040A04050005020304" pitchFamily="18" charset="0"/>
              <a:ea typeface="+mn-ea"/>
              <a:cs typeface="+mn-cs"/>
            </a:rPr>
            <a:pPr marL="0" indent="0" algn="ctr"/>
            <a:t>#37873</a:t>
          </a:fld>
          <a:endParaRPr lang="en-US" sz="1400" b="0" i="0" u="none" strike="noStrike">
            <a:solidFill>
              <a:schemeClr val="bg1"/>
            </a:solidFill>
            <a:latin typeface="Amasis MT Pro Black" panose="02040A04050005020304" pitchFamily="18" charset="0"/>
            <a:ea typeface="+mn-ea"/>
            <a:cs typeface="+mn-cs"/>
          </a:endParaRPr>
        </a:p>
      </xdr:txBody>
    </xdr:sp>
    <xdr:clientData/>
  </xdr:twoCellAnchor>
  <xdr:twoCellAnchor>
    <xdr:from>
      <xdr:col>14</xdr:col>
      <xdr:colOff>320040</xdr:colOff>
      <xdr:row>4</xdr:row>
      <xdr:rowOff>175260</xdr:rowOff>
    </xdr:from>
    <xdr:to>
      <xdr:col>16</xdr:col>
      <xdr:colOff>579120</xdr:colOff>
      <xdr:row>6</xdr:row>
      <xdr:rowOff>68580</xdr:rowOff>
    </xdr:to>
    <xdr:sp macro="" textlink="Sheet2!CA23">
      <xdr:nvSpPr>
        <xdr:cNvPr id="44" name="TextBox 43">
          <a:extLst>
            <a:ext uri="{FF2B5EF4-FFF2-40B4-BE49-F238E27FC236}">
              <a16:creationId xmlns:a16="http://schemas.microsoft.com/office/drawing/2014/main" id="{3409D253-999E-4519-A36C-57043709979A}"/>
            </a:ext>
          </a:extLst>
        </xdr:cNvPr>
        <xdr:cNvSpPr txBox="1"/>
      </xdr:nvSpPr>
      <xdr:spPr>
        <a:xfrm>
          <a:off x="8854440" y="906780"/>
          <a:ext cx="1478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C6AB31-4CC6-4443-9B96-C6DAE3FF1996}" type="TxLink">
            <a:rPr lang="en-US" sz="1400" b="0" i="0" u="none" strike="noStrike">
              <a:solidFill>
                <a:schemeClr val="bg1"/>
              </a:solidFill>
              <a:latin typeface="Amasis MT Pro Black" panose="02040A04050005020304" pitchFamily="18" charset="0"/>
              <a:ea typeface="+mn-ea"/>
              <a:cs typeface="+mn-cs"/>
            </a:rPr>
            <a:pPr marL="0" indent="0" algn="ctr"/>
            <a:t>#9994</a:t>
          </a:fld>
          <a:endParaRPr lang="en-US" sz="1400" b="0" i="0" u="none" strike="noStrike">
            <a:solidFill>
              <a:schemeClr val="bg1"/>
            </a:solidFill>
            <a:latin typeface="Amasis MT Pro Black" panose="02040A04050005020304" pitchFamily="18" charset="0"/>
            <a:ea typeface="+mn-ea"/>
            <a:cs typeface="+mn-cs"/>
          </a:endParaRPr>
        </a:p>
      </xdr:txBody>
    </xdr:sp>
    <xdr:clientData/>
  </xdr:twoCellAnchor>
  <xdr:twoCellAnchor>
    <xdr:from>
      <xdr:col>19</xdr:col>
      <xdr:colOff>30480</xdr:colOff>
      <xdr:row>4</xdr:row>
      <xdr:rowOff>167640</xdr:rowOff>
    </xdr:from>
    <xdr:to>
      <xdr:col>21</xdr:col>
      <xdr:colOff>289560</xdr:colOff>
      <xdr:row>6</xdr:row>
      <xdr:rowOff>60960</xdr:rowOff>
    </xdr:to>
    <xdr:sp macro="" textlink="Sheet2!CE23">
      <xdr:nvSpPr>
        <xdr:cNvPr id="45" name="TextBox 44">
          <a:extLst>
            <a:ext uri="{FF2B5EF4-FFF2-40B4-BE49-F238E27FC236}">
              <a16:creationId xmlns:a16="http://schemas.microsoft.com/office/drawing/2014/main" id="{33DDA89A-6927-436C-8F28-C1A780F4D602}"/>
            </a:ext>
          </a:extLst>
        </xdr:cNvPr>
        <xdr:cNvSpPr txBox="1"/>
      </xdr:nvSpPr>
      <xdr:spPr>
        <a:xfrm>
          <a:off x="11612880" y="899160"/>
          <a:ext cx="14782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3F49EE-9F81-4421-97D2-85E1DCBCFE66}" type="TxLink">
            <a:rPr lang="en-US" sz="1400" b="0" i="0" u="none" strike="noStrike">
              <a:solidFill>
                <a:schemeClr val="bg1"/>
              </a:solidFill>
              <a:latin typeface="Amasis MT Pro Black" panose="02040A04050005020304" pitchFamily="18" charset="0"/>
              <a:ea typeface="+mn-ea"/>
              <a:cs typeface="+mn-cs"/>
            </a:rPr>
            <a:pPr marL="0" indent="0" algn="ctr"/>
            <a:t>12.47%</a:t>
          </a:fld>
          <a:endParaRPr lang="en-US" sz="1400" b="0" i="0" u="none" strike="noStrike">
            <a:solidFill>
              <a:schemeClr val="bg1"/>
            </a:solidFill>
            <a:latin typeface="Amasis MT Pro Black" panose="02040A04050005020304" pitchFamily="18" charset="0"/>
            <a:ea typeface="+mn-ea"/>
            <a:cs typeface="+mn-cs"/>
          </a:endParaRPr>
        </a:p>
      </xdr:txBody>
    </xdr:sp>
    <xdr:clientData/>
  </xdr:twoCellAnchor>
  <xdr:twoCellAnchor>
    <xdr:from>
      <xdr:col>9</xdr:col>
      <xdr:colOff>259080</xdr:colOff>
      <xdr:row>9</xdr:row>
      <xdr:rowOff>15240</xdr:rowOff>
    </xdr:from>
    <xdr:to>
      <xdr:col>11</xdr:col>
      <xdr:colOff>281940</xdr:colOff>
      <xdr:row>10</xdr:row>
      <xdr:rowOff>137160</xdr:rowOff>
    </xdr:to>
    <xdr:sp macro="" textlink="">
      <xdr:nvSpPr>
        <xdr:cNvPr id="46" name="TextBox 45">
          <a:extLst>
            <a:ext uri="{FF2B5EF4-FFF2-40B4-BE49-F238E27FC236}">
              <a16:creationId xmlns:a16="http://schemas.microsoft.com/office/drawing/2014/main" id="{F1764257-0B5B-4097-BE13-45AC62B5E9C6}"/>
            </a:ext>
          </a:extLst>
        </xdr:cNvPr>
        <xdr:cNvSpPr txBox="1"/>
      </xdr:nvSpPr>
      <xdr:spPr>
        <a:xfrm>
          <a:off x="5745480" y="1661160"/>
          <a:ext cx="12420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YOY GROWTH</a:t>
          </a:r>
        </a:p>
      </xdr:txBody>
    </xdr:sp>
    <xdr:clientData/>
  </xdr:twoCellAnchor>
  <xdr:twoCellAnchor>
    <xdr:from>
      <xdr:col>14</xdr:col>
      <xdr:colOff>30480</xdr:colOff>
      <xdr:row>9</xdr:row>
      <xdr:rowOff>22860</xdr:rowOff>
    </xdr:from>
    <xdr:to>
      <xdr:col>16</xdr:col>
      <xdr:colOff>53340</xdr:colOff>
      <xdr:row>10</xdr:row>
      <xdr:rowOff>144780</xdr:rowOff>
    </xdr:to>
    <xdr:sp macro="" textlink="">
      <xdr:nvSpPr>
        <xdr:cNvPr id="47" name="TextBox 46">
          <a:extLst>
            <a:ext uri="{FF2B5EF4-FFF2-40B4-BE49-F238E27FC236}">
              <a16:creationId xmlns:a16="http://schemas.microsoft.com/office/drawing/2014/main" id="{A1C9F918-BECD-49B2-8054-851A5D79DBB1}"/>
            </a:ext>
          </a:extLst>
        </xdr:cNvPr>
        <xdr:cNvSpPr txBox="1"/>
      </xdr:nvSpPr>
      <xdr:spPr>
        <a:xfrm>
          <a:off x="8564880" y="1668780"/>
          <a:ext cx="12420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YOY GROWTH</a:t>
          </a:r>
        </a:p>
      </xdr:txBody>
    </xdr:sp>
    <xdr:clientData/>
  </xdr:twoCellAnchor>
  <xdr:twoCellAnchor>
    <xdr:from>
      <xdr:col>18</xdr:col>
      <xdr:colOff>312420</xdr:colOff>
      <xdr:row>9</xdr:row>
      <xdr:rowOff>0</xdr:rowOff>
    </xdr:from>
    <xdr:to>
      <xdr:col>20</xdr:col>
      <xdr:colOff>335280</xdr:colOff>
      <xdr:row>10</xdr:row>
      <xdr:rowOff>121920</xdr:rowOff>
    </xdr:to>
    <xdr:sp macro="" textlink="">
      <xdr:nvSpPr>
        <xdr:cNvPr id="48" name="TextBox 47">
          <a:extLst>
            <a:ext uri="{FF2B5EF4-FFF2-40B4-BE49-F238E27FC236}">
              <a16:creationId xmlns:a16="http://schemas.microsoft.com/office/drawing/2014/main" id="{AC5A17F2-F1CD-4956-AC55-A3EFD9A962D7}"/>
            </a:ext>
          </a:extLst>
        </xdr:cNvPr>
        <xdr:cNvSpPr txBox="1"/>
      </xdr:nvSpPr>
      <xdr:spPr>
        <a:xfrm>
          <a:off x="11285220" y="1645920"/>
          <a:ext cx="12420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YOY GROWTH</a:t>
          </a:r>
        </a:p>
      </xdr:txBody>
    </xdr:sp>
    <xdr:clientData/>
  </xdr:twoCellAnchor>
  <xdr:twoCellAnchor>
    <xdr:from>
      <xdr:col>9</xdr:col>
      <xdr:colOff>167640</xdr:colOff>
      <xdr:row>6</xdr:row>
      <xdr:rowOff>99060</xdr:rowOff>
    </xdr:from>
    <xdr:to>
      <xdr:col>13</xdr:col>
      <xdr:colOff>76200</xdr:colOff>
      <xdr:row>8</xdr:row>
      <xdr:rowOff>167640</xdr:rowOff>
    </xdr:to>
    <xdr:graphicFrame macro="">
      <xdr:nvGraphicFramePr>
        <xdr:cNvPr id="49" name="Chart 48">
          <a:extLst>
            <a:ext uri="{FF2B5EF4-FFF2-40B4-BE49-F238E27FC236}">
              <a16:creationId xmlns:a16="http://schemas.microsoft.com/office/drawing/2014/main" id="{DB8BFA5D-727C-4822-A9DD-8189BCA40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327660</xdr:colOff>
          <xdr:row>9</xdr:row>
          <xdr:rowOff>45720</xdr:rowOff>
        </xdr:from>
        <xdr:to>
          <xdr:col>13</xdr:col>
          <xdr:colOff>50292</xdr:colOff>
          <xdr:row>10</xdr:row>
          <xdr:rowOff>91440</xdr:rowOff>
        </xdr:to>
        <xdr:pic>
          <xdr:nvPicPr>
            <xdr:cNvPr id="51" name="Picture 50">
              <a:extLst>
                <a:ext uri="{FF2B5EF4-FFF2-40B4-BE49-F238E27FC236}">
                  <a16:creationId xmlns:a16="http://schemas.microsoft.com/office/drawing/2014/main" id="{516AEB74-5E12-7B37-2B23-E4ECF13DE710}"/>
                </a:ext>
              </a:extLst>
            </xdr:cNvPr>
            <xdr:cNvPicPr>
              <a:picLocks noChangeAspect="1" noChangeArrowheads="1"/>
              <a:extLst>
                <a:ext uri="{84589F7E-364E-4C9E-8A38-B11213B215E9}">
                  <a14:cameraTool cellRange="Sheet2!$CT$12" spid="_x0000_s3153"/>
                </a:ext>
              </a:extLst>
            </xdr:cNvPicPr>
          </xdr:nvPicPr>
          <xdr:blipFill>
            <a:blip xmlns:r="http://schemas.openxmlformats.org/officeDocument/2006/relationships" r:embed="rId7"/>
            <a:srcRect/>
            <a:stretch>
              <a:fillRect/>
            </a:stretch>
          </xdr:blipFill>
          <xdr:spPr bwMode="auto">
            <a:xfrm>
              <a:off x="7033260" y="1691640"/>
              <a:ext cx="941832" cy="228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13</xdr:col>
      <xdr:colOff>525780</xdr:colOff>
      <xdr:row>6</xdr:row>
      <xdr:rowOff>76200</xdr:rowOff>
    </xdr:from>
    <xdr:to>
      <xdr:col>17</xdr:col>
      <xdr:colOff>403860</xdr:colOff>
      <xdr:row>9</xdr:row>
      <xdr:rowOff>0</xdr:rowOff>
    </xdr:to>
    <xdr:graphicFrame macro="">
      <xdr:nvGraphicFramePr>
        <xdr:cNvPr id="52" name="Chart 51">
          <a:extLst>
            <a:ext uri="{FF2B5EF4-FFF2-40B4-BE49-F238E27FC236}">
              <a16:creationId xmlns:a16="http://schemas.microsoft.com/office/drawing/2014/main" id="{8C9D9946-6D49-40D4-A96D-F61AE22B1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91440</xdr:colOff>
          <xdr:row>9</xdr:row>
          <xdr:rowOff>60960</xdr:rowOff>
        </xdr:from>
        <xdr:to>
          <xdr:col>17</xdr:col>
          <xdr:colOff>423672</xdr:colOff>
          <xdr:row>10</xdr:row>
          <xdr:rowOff>106680</xdr:rowOff>
        </xdr:to>
        <xdr:pic>
          <xdr:nvPicPr>
            <xdr:cNvPr id="53" name="Picture 52">
              <a:extLst>
                <a:ext uri="{FF2B5EF4-FFF2-40B4-BE49-F238E27FC236}">
                  <a16:creationId xmlns:a16="http://schemas.microsoft.com/office/drawing/2014/main" id="{952DDB75-5E30-CDF0-2A15-4407B61F3BDE}"/>
                </a:ext>
              </a:extLst>
            </xdr:cNvPr>
            <xdr:cNvPicPr>
              <a:picLocks noChangeAspect="1" noChangeArrowheads="1"/>
              <a:extLst>
                <a:ext uri="{84589F7E-364E-4C9E-8A38-B11213B215E9}">
                  <a14:cameraTool cellRange="Sheet2!$CU$12" spid="_x0000_s3154"/>
                </a:ext>
              </a:extLst>
            </xdr:cNvPicPr>
          </xdr:nvPicPr>
          <xdr:blipFill>
            <a:blip xmlns:r="http://schemas.openxmlformats.org/officeDocument/2006/relationships" r:embed="rId9"/>
            <a:srcRect/>
            <a:stretch>
              <a:fillRect/>
            </a:stretch>
          </xdr:blipFill>
          <xdr:spPr bwMode="auto">
            <a:xfrm>
              <a:off x="9845040" y="1706880"/>
              <a:ext cx="941832" cy="2286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297179</xdr:colOff>
          <xdr:row>9</xdr:row>
          <xdr:rowOff>45720</xdr:rowOff>
        </xdr:from>
        <xdr:to>
          <xdr:col>22</xdr:col>
          <xdr:colOff>82600</xdr:colOff>
          <xdr:row>10</xdr:row>
          <xdr:rowOff>106680</xdr:rowOff>
        </xdr:to>
        <xdr:pic>
          <xdr:nvPicPr>
            <xdr:cNvPr id="54" name="Picture 53">
              <a:extLst>
                <a:ext uri="{FF2B5EF4-FFF2-40B4-BE49-F238E27FC236}">
                  <a16:creationId xmlns:a16="http://schemas.microsoft.com/office/drawing/2014/main" id="{A3946C50-0B3E-05CC-A682-0D881C7AF407}"/>
                </a:ext>
              </a:extLst>
            </xdr:cNvPr>
            <xdr:cNvPicPr>
              <a:picLocks noChangeAspect="1" noChangeArrowheads="1"/>
              <a:extLst>
                <a:ext uri="{84589F7E-364E-4C9E-8A38-B11213B215E9}">
                  <a14:cameraTool cellRange="Sheet2!$CV$12" spid="_x0000_s3155"/>
                </a:ext>
              </a:extLst>
            </xdr:cNvPicPr>
          </xdr:nvPicPr>
          <xdr:blipFill>
            <a:blip xmlns:r="http://schemas.openxmlformats.org/officeDocument/2006/relationships" r:embed="rId10"/>
            <a:srcRect/>
            <a:stretch>
              <a:fillRect/>
            </a:stretch>
          </xdr:blipFill>
          <xdr:spPr bwMode="auto">
            <a:xfrm>
              <a:off x="12489179" y="1691640"/>
              <a:ext cx="1004621" cy="2438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419100</xdr:colOff>
      <xdr:row>6</xdr:row>
      <xdr:rowOff>22860</xdr:rowOff>
    </xdr:from>
    <xdr:to>
      <xdr:col>21</xdr:col>
      <xdr:colOff>556260</xdr:colOff>
      <xdr:row>9</xdr:row>
      <xdr:rowOff>7620</xdr:rowOff>
    </xdr:to>
    <xdr:graphicFrame macro="">
      <xdr:nvGraphicFramePr>
        <xdr:cNvPr id="55" name="Chart 54">
          <a:extLst>
            <a:ext uri="{FF2B5EF4-FFF2-40B4-BE49-F238E27FC236}">
              <a16:creationId xmlns:a16="http://schemas.microsoft.com/office/drawing/2014/main" id="{B878A414-31BB-41F0-82CA-EE4008106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95224</xdr:colOff>
      <xdr:row>11</xdr:row>
      <xdr:rowOff>99060</xdr:rowOff>
    </xdr:from>
    <xdr:to>
      <xdr:col>8</xdr:col>
      <xdr:colOff>350520</xdr:colOff>
      <xdr:row>22</xdr:row>
      <xdr:rowOff>144780</xdr:rowOff>
    </xdr:to>
    <xdr:sp macro="" textlink="">
      <xdr:nvSpPr>
        <xdr:cNvPr id="56" name="Rectangle: Rounded Corners 55">
          <a:extLst>
            <a:ext uri="{FF2B5EF4-FFF2-40B4-BE49-F238E27FC236}">
              <a16:creationId xmlns:a16="http://schemas.microsoft.com/office/drawing/2014/main" id="{B3EE255B-A4A1-4836-AF08-DDC86E64BE2B}"/>
            </a:ext>
          </a:extLst>
        </xdr:cNvPr>
        <xdr:cNvSpPr/>
      </xdr:nvSpPr>
      <xdr:spPr>
        <a:xfrm>
          <a:off x="95224" y="2110740"/>
          <a:ext cx="5132096" cy="205740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392404</xdr:colOff>
      <xdr:row>11</xdr:row>
      <xdr:rowOff>76200</xdr:rowOff>
    </xdr:from>
    <xdr:to>
      <xdr:col>17</xdr:col>
      <xdr:colOff>38100</xdr:colOff>
      <xdr:row>22</xdr:row>
      <xdr:rowOff>121920</xdr:rowOff>
    </xdr:to>
    <xdr:sp macro="" textlink="">
      <xdr:nvSpPr>
        <xdr:cNvPr id="57" name="Rectangle: Rounded Corners 56">
          <a:extLst>
            <a:ext uri="{FF2B5EF4-FFF2-40B4-BE49-F238E27FC236}">
              <a16:creationId xmlns:a16="http://schemas.microsoft.com/office/drawing/2014/main" id="{EE52C44C-1D04-4669-A4AF-7A308F464999}"/>
            </a:ext>
          </a:extLst>
        </xdr:cNvPr>
        <xdr:cNvSpPr/>
      </xdr:nvSpPr>
      <xdr:spPr>
        <a:xfrm>
          <a:off x="5269204" y="2087880"/>
          <a:ext cx="5132096" cy="205740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114300</xdr:colOff>
      <xdr:row>11</xdr:row>
      <xdr:rowOff>76200</xdr:rowOff>
    </xdr:from>
    <xdr:to>
      <xdr:col>22</xdr:col>
      <xdr:colOff>373380</xdr:colOff>
      <xdr:row>22</xdr:row>
      <xdr:rowOff>121920</xdr:rowOff>
    </xdr:to>
    <xdr:sp macro="" textlink="">
      <xdr:nvSpPr>
        <xdr:cNvPr id="58" name="Rectangle: Rounded Corners 57">
          <a:extLst>
            <a:ext uri="{FF2B5EF4-FFF2-40B4-BE49-F238E27FC236}">
              <a16:creationId xmlns:a16="http://schemas.microsoft.com/office/drawing/2014/main" id="{1DA73644-B0AC-4121-91D5-6EEE59F34F90}"/>
            </a:ext>
          </a:extLst>
        </xdr:cNvPr>
        <xdr:cNvSpPr/>
      </xdr:nvSpPr>
      <xdr:spPr>
        <a:xfrm>
          <a:off x="10477500" y="2087880"/>
          <a:ext cx="3307080" cy="205740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148564</xdr:colOff>
      <xdr:row>23</xdr:row>
      <xdr:rowOff>38100</xdr:rowOff>
    </xdr:from>
    <xdr:to>
      <xdr:col>8</xdr:col>
      <xdr:colOff>403860</xdr:colOff>
      <xdr:row>34</xdr:row>
      <xdr:rowOff>83820</xdr:rowOff>
    </xdr:to>
    <xdr:sp macro="" textlink="">
      <xdr:nvSpPr>
        <xdr:cNvPr id="59" name="Rectangle: Rounded Corners 58">
          <a:extLst>
            <a:ext uri="{FF2B5EF4-FFF2-40B4-BE49-F238E27FC236}">
              <a16:creationId xmlns:a16="http://schemas.microsoft.com/office/drawing/2014/main" id="{2E46A78A-D504-4A94-A16C-7BD1A57BAF30}"/>
            </a:ext>
          </a:extLst>
        </xdr:cNvPr>
        <xdr:cNvSpPr/>
      </xdr:nvSpPr>
      <xdr:spPr>
        <a:xfrm>
          <a:off x="148564" y="4244340"/>
          <a:ext cx="5132096" cy="205740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506704</xdr:colOff>
      <xdr:row>23</xdr:row>
      <xdr:rowOff>38100</xdr:rowOff>
    </xdr:from>
    <xdr:to>
      <xdr:col>15</xdr:col>
      <xdr:colOff>434340</xdr:colOff>
      <xdr:row>34</xdr:row>
      <xdr:rowOff>83820</xdr:rowOff>
    </xdr:to>
    <xdr:sp macro="" textlink="">
      <xdr:nvSpPr>
        <xdr:cNvPr id="60" name="Rectangle: Rounded Corners 59">
          <a:extLst>
            <a:ext uri="{FF2B5EF4-FFF2-40B4-BE49-F238E27FC236}">
              <a16:creationId xmlns:a16="http://schemas.microsoft.com/office/drawing/2014/main" id="{CF4032A1-453B-4001-AC8F-EF8D226E9B0B}"/>
            </a:ext>
          </a:extLst>
        </xdr:cNvPr>
        <xdr:cNvSpPr/>
      </xdr:nvSpPr>
      <xdr:spPr>
        <a:xfrm>
          <a:off x="5383504" y="4244340"/>
          <a:ext cx="4194836" cy="205740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560044</xdr:colOff>
      <xdr:row>23</xdr:row>
      <xdr:rowOff>38100</xdr:rowOff>
    </xdr:from>
    <xdr:to>
      <xdr:col>22</xdr:col>
      <xdr:colOff>487680</xdr:colOff>
      <xdr:row>34</xdr:row>
      <xdr:rowOff>83820</xdr:rowOff>
    </xdr:to>
    <xdr:sp macro="" textlink="">
      <xdr:nvSpPr>
        <xdr:cNvPr id="61" name="Rectangle: Rounded Corners 60">
          <a:extLst>
            <a:ext uri="{FF2B5EF4-FFF2-40B4-BE49-F238E27FC236}">
              <a16:creationId xmlns:a16="http://schemas.microsoft.com/office/drawing/2014/main" id="{B142ACD3-BEA4-4958-97A3-C96F68C93B46}"/>
            </a:ext>
          </a:extLst>
        </xdr:cNvPr>
        <xdr:cNvSpPr/>
      </xdr:nvSpPr>
      <xdr:spPr>
        <a:xfrm>
          <a:off x="9704044" y="4244340"/>
          <a:ext cx="4194836" cy="2057400"/>
        </a:xfrm>
        <a:prstGeom prst="roundRect">
          <a:avLst/>
        </a:prstGeom>
        <a:gradFill flip="none" rotWithShape="1">
          <a:gsLst>
            <a:gs pos="0">
              <a:schemeClr val="tx1">
                <a:lumMod val="85000"/>
                <a:lumOff val="15000"/>
              </a:schemeClr>
            </a:gs>
            <a:gs pos="100000">
              <a:schemeClr val="tx1">
                <a:lumMod val="65000"/>
                <a:lumOff val="3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121920</xdr:colOff>
      <xdr:row>11</xdr:row>
      <xdr:rowOff>114300</xdr:rowOff>
    </xdr:from>
    <xdr:to>
      <xdr:col>8</xdr:col>
      <xdr:colOff>312420</xdr:colOff>
      <xdr:row>22</xdr:row>
      <xdr:rowOff>121920</xdr:rowOff>
    </xdr:to>
    <xdr:graphicFrame macro="">
      <xdr:nvGraphicFramePr>
        <xdr:cNvPr id="68" name="Chart 67">
          <a:extLst>
            <a:ext uri="{FF2B5EF4-FFF2-40B4-BE49-F238E27FC236}">
              <a16:creationId xmlns:a16="http://schemas.microsoft.com/office/drawing/2014/main" id="{1721656E-72EE-45DE-9974-756B82E2D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434340</xdr:colOff>
      <xdr:row>11</xdr:row>
      <xdr:rowOff>114300</xdr:rowOff>
    </xdr:from>
    <xdr:to>
      <xdr:col>17</xdr:col>
      <xdr:colOff>22860</xdr:colOff>
      <xdr:row>22</xdr:row>
      <xdr:rowOff>144780</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37503685-3DE9-400B-A7D5-0E00B21C3B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311140" y="2125980"/>
              <a:ext cx="5074920" cy="2042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129540</xdr:colOff>
      <xdr:row>11</xdr:row>
      <xdr:rowOff>106680</xdr:rowOff>
    </xdr:from>
    <xdr:to>
      <xdr:col>22</xdr:col>
      <xdr:colOff>358140</xdr:colOff>
      <xdr:row>22</xdr:row>
      <xdr:rowOff>137160</xdr:rowOff>
    </xdr:to>
    <xdr:graphicFrame macro="">
      <xdr:nvGraphicFramePr>
        <xdr:cNvPr id="70" name="Chart 69">
          <a:extLst>
            <a:ext uri="{FF2B5EF4-FFF2-40B4-BE49-F238E27FC236}">
              <a16:creationId xmlns:a16="http://schemas.microsoft.com/office/drawing/2014/main" id="{5CFB1014-A36E-4217-BD26-758BEB4F2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175260</xdr:colOff>
      <xdr:row>23</xdr:row>
      <xdr:rowOff>45720</xdr:rowOff>
    </xdr:from>
    <xdr:to>
      <xdr:col>8</xdr:col>
      <xdr:colOff>403860</xdr:colOff>
      <xdr:row>34</xdr:row>
      <xdr:rowOff>144780</xdr:rowOff>
    </xdr:to>
    <mc:AlternateContent xmlns:mc="http://schemas.openxmlformats.org/markup-compatibility/2006">
      <mc:Choice xmlns:cx4="http://schemas.microsoft.com/office/drawing/2016/5/10/chartex" Requires="cx4">
        <xdr:graphicFrame macro="">
          <xdr:nvGraphicFramePr>
            <xdr:cNvPr id="71" name="Chart 70">
              <a:extLst>
                <a:ext uri="{FF2B5EF4-FFF2-40B4-BE49-F238E27FC236}">
                  <a16:creationId xmlns:a16="http://schemas.microsoft.com/office/drawing/2014/main" id="{0DF1573F-0200-434C-B6DA-ADFD2F42E5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75260" y="4251960"/>
              <a:ext cx="5105400" cy="21107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594360</xdr:colOff>
      <xdr:row>23</xdr:row>
      <xdr:rowOff>68580</xdr:rowOff>
    </xdr:from>
    <xdr:to>
      <xdr:col>15</xdr:col>
      <xdr:colOff>426720</xdr:colOff>
      <xdr:row>34</xdr:row>
      <xdr:rowOff>121920</xdr:rowOff>
    </xdr:to>
    <xdr:graphicFrame macro="">
      <xdr:nvGraphicFramePr>
        <xdr:cNvPr id="72" name="Chart 71">
          <a:extLst>
            <a:ext uri="{FF2B5EF4-FFF2-40B4-BE49-F238E27FC236}">
              <a16:creationId xmlns:a16="http://schemas.microsoft.com/office/drawing/2014/main" id="{4CF12DBB-1656-4CF2-A2CD-C8CF17E79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320040</xdr:colOff>
      <xdr:row>23</xdr:row>
      <xdr:rowOff>38100</xdr:rowOff>
    </xdr:from>
    <xdr:to>
      <xdr:col>21</xdr:col>
      <xdr:colOff>99060</xdr:colOff>
      <xdr:row>24</xdr:row>
      <xdr:rowOff>175260</xdr:rowOff>
    </xdr:to>
    <xdr:sp macro="" textlink="">
      <xdr:nvSpPr>
        <xdr:cNvPr id="73" name="TextBox 72">
          <a:extLst>
            <a:ext uri="{FF2B5EF4-FFF2-40B4-BE49-F238E27FC236}">
              <a16:creationId xmlns:a16="http://schemas.microsoft.com/office/drawing/2014/main" id="{97BFD421-47D0-64D8-E5B8-B8C4D4DC2A90}"/>
            </a:ext>
          </a:extLst>
        </xdr:cNvPr>
        <xdr:cNvSpPr txBox="1"/>
      </xdr:nvSpPr>
      <xdr:spPr>
        <a:xfrm>
          <a:off x="11292840" y="4244340"/>
          <a:ext cx="16078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chemeClr val="bg1"/>
              </a:solidFill>
              <a:latin typeface="Amasis MT Pro Black" panose="02040A04050005020304" pitchFamily="18" charset="0"/>
            </a:rPr>
            <a:t>FILTERS</a:t>
          </a:r>
        </a:p>
      </xdr:txBody>
    </xdr:sp>
    <xdr:clientData/>
  </xdr:twoCellAnchor>
  <xdr:twoCellAnchor editAs="oneCell">
    <xdr:from>
      <xdr:col>16</xdr:col>
      <xdr:colOff>22860</xdr:colOff>
      <xdr:row>25</xdr:row>
      <xdr:rowOff>53341</xdr:rowOff>
    </xdr:from>
    <xdr:to>
      <xdr:col>17</xdr:col>
      <xdr:colOff>571500</xdr:colOff>
      <xdr:row>33</xdr:row>
      <xdr:rowOff>129541</xdr:rowOff>
    </xdr:to>
    <mc:AlternateContent xmlns:mc="http://schemas.openxmlformats.org/markup-compatibility/2006">
      <mc:Choice xmlns:a14="http://schemas.microsoft.com/office/drawing/2010/main" Requires="a14">
        <xdr:graphicFrame macro="">
          <xdr:nvGraphicFramePr>
            <xdr:cNvPr id="74" name="Year">
              <a:extLst>
                <a:ext uri="{FF2B5EF4-FFF2-40B4-BE49-F238E27FC236}">
                  <a16:creationId xmlns:a16="http://schemas.microsoft.com/office/drawing/2014/main" id="{F1367F95-094F-4426-AF0C-45C9BDD1BC4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800603" y="4580074"/>
              <a:ext cx="1159748" cy="1524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68580</xdr:colOff>
      <xdr:row>25</xdr:row>
      <xdr:rowOff>45721</xdr:rowOff>
    </xdr:from>
    <xdr:to>
      <xdr:col>20</xdr:col>
      <xdr:colOff>121920</xdr:colOff>
      <xdr:row>33</xdr:row>
      <xdr:rowOff>144781</xdr:rowOff>
    </xdr:to>
    <mc:AlternateContent xmlns:mc="http://schemas.openxmlformats.org/markup-compatibility/2006">
      <mc:Choice xmlns:a14="http://schemas.microsoft.com/office/drawing/2010/main" Requires="a14">
        <xdr:graphicFrame macro="">
          <xdr:nvGraphicFramePr>
            <xdr:cNvPr id="75" name="Segment">
              <a:extLst>
                <a:ext uri="{FF2B5EF4-FFF2-40B4-BE49-F238E27FC236}">
                  <a16:creationId xmlns:a16="http://schemas.microsoft.com/office/drawing/2014/main" id="{E5317141-EA9B-4BA6-A13D-1E28C4F4ED7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068540" y="4572454"/>
              <a:ext cx="1275558" cy="1547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175260</xdr:colOff>
      <xdr:row>25</xdr:row>
      <xdr:rowOff>30481</xdr:rowOff>
    </xdr:from>
    <xdr:to>
      <xdr:col>22</xdr:col>
      <xdr:colOff>403860</xdr:colOff>
      <xdr:row>33</xdr:row>
      <xdr:rowOff>129541</xdr:rowOff>
    </xdr:to>
    <mc:AlternateContent xmlns:mc="http://schemas.openxmlformats.org/markup-compatibility/2006">
      <mc:Choice xmlns:a14="http://schemas.microsoft.com/office/drawing/2010/main" Requires="a14">
        <xdr:graphicFrame macro="">
          <xdr:nvGraphicFramePr>
            <xdr:cNvPr id="76" name="Region">
              <a:extLst>
                <a:ext uri="{FF2B5EF4-FFF2-40B4-BE49-F238E27FC236}">
                  <a16:creationId xmlns:a16="http://schemas.microsoft.com/office/drawing/2014/main" id="{E6401E4B-B252-4494-B52B-B77A3B53DE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97438" y="4557214"/>
              <a:ext cx="1450818" cy="1547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2.975920138888" createdVersion="8" refreshedVersion="8" minRefreshableVersion="3" recordCount="9994" xr:uid="{827C7E78-D213-4D59-ADE3-29D18CBE05F8}">
  <cacheSource type="worksheet">
    <worksheetSource name="Data__2"/>
  </cacheSource>
  <cacheFields count="27">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 name="Field1" numFmtId="0" formula="Sales/Profit" databaseField="0"/>
  </cacheFields>
  <extLst>
    <ext xmlns:x14="http://schemas.microsoft.com/office/spreadsheetml/2009/9/main" uri="{725AE2AE-9491-48be-B2B4-4EB974FC3084}">
      <x14:pivotCacheDefinition pivotCacheId="2105715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n v="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n v="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n v="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n v="5408"/>
    <x v="3"/>
    <s v="TEC-AC-10002926"/>
    <x v="2"/>
    <x v="11"/>
    <s v="Logitech Wireless Marathon Mouse M705"/>
    <n v="99.98"/>
    <n v="2"/>
    <n v="0"/>
    <n v="42.991400000000006"/>
  </r>
  <r>
    <n v="9148"/>
    <s v="US-2013-165505"/>
    <x v="0"/>
    <x v="1156"/>
    <d v="2013-01-27T00:00:00"/>
    <s v="Standard Class"/>
    <s v="CB-12535"/>
    <s v="Claudia Bergmann"/>
    <x v="1"/>
    <s v="United States"/>
    <s v="Burlington"/>
    <x v="42"/>
    <n v="5408"/>
    <x v="3"/>
    <s v="OFF-AR-10003477"/>
    <x v="1"/>
    <x v="6"/>
    <s v="4009 Highlighters"/>
    <n v="8.0400000000000009"/>
    <n v="6"/>
    <n v="0"/>
    <n v="2.7336"/>
  </r>
  <r>
    <n v="9149"/>
    <s v="US-2013-165505"/>
    <x v="0"/>
    <x v="1156"/>
    <d v="2013-01-27T00:00:00"/>
    <s v="Standard Class"/>
    <s v="CB-12535"/>
    <s v="Claudia Bergmann"/>
    <x v="1"/>
    <s v="United States"/>
    <s v="Burlington"/>
    <x v="42"/>
    <n v="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n v="5408"/>
    <x v="3"/>
    <s v="OFF-PA-10000157"/>
    <x v="1"/>
    <x v="10"/>
    <s v="Xerox 191"/>
    <n v="79.92"/>
    <n v="4"/>
    <n v="0"/>
    <n v="37.562399999999997"/>
  </r>
  <r>
    <n v="9388"/>
    <s v="US-2014-127292"/>
    <x v="3"/>
    <x v="617"/>
    <d v="2014-01-24T00:00:00"/>
    <s v="Standard Class"/>
    <s v="RM-19375"/>
    <s v="Raymond Messe"/>
    <x v="0"/>
    <s v="United States"/>
    <s v="Burlington"/>
    <x v="42"/>
    <n v="5408"/>
    <x v="3"/>
    <s v="OFF-PA-10001970"/>
    <x v="1"/>
    <x v="10"/>
    <s v="Xerox 1881"/>
    <n v="12.28"/>
    <n v="1"/>
    <n v="0"/>
    <n v="5.7715999999999994"/>
  </r>
  <r>
    <n v="9389"/>
    <s v="US-2014-127292"/>
    <x v="3"/>
    <x v="617"/>
    <d v="2014-01-24T00:00:00"/>
    <s v="Standard Class"/>
    <s v="RM-19375"/>
    <s v="Raymond Messe"/>
    <x v="0"/>
    <s v="United States"/>
    <s v="Burlington"/>
    <x v="42"/>
    <n v="5408"/>
    <x v="3"/>
    <s v="OFF-AP-10000828"/>
    <x v="1"/>
    <x v="9"/>
    <s v="Avanti 4.4 Cu. Ft. Refrigerator"/>
    <n v="542.93999999999994"/>
    <n v="3"/>
    <n v="0"/>
    <n v="152.02319999999997"/>
  </r>
  <r>
    <n v="9390"/>
    <s v="US-2014-127292"/>
    <x v="3"/>
    <x v="617"/>
    <d v="2014-01-24T00:00:00"/>
    <s v="Standard Class"/>
    <s v="RM-19375"/>
    <s v="Raymond Messe"/>
    <x v="0"/>
    <s v="United States"/>
    <s v="Burlington"/>
    <x v="42"/>
    <n v="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44"/>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n v="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D50E4-2BF0-422F-98C9-BC4A89294DCF}"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D9:CE22"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
    <format dxfId="275">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E73D80-3628-4EC6-8BB9-9954884A7BD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C7:BD13"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16" baseItem="0"/>
  </dataFields>
  <formats count="1">
    <format dxfId="53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73864B-1C19-4EE7-ACE4-DCAE0D6C309D}"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L7:AM57"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h="1" sd="0" x="0"/>
        <item sd="0" x="1"/>
        <item h="1" sd="0" x="2"/>
        <item h="1" sd="0" x="3"/>
        <item h="1" sd="0" x="4"/>
        <item h="1" sd="0" x="5"/>
        <item h="1" sd="0" x="6"/>
        <item t="default"/>
      </items>
    </pivotField>
    <pivotField dragToRow="0" dragToCol="0" dragToPage="0" showAll="0" defaultSubtotal="0"/>
    <pivotField dragToRow="0" dragToCol="0" dragToPage="0" showAll="0" defaultSubtotal="0"/>
  </pivotFields>
  <rowFields count="1">
    <field x="11"/>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8" baseField="11" baseItem="0"/>
  </dataFields>
  <formats count="2">
    <format dxfId="533">
      <pivotArea outline="0" collapsedLevelsAreSubtotals="1" fieldPosition="0"/>
    </format>
    <format dxfId="53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B9A374-963F-451D-B724-7D7C7A832F84}"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Z9:CA22" firstHeaderRow="1" firstDataRow="1" firstDataCol="1"/>
  <pivotFields count="27">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534">
      <pivotArea outline="0" collapsedLevelsAreSubtotals="1" fieldPosition="0"/>
    </format>
  </formats>
  <chartFormats count="3">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2" count="1" selected="0">
            <x v="2"/>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C16B9D-79D3-4B4C-870A-9B94F2B77A41}"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6:AB10"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0" numFmtId="10"/>
  </dataFields>
  <formats count="1">
    <format dxfId="535">
      <pivotArea outline="0" collapsedLevelsAreSubtotals="1"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14FFB5-0DD6-42C2-80E4-87FAC5D59524}"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V9:BW22"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536">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A87BE8-CCE6-4ABC-9C89-C1A9B268B32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5:P9"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3E663D-C0B4-48F8-931E-58BFEBE434C5}"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R9:BS22"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537">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71254C-919C-4BF5-8CA6-1EF4D74A46BA}" name="PivotTable1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CK8:CP12" firstHeaderRow="0" firstDataRow="1" firstDataCol="1"/>
  <pivotFields count="27">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Sum of profit margin" fld="25" baseField="0" baseItem="0"/>
  </dataFields>
  <formats count="1">
    <format dxfId="5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664DC1-FCA7-476F-A242-D5E47E17E71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16" firstHeaderRow="0"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22"/>
  </rowFields>
  <rowItems count="13">
    <i>
      <x v="11"/>
    </i>
    <i>
      <x v="12"/>
    </i>
    <i>
      <x v="9"/>
    </i>
    <i>
      <x v="3"/>
    </i>
    <i>
      <x v="10"/>
    </i>
    <i>
      <x v="8"/>
    </i>
    <i>
      <x v="5"/>
    </i>
    <i>
      <x v="7"/>
    </i>
    <i>
      <x v="6"/>
    </i>
    <i>
      <x v="4"/>
    </i>
    <i>
      <x v="1"/>
    </i>
    <i>
      <x v="2"/>
    </i>
    <i t="grand">
      <x/>
    </i>
  </rowItems>
  <colFields count="1">
    <field x="-2"/>
  </colFields>
  <colItems count="2">
    <i>
      <x/>
    </i>
    <i i="1">
      <x v="1"/>
    </i>
  </colItems>
  <dataFields count="2">
    <dataField name="Sum of Sales" fld="18" baseField="0" baseItem="0"/>
    <dataField name="Sum of Profit" fld="21" baseField="0" baseItem="0"/>
  </dataFields>
  <formats count="1">
    <format dxfId="539">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F82069-E1DB-4DEE-A8A9-0803AE7ECDDD}"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M9:BN22" firstHeaderRow="1" firstDataRow="1" firstDataCol="1"/>
  <pivotFields count="27">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
    <format dxfId="540">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E563893-A868-4E25-800B-D92E013D8F5C}"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324E31C-20FC-4D01-B781-547FB39B4465}" sourceName="Year">
  <pivotTables>
    <pivotTable tabId="3" name="PivotTable11"/>
    <pivotTable tabId="3" name="PivotTable1"/>
    <pivotTable tabId="3" name="PivotTable10"/>
    <pivotTable tabId="3" name="PivotTable12"/>
    <pivotTable tabId="3" name="PivotTable2"/>
    <pivotTable tabId="3" name="PivotTable3"/>
    <pivotTable tabId="3" name="PivotTable5"/>
    <pivotTable tabId="3" name="PivotTable6"/>
    <pivotTable tabId="3" name="PivotTable7"/>
    <pivotTable tabId="3" name="PivotTable8"/>
    <pivotTable tabId="3" name="PivotTable9"/>
  </pivotTables>
  <data>
    <tabular pivotCacheId="210571505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CAC73EA-D88E-44AE-9117-FB7A85E10582}" sourceName="Segment">
  <pivotTables>
    <pivotTable tabId="3" name="PivotTable11"/>
    <pivotTable tabId="3" name="PivotTable1"/>
    <pivotTable tabId="3" name="PivotTable10"/>
    <pivotTable tabId="3" name="PivotTable12"/>
    <pivotTable tabId="3" name="PivotTable2"/>
    <pivotTable tabId="3" name="PivotTable3"/>
    <pivotTable tabId="3" name="PivotTable5"/>
    <pivotTable tabId="3" name="PivotTable6"/>
    <pivotTable tabId="3" name="PivotTable7"/>
    <pivotTable tabId="3" name="PivotTable8"/>
    <pivotTable tabId="3" name="PivotTable9"/>
  </pivotTables>
  <data>
    <tabular pivotCacheId="210571505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5CB798-F93D-4F4D-91DF-352FA0A6763B}" sourceName="Region">
  <pivotTables>
    <pivotTable tabId="3" name="PivotTable11"/>
    <pivotTable tabId="3" name="PivotTable1"/>
    <pivotTable tabId="3" name="PivotTable10"/>
    <pivotTable tabId="3" name="PivotTable12"/>
    <pivotTable tabId="3" name="PivotTable2"/>
    <pivotTable tabId="3" name="PivotTable3"/>
    <pivotTable tabId="3" name="PivotTable5"/>
    <pivotTable tabId="3" name="PivotTable6"/>
    <pivotTable tabId="3" name="PivotTable7"/>
    <pivotTable tabId="3" name="PivotTable8"/>
    <pivotTable tabId="3" name="PivotTable9"/>
  </pivotTables>
  <data>
    <tabular pivotCacheId="210571505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DD8ADE-435D-49E9-AA3B-695DE314B308}" cache="Slicer_Year" caption="Year" style="Slicer Style 2" rowHeight="247650"/>
  <slicer name="Segment" xr10:uid="{F0842609-E471-49A4-A490-24E8C98B9057}" cache="Slicer_Segment" caption="Segment" style="Slicer Style 2" rowHeight="247650"/>
  <slicer name="Region" xr10:uid="{925AB11D-B26A-446A-A8AC-DCD0EA38CE99}" cache="Slicer_Region" caption="Region" style="Slicer Style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CD8D7B-4B3B-4D72-87ED-600355CBAC4F}" name="Data__2" displayName="Data__2" ref="A1:V9995" tableType="queryTable" totalsRowShown="0">
  <autoFilter ref="A1:V9995" xr:uid="{D2CD8D7B-4B3B-4D72-87ED-600355CBAC4F}"/>
  <tableColumns count="22">
    <tableColumn id="1" xr3:uid="{C13EAE0F-CDA4-404A-B9C4-7AA3A48F47C3}" uniqueName="1" name="Row ID" queryTableFieldId="1"/>
    <tableColumn id="2" xr3:uid="{18EE054A-9001-4B4E-89D7-880F74D50DCB}" uniqueName="2" name="Order ID" queryTableFieldId="2" dataDxfId="530"/>
    <tableColumn id="3" xr3:uid="{32251766-CE96-4EAA-8F2C-AAA5521239FB}" uniqueName="3" name="Year" queryTableFieldId="3"/>
    <tableColumn id="4" xr3:uid="{45666DD4-80EF-41AB-9744-7B48595F0B08}" uniqueName="4" name="Order Date" queryTableFieldId="4" dataDxfId="529"/>
    <tableColumn id="5" xr3:uid="{5015554F-E902-4869-9AFE-C40847C9C8DE}" uniqueName="5" name="Ship Date" queryTableFieldId="5" dataDxfId="528"/>
    <tableColumn id="6" xr3:uid="{05DD7C22-316C-45CE-8F45-33988E751903}" uniqueName="6" name="Ship Mode" queryTableFieldId="6" dataDxfId="527"/>
    <tableColumn id="7" xr3:uid="{A1B1AD54-AE7A-4DE7-975C-26CFEE4037FE}" uniqueName="7" name="Customer ID" queryTableFieldId="7" dataDxfId="526"/>
    <tableColumn id="8" xr3:uid="{13C970B2-9DFA-47B1-AB09-0A0C19AFE18B}" uniqueName="8" name="Customer Name" queryTableFieldId="8" dataDxfId="525"/>
    <tableColumn id="9" xr3:uid="{B4148592-6B4F-4B19-950F-AFE399A47DBD}" uniqueName="9" name="Segment" queryTableFieldId="9" dataDxfId="524"/>
    <tableColumn id="10" xr3:uid="{0A34489F-95B3-4C01-A0A0-CDE6CCAFFC98}" uniqueName="10" name="Country" queryTableFieldId="10" dataDxfId="523"/>
    <tableColumn id="11" xr3:uid="{FE996982-C367-465C-8DEE-D5C4E9DCDE64}" uniqueName="11" name="City" queryTableFieldId="11" dataDxfId="522"/>
    <tableColumn id="12" xr3:uid="{3F47C4C1-4500-4EC6-A5A1-E683E58549DF}" uniqueName="12" name="State" queryTableFieldId="12" dataDxfId="521"/>
    <tableColumn id="13" xr3:uid="{E1912D70-D536-46AE-8FEB-037E38D37656}" uniqueName="13" name="Postal Code" queryTableFieldId="13"/>
    <tableColumn id="14" xr3:uid="{F895BB04-3289-4E0A-9BA4-D4519A9026A6}" uniqueName="14" name="Region" queryTableFieldId="14" dataDxfId="520"/>
    <tableColumn id="15" xr3:uid="{D7632223-199B-4E3A-85C6-D5C01B701F39}" uniqueName="15" name="Product ID" queryTableFieldId="15" dataDxfId="519"/>
    <tableColumn id="16" xr3:uid="{09CC5B13-BA8A-4F1C-AD14-0CB1F9385E9A}" uniqueName="16" name="Category" queryTableFieldId="16" dataDxfId="518"/>
    <tableColumn id="17" xr3:uid="{F051792E-F93E-4A0D-85DD-23076B55D0A3}" uniqueName="17" name="Sub-Category" queryTableFieldId="17" dataDxfId="517"/>
    <tableColumn id="18" xr3:uid="{39F04D0A-312C-4A92-A91B-E09311652AD3}" uniqueName="18" name="Product Name" queryTableFieldId="18" dataDxfId="516"/>
    <tableColumn id="19" xr3:uid="{8DEBC2F6-6790-438D-801F-E43709339FE3}" uniqueName="19" name="Sales" queryTableFieldId="19"/>
    <tableColumn id="20" xr3:uid="{27BCA6CF-2912-44EB-9A7E-6FF77541BFFF}" uniqueName="20" name="Quantity" queryTableFieldId="20"/>
    <tableColumn id="21" xr3:uid="{3B7B4CC2-2DB5-458E-B890-ADCBA204A9AD}" uniqueName="21" name="Discount" queryTableFieldId="21"/>
    <tableColumn id="22" xr3:uid="{10FD22AD-ED13-41CA-B46A-B1649C48C2BA}" uniqueName="22" name="Profi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CC47-A9CB-4E45-85F7-2BFB23924491}">
  <dimension ref="A1:V9995"/>
  <sheetViews>
    <sheetView topLeftCell="J2" workbookViewId="0">
      <selection activeCell="D23" sqref="D23"/>
    </sheetView>
  </sheetViews>
  <sheetFormatPr defaultRowHeight="14.4" x14ac:dyDescent="0.3"/>
  <cols>
    <col min="1" max="1" width="8.77734375" bestFit="1" customWidth="1"/>
    <col min="2" max="2" width="14.77734375" bestFit="1" customWidth="1"/>
    <col min="3" max="3" width="6.88671875" bestFit="1" customWidth="1"/>
    <col min="4" max="4" width="12.21875" bestFit="1" customWidth="1"/>
    <col min="5" max="5" width="11.21875" bestFit="1" customWidth="1"/>
    <col min="6" max="6" width="13.109375" bestFit="1" customWidth="1"/>
    <col min="7" max="7" width="13.44140625" bestFit="1" customWidth="1"/>
    <col min="8" max="8" width="20.44140625" bestFit="1" customWidth="1"/>
    <col min="9" max="9" width="11.109375" bestFit="1" customWidth="1"/>
    <col min="10" max="10" width="11.5546875" bestFit="1" customWidth="1"/>
    <col min="11" max="11" width="17.33203125" bestFit="1" customWidth="1"/>
    <col min="12" max="12" width="16.77734375" bestFit="1" customWidth="1"/>
    <col min="13" max="13" width="13.109375" bestFit="1" customWidth="1"/>
    <col min="14" max="14" width="8.77734375" bestFit="1" customWidth="1"/>
    <col min="15" max="15" width="16.33203125" bestFit="1" customWidth="1"/>
    <col min="16" max="16" width="13.109375" bestFit="1" customWidth="1"/>
    <col min="17" max="17" width="14.44140625" bestFit="1" customWidth="1"/>
    <col min="18" max="18" width="80.88671875" bestFit="1" customWidth="1"/>
    <col min="19" max="19" width="10" bestFit="1" customWidth="1"/>
    <col min="20" max="20" width="10.33203125" bestFit="1" customWidth="1"/>
    <col min="21" max="21" width="10.554687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67.659899999999979</v>
      </c>
    </row>
    <row r="2237" spans="1:22" x14ac:dyDescent="0.3">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8.2687999999999988</v>
      </c>
    </row>
    <row r="2239" spans="1:22" x14ac:dyDescent="0.3">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44.400000000000006</v>
      </c>
      <c r="T2239">
        <v>5</v>
      </c>
      <c r="U2239">
        <v>0</v>
      </c>
      <c r="V2239">
        <v>12.432000000000002</v>
      </c>
    </row>
    <row r="2240" spans="1:22" x14ac:dyDescent="0.3">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44.400000000000006</v>
      </c>
      <c r="T2240">
        <v>2</v>
      </c>
      <c r="U2240">
        <v>0.6</v>
      </c>
      <c r="V2240">
        <v>-52.169999999999987</v>
      </c>
    </row>
    <row r="2241" spans="1:22" x14ac:dyDescent="0.3">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13.347599999999998</v>
      </c>
    </row>
    <row r="2243" spans="1:22" x14ac:dyDescent="0.3">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541.43999999999994</v>
      </c>
      <c r="T2252">
        <v>6</v>
      </c>
      <c r="U2252">
        <v>0</v>
      </c>
      <c r="V2252">
        <v>157.01759999999993</v>
      </c>
    </row>
    <row r="2253" spans="1:22" x14ac:dyDescent="0.3">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437.84999999999997</v>
      </c>
      <c r="T2257">
        <v>3</v>
      </c>
      <c r="U2257">
        <v>0</v>
      </c>
      <c r="V2257">
        <v>131.35499999999996</v>
      </c>
    </row>
    <row r="2258" spans="1:22" x14ac:dyDescent="0.3">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8.7137999999999991</v>
      </c>
    </row>
    <row r="2261" spans="1:22" x14ac:dyDescent="0.3">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114.99540000000002</v>
      </c>
    </row>
    <row r="2266" spans="1:22" x14ac:dyDescent="0.3">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7.9680000000000009</v>
      </c>
      <c r="T2268">
        <v>2</v>
      </c>
      <c r="U2268">
        <v>0.2</v>
      </c>
      <c r="V2268">
        <v>2.6892000000000005</v>
      </c>
    </row>
    <row r="2269" spans="1:22" x14ac:dyDescent="0.3">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6.3504000000000005</v>
      </c>
    </row>
    <row r="2270" spans="1:22" x14ac:dyDescent="0.3">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3.1104000000000003</v>
      </c>
    </row>
    <row r="2271" spans="1:22" x14ac:dyDescent="0.3">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47.937599999999996</v>
      </c>
    </row>
    <row r="2274" spans="1:22" x14ac:dyDescent="0.3">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95.757200000000012</v>
      </c>
    </row>
    <row r="2275" spans="1:22" x14ac:dyDescent="0.3">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1119.9840000000002</v>
      </c>
      <c r="T2275">
        <v>2</v>
      </c>
      <c r="U2275">
        <v>0.2</v>
      </c>
      <c r="V2275">
        <v>377.99459999999993</v>
      </c>
    </row>
    <row r="2276" spans="1:22" x14ac:dyDescent="0.3">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3.5857999999999848</v>
      </c>
    </row>
    <row r="2277" spans="1:22" x14ac:dyDescent="0.3">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22.354800000000004</v>
      </c>
    </row>
    <row r="2280" spans="1:22" x14ac:dyDescent="0.3">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53.750400000000013</v>
      </c>
    </row>
    <row r="2281" spans="1:22" x14ac:dyDescent="0.3">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6.6976000000000013</v>
      </c>
    </row>
    <row r="2286" spans="1:22" x14ac:dyDescent="0.3">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16.386300000000002</v>
      </c>
    </row>
    <row r="2287" spans="1:22" x14ac:dyDescent="0.3">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14.352000000000002</v>
      </c>
      <c r="T2287">
        <v>3</v>
      </c>
      <c r="U2287">
        <v>0.2</v>
      </c>
      <c r="V2287">
        <v>5.2026000000000003</v>
      </c>
    </row>
    <row r="2288" spans="1:22" x14ac:dyDescent="0.3">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17.480000000000004</v>
      </c>
      <c r="T2289">
        <v>5</v>
      </c>
      <c r="U2289">
        <v>0.2</v>
      </c>
      <c r="V2289">
        <v>1.3109999999999999</v>
      </c>
    </row>
    <row r="2290" spans="1:22" x14ac:dyDescent="0.3">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1.2884999999999991</v>
      </c>
    </row>
    <row r="2300" spans="1:22" x14ac:dyDescent="0.3">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6.8713999999999995</v>
      </c>
    </row>
    <row r="2316" spans="1:22" x14ac:dyDescent="0.3">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112.40640000000002</v>
      </c>
    </row>
    <row r="2317" spans="1:22" x14ac:dyDescent="0.3">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27.440999999999995</v>
      </c>
    </row>
    <row r="2319" spans="1:22" x14ac:dyDescent="0.3">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132.58980000000003</v>
      </c>
    </row>
    <row r="2321" spans="1:22" x14ac:dyDescent="0.3">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14.352000000000002</v>
      </c>
      <c r="T2330">
        <v>3</v>
      </c>
      <c r="U2330">
        <v>0.2</v>
      </c>
      <c r="V2330">
        <v>5.2026000000000003</v>
      </c>
    </row>
    <row r="2331" spans="1:22" x14ac:dyDescent="0.3">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-68.392000000000053</v>
      </c>
    </row>
    <row r="2332" spans="1:22" x14ac:dyDescent="0.3">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69.216000000000008</v>
      </c>
      <c r="T2336">
        <v>6</v>
      </c>
      <c r="U2336">
        <v>0.2</v>
      </c>
      <c r="V2336">
        <v>11.247599999999995</v>
      </c>
    </row>
    <row r="2337" spans="1:22" x14ac:dyDescent="0.3">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426.78999999999996</v>
      </c>
      <c r="T2338">
        <v>7</v>
      </c>
      <c r="U2338">
        <v>0</v>
      </c>
      <c r="V2338">
        <v>123.76909999999995</v>
      </c>
    </row>
    <row r="2339" spans="1:22" x14ac:dyDescent="0.3">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12.441600000000001</v>
      </c>
    </row>
    <row r="2340" spans="1:22" x14ac:dyDescent="0.3">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137.28960000000004</v>
      </c>
    </row>
    <row r="2347" spans="1:22" x14ac:dyDescent="0.3">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24.527999999999995</v>
      </c>
    </row>
    <row r="2348" spans="1:22" x14ac:dyDescent="0.3">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1.2719999999999998</v>
      </c>
      <c r="T2348">
        <v>2</v>
      </c>
      <c r="U2348">
        <v>0.8</v>
      </c>
      <c r="V2348">
        <v>-2.1624000000000012</v>
      </c>
    </row>
    <row r="2349" spans="1:22" x14ac:dyDescent="0.3">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22.573199999999996</v>
      </c>
    </row>
    <row r="2352" spans="1:22" x14ac:dyDescent="0.3">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15.699300000000001</v>
      </c>
    </row>
    <row r="2358" spans="1:22" x14ac:dyDescent="0.3">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80.991899999999987</v>
      </c>
    </row>
    <row r="2359" spans="1:22" x14ac:dyDescent="0.3">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13.710000000000003</v>
      </c>
      <c r="T2364">
        <v>5</v>
      </c>
      <c r="U2364">
        <v>0.7</v>
      </c>
      <c r="V2364">
        <v>-10.053999999999998</v>
      </c>
    </row>
    <row r="2365" spans="1:22" x14ac:dyDescent="0.3">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120.71199999999999</v>
      </c>
      <c r="T2368">
        <v>1</v>
      </c>
      <c r="U2368">
        <v>0.2</v>
      </c>
      <c r="V2368">
        <v>-18.106799999999993</v>
      </c>
    </row>
    <row r="2369" spans="1:22" x14ac:dyDescent="0.3">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532.70400000000006</v>
      </c>
      <c r="T2370">
        <v>6</v>
      </c>
      <c r="U2370">
        <v>0.2</v>
      </c>
      <c r="V2370">
        <v>-26.635200000000026</v>
      </c>
    </row>
    <row r="2371" spans="1:22" x14ac:dyDescent="0.3">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0.30700000000000016</v>
      </c>
    </row>
    <row r="2372" spans="1:22" x14ac:dyDescent="0.3">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0.8224999999999999</v>
      </c>
    </row>
    <row r="2375" spans="1:22" x14ac:dyDescent="0.3">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9.1840000000000011</v>
      </c>
      <c r="T2379">
        <v>2</v>
      </c>
      <c r="U2379">
        <v>0.2</v>
      </c>
      <c r="V2379">
        <v>1.1479999999999988</v>
      </c>
    </row>
    <row r="2380" spans="1:22" x14ac:dyDescent="0.3">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49.568000000000005</v>
      </c>
      <c r="T2382">
        <v>2</v>
      </c>
      <c r="U2382">
        <v>0.2</v>
      </c>
      <c r="V2382">
        <v>15.489999999999997</v>
      </c>
    </row>
    <row r="2383" spans="1:22" x14ac:dyDescent="0.3">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54.711999999999996</v>
      </c>
      <c r="T2383">
        <v>7</v>
      </c>
      <c r="U2383">
        <v>0.2</v>
      </c>
      <c r="V2383">
        <v>11.626299999999999</v>
      </c>
    </row>
    <row r="2384" spans="1:22" x14ac:dyDescent="0.3">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45.770399999999995</v>
      </c>
    </row>
    <row r="2385" spans="1:22" x14ac:dyDescent="0.3">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15.837600000000009</v>
      </c>
    </row>
    <row r="2388" spans="1:22" x14ac:dyDescent="0.3">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479.98400000000004</v>
      </c>
      <c r="T2388">
        <v>2</v>
      </c>
      <c r="U2388">
        <v>0.2</v>
      </c>
      <c r="V2388">
        <v>59.997999999999962</v>
      </c>
    </row>
    <row r="2389" spans="1:22" x14ac:dyDescent="0.3">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3.6155999999999997</v>
      </c>
    </row>
    <row r="2390" spans="1:22" x14ac:dyDescent="0.3">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3.1104000000000003</v>
      </c>
    </row>
    <row r="2392" spans="1:22" x14ac:dyDescent="0.3">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20.511400000000002</v>
      </c>
    </row>
    <row r="2393" spans="1:22" x14ac:dyDescent="0.3">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97.194599999999923</v>
      </c>
    </row>
    <row r="2394" spans="1:22" x14ac:dyDescent="0.3">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956.6647999999999</v>
      </c>
      <c r="T2405">
        <v>7</v>
      </c>
      <c r="U2405">
        <v>0.32</v>
      </c>
      <c r="V2405">
        <v>-225.09759999999991</v>
      </c>
    </row>
    <row r="2406" spans="1:22" x14ac:dyDescent="0.3">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359.97600000000006</v>
      </c>
      <c r="T2410">
        <v>3</v>
      </c>
      <c r="U2410">
        <v>0.2</v>
      </c>
      <c r="V2410">
        <v>130.49130000000002</v>
      </c>
    </row>
    <row r="2411" spans="1:22" x14ac:dyDescent="0.3">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754.44999999999993</v>
      </c>
      <c r="T2416">
        <v>5</v>
      </c>
      <c r="U2416">
        <v>0</v>
      </c>
      <c r="V2416">
        <v>60.356000000000023</v>
      </c>
    </row>
    <row r="2417" spans="1:22" x14ac:dyDescent="0.3">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60.391999999999996</v>
      </c>
    </row>
    <row r="2418" spans="1:22" x14ac:dyDescent="0.3">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95.200000000000031</v>
      </c>
    </row>
    <row r="2419" spans="1:22" x14ac:dyDescent="0.3">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79.872000000000014</v>
      </c>
      <c r="T2419">
        <v>3</v>
      </c>
      <c r="U2419">
        <v>0.2</v>
      </c>
      <c r="V2419">
        <v>29.951999999999998</v>
      </c>
    </row>
    <row r="2420" spans="1:22" x14ac:dyDescent="0.3">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179.73000000000013</v>
      </c>
    </row>
    <row r="2421" spans="1:22" x14ac:dyDescent="0.3">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3.1779999999999973</v>
      </c>
    </row>
    <row r="2422" spans="1:22" x14ac:dyDescent="0.3">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9.6640000000000015</v>
      </c>
      <c r="T2424">
        <v>2</v>
      </c>
      <c r="U2424">
        <v>0.2</v>
      </c>
      <c r="V2424">
        <v>3.2615999999999996</v>
      </c>
    </row>
    <row r="2425" spans="1:22" x14ac:dyDescent="0.3">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13.023000000000001</v>
      </c>
      <c r="T2426">
        <v>1</v>
      </c>
      <c r="U2426">
        <v>0.7</v>
      </c>
      <c r="V2426">
        <v>-10.418399999999998</v>
      </c>
    </row>
    <row r="2427" spans="1:22" x14ac:dyDescent="0.3">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-104.67300000000006</v>
      </c>
    </row>
    <row r="2428" spans="1:22" x14ac:dyDescent="0.3">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1.3439999999999996</v>
      </c>
      <c r="T2429">
        <v>4</v>
      </c>
      <c r="U2429">
        <v>0.8</v>
      </c>
      <c r="V2429">
        <v>-2.1504000000000008</v>
      </c>
    </row>
    <row r="2430" spans="1:22" x14ac:dyDescent="0.3">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8.2719999999999985</v>
      </c>
      <c r="T2430">
        <v>4</v>
      </c>
      <c r="U2430">
        <v>0.8</v>
      </c>
      <c r="V2430">
        <v>-13.648800000000001</v>
      </c>
    </row>
    <row r="2431" spans="1:22" x14ac:dyDescent="0.3">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-99.266399999999976</v>
      </c>
    </row>
    <row r="2440" spans="1:22" x14ac:dyDescent="0.3">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174.28599999999997</v>
      </c>
      <c r="T2443">
        <v>2</v>
      </c>
      <c r="U2443">
        <v>0.3</v>
      </c>
      <c r="V2443">
        <v>-19.918399999999991</v>
      </c>
    </row>
    <row r="2444" spans="1:22" x14ac:dyDescent="0.3">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172.33840000000004</v>
      </c>
    </row>
    <row r="2445" spans="1:22" x14ac:dyDescent="0.3">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30.431999999999995</v>
      </c>
    </row>
    <row r="2446" spans="1:22" x14ac:dyDescent="0.3">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26.880000000000003</v>
      </c>
      <c r="T2446">
        <v>6</v>
      </c>
      <c r="U2446">
        <v>0</v>
      </c>
      <c r="V2446">
        <v>12.902400000000002</v>
      </c>
    </row>
    <row r="2447" spans="1:22" x14ac:dyDescent="0.3">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5.3897999999999939</v>
      </c>
    </row>
    <row r="2451" spans="1:22" x14ac:dyDescent="0.3">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29.120000000000005</v>
      </c>
      <c r="T2451">
        <v>5</v>
      </c>
      <c r="U2451">
        <v>0.2</v>
      </c>
      <c r="V2451">
        <v>9.8279999999999959</v>
      </c>
    </row>
    <row r="2452" spans="1:22" x14ac:dyDescent="0.3">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14.624000000000002</v>
      </c>
      <c r="T2465">
        <v>2</v>
      </c>
      <c r="U2465">
        <v>0.2</v>
      </c>
      <c r="V2465">
        <v>5.1183999999999994</v>
      </c>
    </row>
    <row r="2466" spans="1:22" x14ac:dyDescent="0.3">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v>
      </c>
    </row>
    <row r="2469" spans="1:22" x14ac:dyDescent="0.3">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165.71759999999995</v>
      </c>
    </row>
    <row r="2470" spans="1:22" x14ac:dyDescent="0.3">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32.400000000000006</v>
      </c>
      <c r="T2470">
        <v>5</v>
      </c>
      <c r="U2470">
        <v>0</v>
      </c>
      <c r="V2470">
        <v>15.552000000000001</v>
      </c>
    </row>
    <row r="2471" spans="1:22" x14ac:dyDescent="0.3">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4.281600000000001</v>
      </c>
    </row>
    <row r="2473" spans="1:22" x14ac:dyDescent="0.3">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451.13599999999997</v>
      </c>
      <c r="T2473">
        <v>4</v>
      </c>
      <c r="U2473">
        <v>0.2</v>
      </c>
      <c r="V2473">
        <v>-67.670399999999972</v>
      </c>
    </row>
    <row r="2474" spans="1:22" x14ac:dyDescent="0.3">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217.58400000000003</v>
      </c>
      <c r="T2475">
        <v>2</v>
      </c>
      <c r="U2475">
        <v>0.2</v>
      </c>
      <c r="V2475">
        <v>-29.917800000000021</v>
      </c>
    </row>
    <row r="2476" spans="1:22" x14ac:dyDescent="0.3">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41.223699999999994</v>
      </c>
    </row>
    <row r="2478" spans="1:22" x14ac:dyDescent="0.3">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429.57720000000006</v>
      </c>
    </row>
    <row r="2479" spans="1:22" x14ac:dyDescent="0.3">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11.184000000000001</v>
      </c>
      <c r="T2481">
        <v>1</v>
      </c>
      <c r="U2481">
        <v>0.2</v>
      </c>
      <c r="V2481">
        <v>0.83879999999999999</v>
      </c>
    </row>
    <row r="2482" spans="1:22" x14ac:dyDescent="0.3">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11.429599999999999</v>
      </c>
    </row>
    <row r="2485" spans="1:22" x14ac:dyDescent="0.3">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2.6568000000000005</v>
      </c>
    </row>
    <row r="2490" spans="1:22" x14ac:dyDescent="0.3">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1228.1787000000004</v>
      </c>
    </row>
    <row r="2495" spans="1:22" x14ac:dyDescent="0.3">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32.391999999999939</v>
      </c>
    </row>
    <row r="2498" spans="1:22" x14ac:dyDescent="0.3">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37.608000000000004</v>
      </c>
      <c r="T2501">
        <v>3</v>
      </c>
      <c r="U2501">
        <v>0.2</v>
      </c>
      <c r="V2501">
        <v>12.692699999999995</v>
      </c>
    </row>
    <row r="2502" spans="1:22" x14ac:dyDescent="0.3">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327.50599999999963</v>
      </c>
    </row>
    <row r="2508" spans="1:22" x14ac:dyDescent="0.3">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32.783999999999992</v>
      </c>
      <c r="T2509">
        <v>4</v>
      </c>
      <c r="U2509">
        <v>0.8</v>
      </c>
      <c r="V2509">
        <v>-85.238399999999999</v>
      </c>
    </row>
    <row r="2510" spans="1:22" x14ac:dyDescent="0.3">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14.758199999999995</v>
      </c>
    </row>
    <row r="2511" spans="1:22" x14ac:dyDescent="0.3">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55.895999999999958</v>
      </c>
    </row>
    <row r="2513" spans="1:22" x14ac:dyDescent="0.3">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868.58999999999992</v>
      </c>
      <c r="T2522">
        <v>3</v>
      </c>
      <c r="U2522">
        <v>0</v>
      </c>
      <c r="V2522">
        <v>251.89109999999988</v>
      </c>
    </row>
    <row r="2523" spans="1:22" x14ac:dyDescent="0.3">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155.36999999999998</v>
      </c>
      <c r="T2540">
        <v>1</v>
      </c>
      <c r="U2540">
        <v>0.4</v>
      </c>
      <c r="V2540">
        <v>-36.253</v>
      </c>
    </row>
    <row r="2541" spans="1:22" x14ac:dyDescent="0.3">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13.915199999999992</v>
      </c>
    </row>
    <row r="2546" spans="1:22" x14ac:dyDescent="0.3">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821.87999999999988</v>
      </c>
      <c r="T2553">
        <v>6</v>
      </c>
      <c r="U2553">
        <v>0</v>
      </c>
      <c r="V2553">
        <v>213.68880000000001</v>
      </c>
    </row>
    <row r="2554" spans="1:22" x14ac:dyDescent="0.3">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70.554400000000072</v>
      </c>
    </row>
    <row r="2557" spans="1:22" x14ac:dyDescent="0.3">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-32.320000000000007</v>
      </c>
    </row>
    <row r="2559" spans="1:22" x14ac:dyDescent="0.3">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6.9920000000000009</v>
      </c>
      <c r="T2559">
        <v>2</v>
      </c>
      <c r="U2559">
        <v>0.2</v>
      </c>
      <c r="V2559">
        <v>0.52439999999999998</v>
      </c>
    </row>
    <row r="2560" spans="1:22" x14ac:dyDescent="0.3">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140.68599999999989</v>
      </c>
    </row>
    <row r="2561" spans="1:22" x14ac:dyDescent="0.3">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10.368000000000002</v>
      </c>
      <c r="T2564">
        <v>2</v>
      </c>
      <c r="U2564">
        <v>0.2</v>
      </c>
      <c r="V2564">
        <v>3.6288</v>
      </c>
    </row>
    <row r="2565" spans="1:22" x14ac:dyDescent="0.3">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25.120000000000005</v>
      </c>
      <c r="T2568">
        <v>5</v>
      </c>
      <c r="U2568">
        <v>0.2</v>
      </c>
      <c r="V2568">
        <v>7.8499999999999979</v>
      </c>
    </row>
    <row r="2569" spans="1:22" x14ac:dyDescent="0.3">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239.90580000000011</v>
      </c>
    </row>
    <row r="2570" spans="1:22" x14ac:dyDescent="0.3">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2.9120000000000004</v>
      </c>
      <c r="T2573">
        <v>2</v>
      </c>
      <c r="U2573">
        <v>0.2</v>
      </c>
      <c r="V2573">
        <v>0.90999999999999981</v>
      </c>
    </row>
    <row r="2574" spans="1:22" x14ac:dyDescent="0.3">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1399.9440000000002</v>
      </c>
      <c r="T2574">
        <v>7</v>
      </c>
      <c r="U2574">
        <v>0.2</v>
      </c>
      <c r="V2574">
        <v>52.497900000000016</v>
      </c>
    </row>
    <row r="2575" spans="1:22" x14ac:dyDescent="0.3">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62.820000000000007</v>
      </c>
      <c r="T2580">
        <v>3</v>
      </c>
      <c r="U2580">
        <v>0</v>
      </c>
      <c r="V2580">
        <v>30.7818</v>
      </c>
    </row>
    <row r="2581" spans="1:22" x14ac:dyDescent="0.3">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12.419999999999998</v>
      </c>
      <c r="T2585">
        <v>3</v>
      </c>
      <c r="U2585">
        <v>0</v>
      </c>
      <c r="V2585">
        <v>4.4711999999999996</v>
      </c>
    </row>
    <row r="2586" spans="1:22" x14ac:dyDescent="0.3">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6.6080000000000005</v>
      </c>
      <c r="T2587">
        <v>2</v>
      </c>
      <c r="U2587">
        <v>0.2</v>
      </c>
      <c r="V2587">
        <v>2.1475999999999997</v>
      </c>
    </row>
    <row r="2588" spans="1:22" x14ac:dyDescent="0.3">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9.7812000000000019</v>
      </c>
    </row>
    <row r="2590" spans="1:22" x14ac:dyDescent="0.3">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14.136000000000003</v>
      </c>
      <c r="T2592">
        <v>2</v>
      </c>
      <c r="U2592">
        <v>0.6</v>
      </c>
      <c r="V2592">
        <v>-7.774799999999999</v>
      </c>
    </row>
    <row r="2593" spans="1:22" x14ac:dyDescent="0.3">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157.36319999999998</v>
      </c>
    </row>
    <row r="2596" spans="1:22" x14ac:dyDescent="0.3">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158.75190000000003</v>
      </c>
    </row>
    <row r="2599" spans="1:22" x14ac:dyDescent="0.3">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14.940000000000001</v>
      </c>
      <c r="T2600">
        <v>3</v>
      </c>
      <c r="U2600">
        <v>0</v>
      </c>
      <c r="V2600">
        <v>7.3206000000000007</v>
      </c>
    </row>
    <row r="2601" spans="1:22" x14ac:dyDescent="0.3">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35.362599999999986</v>
      </c>
    </row>
    <row r="2602" spans="1:22" x14ac:dyDescent="0.3">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364.45949999999993</v>
      </c>
    </row>
    <row r="2605" spans="1:22" x14ac:dyDescent="0.3">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4.9270999999999976</v>
      </c>
    </row>
    <row r="2609" spans="1:22" x14ac:dyDescent="0.3">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3919.9887999999992</v>
      </c>
    </row>
    <row r="2626" spans="1:22" x14ac:dyDescent="0.3">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652.99500000000012</v>
      </c>
      <c r="T2630">
        <v>7</v>
      </c>
      <c r="U2630">
        <v>0.7</v>
      </c>
      <c r="V2630">
        <v>-935.95949999999993</v>
      </c>
    </row>
    <row r="2631" spans="1:22" x14ac:dyDescent="0.3">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11.220000000000002</v>
      </c>
      <c r="T2631">
        <v>10</v>
      </c>
      <c r="U2631">
        <v>0.7</v>
      </c>
      <c r="V2631">
        <v>-7.4799999999999969</v>
      </c>
    </row>
    <row r="2632" spans="1:22" x14ac:dyDescent="0.3">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4.2623999999999977</v>
      </c>
    </row>
    <row r="2635" spans="1:22" x14ac:dyDescent="0.3">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4.9280000000000008</v>
      </c>
      <c r="T2636">
        <v>2</v>
      </c>
      <c r="U2636">
        <v>0.2</v>
      </c>
      <c r="V2636">
        <v>0.73919999999999941</v>
      </c>
    </row>
    <row r="2637" spans="1:22" x14ac:dyDescent="0.3">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2.9989999999999988</v>
      </c>
    </row>
    <row r="2644" spans="1:22" x14ac:dyDescent="0.3">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23.652900000000002</v>
      </c>
    </row>
    <row r="2648" spans="1:22" x14ac:dyDescent="0.3">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6.2208000000000006</v>
      </c>
    </row>
    <row r="2650" spans="1:22" x14ac:dyDescent="0.3">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821.87999999999988</v>
      </c>
      <c r="T2650">
        <v>6</v>
      </c>
      <c r="U2650">
        <v>0</v>
      </c>
      <c r="V2650">
        <v>213.68880000000001</v>
      </c>
    </row>
    <row r="2651" spans="1:22" x14ac:dyDescent="0.3">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10.776000000000002</v>
      </c>
      <c r="T2653">
        <v>3</v>
      </c>
      <c r="U2653">
        <v>0.2</v>
      </c>
      <c r="V2653">
        <v>3.5021999999999989</v>
      </c>
    </row>
    <row r="2654" spans="1:22" x14ac:dyDescent="0.3">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77.576399999999921</v>
      </c>
    </row>
    <row r="2657" spans="1:22" x14ac:dyDescent="0.3">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25.584000000000003</v>
      </c>
      <c r="T2657">
        <v>2</v>
      </c>
      <c r="U2657">
        <v>0.2</v>
      </c>
      <c r="V2657">
        <v>8.9543999999999997</v>
      </c>
    </row>
    <row r="2658" spans="1:22" x14ac:dyDescent="0.3">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785.87999999999988</v>
      </c>
      <c r="T2673">
        <v>6</v>
      </c>
      <c r="U2673">
        <v>0</v>
      </c>
      <c r="V2673">
        <v>212.18759999999997</v>
      </c>
    </row>
    <row r="2674" spans="1:22" x14ac:dyDescent="0.3">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4.3584000000000032</v>
      </c>
    </row>
    <row r="2679" spans="1:22" x14ac:dyDescent="0.3">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350.97300000000007</v>
      </c>
      <c r="T2684">
        <v>3</v>
      </c>
      <c r="U2684">
        <v>0.1</v>
      </c>
      <c r="V2684">
        <v>152.08829999999998</v>
      </c>
    </row>
    <row r="2685" spans="1:22" x14ac:dyDescent="0.3">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49.496999999999986</v>
      </c>
    </row>
    <row r="2686" spans="1:22" x14ac:dyDescent="0.3">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101.57939999999999</v>
      </c>
    </row>
    <row r="2687" spans="1:22" x14ac:dyDescent="0.3">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3.9799999999999991</v>
      </c>
      <c r="T2689">
        <v>5</v>
      </c>
      <c r="U2689">
        <v>0.8</v>
      </c>
      <c r="V2689">
        <v>-6.5670000000000019</v>
      </c>
    </row>
    <row r="2690" spans="1:22" x14ac:dyDescent="0.3">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15.700000000000001</v>
      </c>
      <c r="T2690">
        <v>5</v>
      </c>
      <c r="U2690">
        <v>0</v>
      </c>
      <c r="V2690">
        <v>7.0649999999999995</v>
      </c>
    </row>
    <row r="2691" spans="1:22" x14ac:dyDescent="0.3">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4.0383000000000013</v>
      </c>
    </row>
    <row r="2697" spans="1:22" x14ac:dyDescent="0.3">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-16.426000000000045</v>
      </c>
    </row>
    <row r="2699" spans="1:22" x14ac:dyDescent="0.3">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-1811.0784000000021</v>
      </c>
    </row>
    <row r="2700" spans="1:22" x14ac:dyDescent="0.3">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1.0019999999999993</v>
      </c>
    </row>
    <row r="2702" spans="1:22" x14ac:dyDescent="0.3">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8.0766000000000027</v>
      </c>
    </row>
    <row r="2703" spans="1:22" x14ac:dyDescent="0.3">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56.977199999999996</v>
      </c>
    </row>
    <row r="2706" spans="1:22" x14ac:dyDescent="0.3">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92.236799999999988</v>
      </c>
    </row>
    <row r="2710" spans="1:22" x14ac:dyDescent="0.3">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227.35999999999999</v>
      </c>
      <c r="T2710">
        <v>7</v>
      </c>
      <c r="U2710">
        <v>0</v>
      </c>
      <c r="V2710">
        <v>81.849599999999981</v>
      </c>
    </row>
    <row r="2711" spans="1:22" x14ac:dyDescent="0.3">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377.96999999999997</v>
      </c>
      <c r="T2719">
        <v>3</v>
      </c>
      <c r="U2719">
        <v>0</v>
      </c>
      <c r="V2719">
        <v>109.61129999999999</v>
      </c>
    </row>
    <row r="2720" spans="1:22" x14ac:dyDescent="0.3">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-140.14079999999996</v>
      </c>
    </row>
    <row r="2729" spans="1:22" x14ac:dyDescent="0.3">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94.49369999999999</v>
      </c>
    </row>
    <row r="2731" spans="1:22" x14ac:dyDescent="0.3">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23.086399999999998</v>
      </c>
    </row>
    <row r="2737" spans="1:22" x14ac:dyDescent="0.3">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377.96999999999997</v>
      </c>
      <c r="T2737">
        <v>3</v>
      </c>
      <c r="U2737">
        <v>0</v>
      </c>
      <c r="V2737">
        <v>94.492500000000007</v>
      </c>
    </row>
    <row r="2738" spans="1:22" x14ac:dyDescent="0.3">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9.5448000000000093</v>
      </c>
    </row>
    <row r="2742" spans="1:22" x14ac:dyDescent="0.3">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1.558799999999998</v>
      </c>
    </row>
    <row r="2743" spans="1:22" x14ac:dyDescent="0.3">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13.429200000000002</v>
      </c>
    </row>
    <row r="2745" spans="1:22" x14ac:dyDescent="0.3">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27.168000000000003</v>
      </c>
      <c r="T2749">
        <v>4</v>
      </c>
      <c r="U2749">
        <v>0.2</v>
      </c>
      <c r="V2749">
        <v>-1.3583999999999987</v>
      </c>
    </row>
    <row r="2750" spans="1:22" x14ac:dyDescent="0.3">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-6.0323999999999991</v>
      </c>
    </row>
    <row r="2751" spans="1:22" x14ac:dyDescent="0.3">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73.19399999999996</v>
      </c>
    </row>
    <row r="2752" spans="1:22" x14ac:dyDescent="0.3">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110.05279999999999</v>
      </c>
    </row>
    <row r="2753" spans="1:22" x14ac:dyDescent="0.3">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783.96000000000015</v>
      </c>
      <c r="T2756">
        <v>5</v>
      </c>
      <c r="U2756">
        <v>0.2</v>
      </c>
      <c r="V2756">
        <v>68.59650000000002</v>
      </c>
    </row>
    <row r="2757" spans="1:22" x14ac:dyDescent="0.3">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1447.6499999999999</v>
      </c>
      <c r="T2757">
        <v>5</v>
      </c>
      <c r="U2757">
        <v>0</v>
      </c>
      <c r="V2757">
        <v>419.8184999999998</v>
      </c>
    </row>
    <row r="2758" spans="1:22" x14ac:dyDescent="0.3">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31.537200000000006</v>
      </c>
    </row>
    <row r="2761" spans="1:22" x14ac:dyDescent="0.3">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0.4356000000000001</v>
      </c>
    </row>
    <row r="2764" spans="1:22" x14ac:dyDescent="0.3">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10.332000000000003</v>
      </c>
      <c r="T2765">
        <v>3</v>
      </c>
      <c r="U2765">
        <v>0.7</v>
      </c>
      <c r="V2765">
        <v>-7.5767999999999986</v>
      </c>
    </row>
    <row r="2766" spans="1:22" x14ac:dyDescent="0.3">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3.8681999999999945</v>
      </c>
    </row>
    <row r="2769" spans="1:22" x14ac:dyDescent="0.3">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32.191999999999993</v>
      </c>
      <c r="T2770">
        <v>2</v>
      </c>
      <c r="U2770">
        <v>0.8</v>
      </c>
      <c r="V2770">
        <v>-80.48</v>
      </c>
    </row>
    <row r="2771" spans="1:22" x14ac:dyDescent="0.3">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14.169999999999998</v>
      </c>
    </row>
    <row r="2774" spans="1:22" x14ac:dyDescent="0.3">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-13.797600000000017</v>
      </c>
    </row>
    <row r="2780" spans="1:22" x14ac:dyDescent="0.3">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23.680000000000003</v>
      </c>
      <c r="T2780">
        <v>8</v>
      </c>
      <c r="U2780">
        <v>0.2</v>
      </c>
      <c r="V2780">
        <v>6.216000000000002</v>
      </c>
    </row>
    <row r="2781" spans="1:22" x14ac:dyDescent="0.3">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2.3760000000000003</v>
      </c>
      <c r="T2781">
        <v>3</v>
      </c>
      <c r="U2781">
        <v>0.2</v>
      </c>
      <c r="V2781">
        <v>0.74249999999999994</v>
      </c>
    </row>
    <row r="2782" spans="1:22" x14ac:dyDescent="0.3">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23.987999999999996</v>
      </c>
      <c r="T2785">
        <v>2</v>
      </c>
      <c r="U2785">
        <v>0.4</v>
      </c>
      <c r="V2785">
        <v>-15.991999999999999</v>
      </c>
    </row>
    <row r="2786" spans="1:22" x14ac:dyDescent="0.3">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2.5279999999999996</v>
      </c>
    </row>
    <row r="2789" spans="1:22" x14ac:dyDescent="0.3">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-24.802999999999997</v>
      </c>
    </row>
    <row r="2790" spans="1:22" x14ac:dyDescent="0.3">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1.4406000000000008</v>
      </c>
    </row>
    <row r="2791" spans="1:22" x14ac:dyDescent="0.3">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39.960000000000008</v>
      </c>
      <c r="T2791">
        <v>5</v>
      </c>
      <c r="U2791">
        <v>0.6</v>
      </c>
      <c r="V2791">
        <v>-23.975999999999999</v>
      </c>
    </row>
    <row r="2792" spans="1:22" x14ac:dyDescent="0.3">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94.070199999999943</v>
      </c>
    </row>
    <row r="2796" spans="1:22" x14ac:dyDescent="0.3">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438.36800000000005</v>
      </c>
      <c r="T2796">
        <v>4</v>
      </c>
      <c r="U2796">
        <v>0.2</v>
      </c>
      <c r="V2796">
        <v>38.357200000000006</v>
      </c>
    </row>
    <row r="2797" spans="1:22" x14ac:dyDescent="0.3">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6.5569000000000006</v>
      </c>
    </row>
    <row r="2798" spans="1:22" x14ac:dyDescent="0.3">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11.555999999999997</v>
      </c>
    </row>
    <row r="2807" spans="1:22" x14ac:dyDescent="0.3">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6.2208000000000006</v>
      </c>
    </row>
    <row r="2810" spans="1:22" x14ac:dyDescent="0.3">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56.392000000000024</v>
      </c>
    </row>
    <row r="2811" spans="1:22" x14ac:dyDescent="0.3">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185.57999999999998</v>
      </c>
      <c r="T2813">
        <v>6</v>
      </c>
      <c r="U2813">
        <v>0</v>
      </c>
      <c r="V2813">
        <v>76.087800000000001</v>
      </c>
    </row>
    <row r="2814" spans="1:22" x14ac:dyDescent="0.3">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229.99080000000004</v>
      </c>
    </row>
    <row r="2816" spans="1:22" x14ac:dyDescent="0.3">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6.7200000000000006</v>
      </c>
      <c r="T2821">
        <v>5</v>
      </c>
      <c r="U2821">
        <v>0.2</v>
      </c>
      <c r="V2821">
        <v>2.351999999999999</v>
      </c>
    </row>
    <row r="2822" spans="1:22" x14ac:dyDescent="0.3">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10.559999999999999</v>
      </c>
    </row>
    <row r="2827" spans="1:22" x14ac:dyDescent="0.3">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2.7239999999999993</v>
      </c>
      <c r="T2828">
        <v>2</v>
      </c>
      <c r="U2828">
        <v>0.8</v>
      </c>
      <c r="V2828">
        <v>-4.3584000000000014</v>
      </c>
    </row>
    <row r="2829" spans="1:22" x14ac:dyDescent="0.3">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108.33600000000001</v>
      </c>
      <c r="T2830">
        <v>6</v>
      </c>
      <c r="U2830">
        <v>0.2</v>
      </c>
      <c r="V2830">
        <v>37.917599999999993</v>
      </c>
    </row>
    <row r="2831" spans="1:22" x14ac:dyDescent="0.3">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29.363999999999997</v>
      </c>
    </row>
    <row r="2833" spans="1:22" x14ac:dyDescent="0.3">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-94.33299999999997</v>
      </c>
    </row>
    <row r="2834" spans="1:22" x14ac:dyDescent="0.3">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15.469999999999999</v>
      </c>
      <c r="T2835">
        <v>7</v>
      </c>
      <c r="U2835">
        <v>0</v>
      </c>
      <c r="V2835">
        <v>4.1768999999999998</v>
      </c>
    </row>
    <row r="2836" spans="1:22" x14ac:dyDescent="0.3">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-27.827999999999975</v>
      </c>
    </row>
    <row r="2841" spans="1:22" x14ac:dyDescent="0.3">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-0.90120000000000111</v>
      </c>
    </row>
    <row r="2846" spans="1:22" x14ac:dyDescent="0.3">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845.48799999999994</v>
      </c>
      <c r="T2846">
        <v>8</v>
      </c>
      <c r="U2846">
        <v>0.3</v>
      </c>
      <c r="V2846">
        <v>-12.078400000000101</v>
      </c>
    </row>
    <row r="2847" spans="1:22" x14ac:dyDescent="0.3">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15.758400000000002</v>
      </c>
    </row>
    <row r="2850" spans="1:22" x14ac:dyDescent="0.3">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6.8908000000000005</v>
      </c>
    </row>
    <row r="2855" spans="1:22" x14ac:dyDescent="0.3">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377.96999999999997</v>
      </c>
      <c r="T2861">
        <v>3</v>
      </c>
      <c r="U2861">
        <v>0</v>
      </c>
      <c r="V2861">
        <v>98.272200000000012</v>
      </c>
    </row>
    <row r="2862" spans="1:22" x14ac:dyDescent="0.3">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20.736000000000004</v>
      </c>
      <c r="T2864">
        <v>4</v>
      </c>
      <c r="U2864">
        <v>0.2</v>
      </c>
      <c r="V2864">
        <v>7.2576000000000001</v>
      </c>
    </row>
    <row r="2865" spans="1:22" x14ac:dyDescent="0.3">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9.2567999999999984</v>
      </c>
    </row>
    <row r="2869" spans="1:22" x14ac:dyDescent="0.3">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1.0679999999999996</v>
      </c>
    </row>
    <row r="2872" spans="1:22" x14ac:dyDescent="0.3">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23.234999999999992</v>
      </c>
    </row>
    <row r="2873" spans="1:22" x14ac:dyDescent="0.3">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8.0996999999999986</v>
      </c>
    </row>
    <row r="2884" spans="1:22" x14ac:dyDescent="0.3">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8.8499999999999979</v>
      </c>
      <c r="T2884">
        <v>5</v>
      </c>
      <c r="U2884">
        <v>0.8</v>
      </c>
      <c r="V2884">
        <v>-13.717499999999998</v>
      </c>
    </row>
    <row r="2885" spans="1:22" x14ac:dyDescent="0.3">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23.849999999999998</v>
      </c>
      <c r="T2891">
        <v>5</v>
      </c>
      <c r="U2891">
        <v>0</v>
      </c>
      <c r="V2891">
        <v>10.732499999999998</v>
      </c>
    </row>
    <row r="2892" spans="1:22" x14ac:dyDescent="0.3">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12.990000000000002</v>
      </c>
    </row>
    <row r="2893" spans="1:22" x14ac:dyDescent="0.3">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5.6644000000000005</v>
      </c>
    </row>
    <row r="2895" spans="1:22" x14ac:dyDescent="0.3">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29.013600000000004</v>
      </c>
    </row>
    <row r="2897" spans="1:22" x14ac:dyDescent="0.3">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959.96800000000007</v>
      </c>
      <c r="T2899">
        <v>4</v>
      </c>
      <c r="U2899">
        <v>0.2</v>
      </c>
      <c r="V2899">
        <v>119.99599999999992</v>
      </c>
    </row>
    <row r="2900" spans="1:22" x14ac:dyDescent="0.3">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479.98400000000004</v>
      </c>
      <c r="T2901">
        <v>2</v>
      </c>
      <c r="U2901">
        <v>0.2</v>
      </c>
      <c r="V2901">
        <v>59.997999999999962</v>
      </c>
    </row>
    <row r="2902" spans="1:22" x14ac:dyDescent="0.3">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12.175799999999999</v>
      </c>
    </row>
    <row r="2906" spans="1:22" x14ac:dyDescent="0.3">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-7.7094000000001017</v>
      </c>
    </row>
    <row r="2907" spans="1:22" x14ac:dyDescent="0.3">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3.8519999999999994</v>
      </c>
    </row>
    <row r="2909" spans="1:22" x14ac:dyDescent="0.3">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10.499999999999996</v>
      </c>
    </row>
    <row r="2915" spans="1:22" x14ac:dyDescent="0.3">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39.552000000000007</v>
      </c>
      <c r="T2915">
        <v>3</v>
      </c>
      <c r="U2915">
        <v>0.2</v>
      </c>
      <c r="V2915">
        <v>14.337599999999998</v>
      </c>
    </row>
    <row r="2916" spans="1:22" x14ac:dyDescent="0.3">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5.6519999999999992</v>
      </c>
    </row>
    <row r="2918" spans="1:22" x14ac:dyDescent="0.3">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71.269200000000012</v>
      </c>
    </row>
    <row r="2919" spans="1:22" x14ac:dyDescent="0.3">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5.9520000000000008</v>
      </c>
      <c r="T2919">
        <v>1</v>
      </c>
      <c r="U2919">
        <v>0.2</v>
      </c>
      <c r="V2919">
        <v>0.37200000000000011</v>
      </c>
    </row>
    <row r="2920" spans="1:22" x14ac:dyDescent="0.3">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2.3699999999999983</v>
      </c>
    </row>
    <row r="2921" spans="1:22" x14ac:dyDescent="0.3">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4.9496999999999929</v>
      </c>
    </row>
    <row r="2928" spans="1:22" x14ac:dyDescent="0.3">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7.9128000000000007</v>
      </c>
    </row>
    <row r="2929" spans="1:22" x14ac:dyDescent="0.3">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156.79200000000003</v>
      </c>
      <c r="T2935">
        <v>1</v>
      </c>
      <c r="U2935">
        <v>0.2</v>
      </c>
      <c r="V2935">
        <v>13.719300000000004</v>
      </c>
    </row>
    <row r="2936" spans="1:22" x14ac:dyDescent="0.3">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431.97600000000006</v>
      </c>
      <c r="T2936">
        <v>3</v>
      </c>
      <c r="U2936">
        <v>0.2</v>
      </c>
      <c r="V2936">
        <v>26.998499999999993</v>
      </c>
    </row>
    <row r="2937" spans="1:22" x14ac:dyDescent="0.3">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14.558400000000006</v>
      </c>
    </row>
    <row r="2943" spans="1:22" x14ac:dyDescent="0.3">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11.025000000000002</v>
      </c>
    </row>
    <row r="2949" spans="1:22" x14ac:dyDescent="0.3">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113.88800000000002</v>
      </c>
      <c r="T2953">
        <v>2</v>
      </c>
      <c r="U2953">
        <v>0.2</v>
      </c>
      <c r="V2953">
        <v>9.9651999999999994</v>
      </c>
    </row>
    <row r="2954" spans="1:22" x14ac:dyDescent="0.3">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113.56800000000001</v>
      </c>
      <c r="T2954">
        <v>2</v>
      </c>
      <c r="U2954">
        <v>0.2</v>
      </c>
      <c r="V2954">
        <v>-5.6784000000000034</v>
      </c>
    </row>
    <row r="2955" spans="1:22" x14ac:dyDescent="0.3">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50.398800000000023</v>
      </c>
    </row>
    <row r="2957" spans="1:22" x14ac:dyDescent="0.3">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7.5840000000000014</v>
      </c>
    </row>
    <row r="2968" spans="1:22" x14ac:dyDescent="0.3">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28.272000000000006</v>
      </c>
      <c r="T2973">
        <v>2</v>
      </c>
      <c r="U2973">
        <v>0.2</v>
      </c>
      <c r="V2973">
        <v>6.3612000000000002</v>
      </c>
    </row>
    <row r="2974" spans="1:22" x14ac:dyDescent="0.3">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15.936000000000002</v>
      </c>
      <c r="T2977">
        <v>4</v>
      </c>
      <c r="U2977">
        <v>0.2</v>
      </c>
      <c r="V2977">
        <v>5.378400000000001</v>
      </c>
    </row>
    <row r="2978" spans="1:22" x14ac:dyDescent="0.3">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188.55199999999996</v>
      </c>
      <c r="T2978">
        <v>7</v>
      </c>
      <c r="U2978">
        <v>0.3</v>
      </c>
      <c r="V2978">
        <v>-2.693600000000032</v>
      </c>
    </row>
    <row r="2979" spans="1:22" x14ac:dyDescent="0.3">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545.93999999999994</v>
      </c>
      <c r="T2980">
        <v>6</v>
      </c>
      <c r="U2980">
        <v>0</v>
      </c>
      <c r="V2980">
        <v>87.350400000000036</v>
      </c>
    </row>
    <row r="2981" spans="1:22" x14ac:dyDescent="0.3">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20.736000000000004</v>
      </c>
      <c r="T2981">
        <v>4</v>
      </c>
      <c r="U2981">
        <v>0.2</v>
      </c>
      <c r="V2981">
        <v>7.2576000000000001</v>
      </c>
    </row>
    <row r="2982" spans="1:22" x14ac:dyDescent="0.3">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13.852799999999981</v>
      </c>
    </row>
    <row r="2984" spans="1:22" x14ac:dyDescent="0.3">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6.240000000000002</v>
      </c>
    </row>
    <row r="2988" spans="1:22" x14ac:dyDescent="0.3">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0.77939999999999898</v>
      </c>
    </row>
    <row r="2991" spans="1:22" x14ac:dyDescent="0.3">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6.4959999999999996</v>
      </c>
    </row>
    <row r="2992" spans="1:22" x14ac:dyDescent="0.3">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55.360000000000007</v>
      </c>
      <c r="T2996">
        <v>4</v>
      </c>
      <c r="U2996">
        <v>0.2</v>
      </c>
      <c r="V2996">
        <v>18.683999999999997</v>
      </c>
    </row>
    <row r="2997" spans="1:22" x14ac:dyDescent="0.3">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3.9840000000000004</v>
      </c>
      <c r="T2999">
        <v>1</v>
      </c>
      <c r="U2999">
        <v>0.2</v>
      </c>
      <c r="V2999">
        <v>0.64739999999999964</v>
      </c>
    </row>
    <row r="3000" spans="1:22" x14ac:dyDescent="0.3">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206.99100000000004</v>
      </c>
      <c r="T3001">
        <v>3</v>
      </c>
      <c r="U3001">
        <v>0.7</v>
      </c>
      <c r="V3001">
        <v>-172.49250000000001</v>
      </c>
    </row>
    <row r="3002" spans="1:22" x14ac:dyDescent="0.3">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62.243999999999971</v>
      </c>
    </row>
    <row r="3007" spans="1:22" x14ac:dyDescent="0.3">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91.679999999999993</v>
      </c>
      <c r="T3007">
        <v>3</v>
      </c>
      <c r="U3007">
        <v>0</v>
      </c>
      <c r="V3007">
        <v>45.839999999999996</v>
      </c>
    </row>
    <row r="3008" spans="1:22" x14ac:dyDescent="0.3">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243.88000000000002</v>
      </c>
      <c r="T3011">
        <v>5</v>
      </c>
      <c r="U3011">
        <v>0.2</v>
      </c>
      <c r="V3011">
        <v>27.43649999999996</v>
      </c>
    </row>
    <row r="3012" spans="1:22" x14ac:dyDescent="0.3">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-172.73280000000005</v>
      </c>
    </row>
    <row r="3019" spans="1:22" x14ac:dyDescent="0.3">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-10.173599999999997</v>
      </c>
    </row>
    <row r="3020" spans="1:22" x14ac:dyDescent="0.3">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-33.319999999999965</v>
      </c>
    </row>
    <row r="3021" spans="1:22" x14ac:dyDescent="0.3">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0.20159999999999978</v>
      </c>
    </row>
    <row r="3022" spans="1:22" x14ac:dyDescent="0.3">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2.6935999999999991</v>
      </c>
    </row>
    <row r="3030" spans="1:22" x14ac:dyDescent="0.3">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25.198000000000008</v>
      </c>
    </row>
    <row r="3032" spans="1:22" x14ac:dyDescent="0.3">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-12.196000000000005</v>
      </c>
    </row>
    <row r="3035" spans="1:22" x14ac:dyDescent="0.3">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16.679599999999997</v>
      </c>
    </row>
    <row r="3038" spans="1:22" x14ac:dyDescent="0.3">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15.764000000000003</v>
      </c>
    </row>
    <row r="3039" spans="1:22" x14ac:dyDescent="0.3">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10.789200000000001</v>
      </c>
    </row>
    <row r="3041" spans="1:22" x14ac:dyDescent="0.3">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3.3439999999999994</v>
      </c>
    </row>
    <row r="3043" spans="1:22" x14ac:dyDescent="0.3">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2054.2720000000004</v>
      </c>
      <c r="T3045">
        <v>8</v>
      </c>
      <c r="U3045">
        <v>0.2</v>
      </c>
      <c r="V3045">
        <v>256.78399999999976</v>
      </c>
    </row>
    <row r="3046" spans="1:22" x14ac:dyDescent="0.3">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13.899999999999999</v>
      </c>
      <c r="T3047">
        <v>5</v>
      </c>
      <c r="U3047">
        <v>0</v>
      </c>
      <c r="V3047">
        <v>3.6139999999999994</v>
      </c>
    </row>
    <row r="3048" spans="1:22" x14ac:dyDescent="0.3">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2.9371999999999971</v>
      </c>
    </row>
    <row r="3053" spans="1:22" x14ac:dyDescent="0.3">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66.073599999999971</v>
      </c>
    </row>
    <row r="3054" spans="1:22" x14ac:dyDescent="0.3">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18.211199999999998</v>
      </c>
    </row>
    <row r="3055" spans="1:22" x14ac:dyDescent="0.3">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4.3008000000000006</v>
      </c>
    </row>
    <row r="3059" spans="1:22" x14ac:dyDescent="0.3">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24.368000000000002</v>
      </c>
      <c r="T3061">
        <v>2</v>
      </c>
      <c r="U3061">
        <v>0.2</v>
      </c>
      <c r="V3061">
        <v>-3.3506000000000018</v>
      </c>
    </row>
    <row r="3062" spans="1:22" x14ac:dyDescent="0.3">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23.511599999999998</v>
      </c>
    </row>
    <row r="3065" spans="1:22" x14ac:dyDescent="0.3">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7.3479000000000028</v>
      </c>
    </row>
    <row r="3066" spans="1:22" x14ac:dyDescent="0.3">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25.424000000000007</v>
      </c>
    </row>
    <row r="3067" spans="1:22" x14ac:dyDescent="0.3">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214.95000000000002</v>
      </c>
      <c r="T3068">
        <v>5</v>
      </c>
      <c r="U3068">
        <v>0</v>
      </c>
      <c r="V3068">
        <v>88.129500000000007</v>
      </c>
    </row>
    <row r="3069" spans="1:22" x14ac:dyDescent="0.3">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21.772800000000004</v>
      </c>
    </row>
    <row r="3070" spans="1:22" x14ac:dyDescent="0.3">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138.35519999999997</v>
      </c>
    </row>
    <row r="3071" spans="1:22" x14ac:dyDescent="0.3">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82.991999999999877</v>
      </c>
    </row>
    <row r="3072" spans="1:22" x14ac:dyDescent="0.3">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14.929199999999994</v>
      </c>
    </row>
    <row r="3074" spans="1:22" x14ac:dyDescent="0.3">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6.2208000000000006</v>
      </c>
    </row>
    <row r="3082" spans="1:22" x14ac:dyDescent="0.3">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3.9840000000000004</v>
      </c>
      <c r="T3088">
        <v>2</v>
      </c>
      <c r="U3088">
        <v>0.6</v>
      </c>
      <c r="V3088">
        <v>-2.6892000000000005</v>
      </c>
    </row>
    <row r="3089" spans="1:22" x14ac:dyDescent="0.3">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31.680000000000003</v>
      </c>
      <c r="T3095">
        <v>4</v>
      </c>
      <c r="U3095">
        <v>0.2</v>
      </c>
      <c r="V3095">
        <v>2.7719999999999994</v>
      </c>
    </row>
    <row r="3096" spans="1:22" x14ac:dyDescent="0.3">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10.368000000000002</v>
      </c>
      <c r="T3096">
        <v>2</v>
      </c>
      <c r="U3096">
        <v>0.2</v>
      </c>
      <c r="V3096">
        <v>3.6288</v>
      </c>
    </row>
    <row r="3097" spans="1:22" x14ac:dyDescent="0.3">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2.2559999999999993</v>
      </c>
    </row>
    <row r="3098" spans="1:22" x14ac:dyDescent="0.3">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5.7679999999999989</v>
      </c>
      <c r="T3098">
        <v>2</v>
      </c>
      <c r="U3098">
        <v>0.8</v>
      </c>
      <c r="V3098">
        <v>-13.554800000000004</v>
      </c>
    </row>
    <row r="3099" spans="1:22" x14ac:dyDescent="0.3">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10.776000000000002</v>
      </c>
      <c r="T3101">
        <v>3</v>
      </c>
      <c r="U3101">
        <v>0.2</v>
      </c>
      <c r="V3101">
        <v>3.5021999999999989</v>
      </c>
    </row>
    <row r="3102" spans="1:22" x14ac:dyDescent="0.3">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-9.5018000000000029</v>
      </c>
    </row>
    <row r="3106" spans="1:22" x14ac:dyDescent="0.3">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11.555999999999997</v>
      </c>
    </row>
    <row r="3107" spans="1:22" x14ac:dyDescent="0.3">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10.087799999999998</v>
      </c>
    </row>
    <row r="3110" spans="1:22" x14ac:dyDescent="0.3">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837.59999999999991</v>
      </c>
      <c r="T3114">
        <v>3</v>
      </c>
      <c r="U3114">
        <v>0.2</v>
      </c>
      <c r="V3114">
        <v>62.82000000000005</v>
      </c>
    </row>
    <row r="3115" spans="1:22" x14ac:dyDescent="0.3">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7.3007999999999988</v>
      </c>
    </row>
    <row r="3123" spans="1:22" x14ac:dyDescent="0.3">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3.7680000000000007</v>
      </c>
      <c r="T3125">
        <v>2</v>
      </c>
      <c r="U3125">
        <v>0.7</v>
      </c>
      <c r="V3125">
        <v>-3.1400000000000006</v>
      </c>
    </row>
    <row r="3126" spans="1:22" x14ac:dyDescent="0.3">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258.52799999999996</v>
      </c>
      <c r="T3128">
        <v>2</v>
      </c>
      <c r="U3128">
        <v>0.4</v>
      </c>
      <c r="V3128">
        <v>-47.396800000000013</v>
      </c>
    </row>
    <row r="3129" spans="1:22" x14ac:dyDescent="0.3">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23.086399999999998</v>
      </c>
    </row>
    <row r="3130" spans="1:22" x14ac:dyDescent="0.3">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8.4989999999999917</v>
      </c>
    </row>
    <row r="3139" spans="1:22" x14ac:dyDescent="0.3">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963.13600000000008</v>
      </c>
      <c r="T3147">
        <v>4</v>
      </c>
      <c r="U3147">
        <v>0.2</v>
      </c>
      <c r="V3147">
        <v>108.35279999999986</v>
      </c>
    </row>
    <row r="3148" spans="1:22" x14ac:dyDescent="0.3">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1799.9940000000001</v>
      </c>
      <c r="T3153">
        <v>2</v>
      </c>
      <c r="U3153">
        <v>0.7</v>
      </c>
      <c r="V3153">
        <v>-2639.9912000000004</v>
      </c>
    </row>
    <row r="3154" spans="1:22" x14ac:dyDescent="0.3">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101.98799999999999</v>
      </c>
      <c r="T3154">
        <v>2</v>
      </c>
      <c r="U3154">
        <v>0.4</v>
      </c>
      <c r="V3154">
        <v>-16.998000000000019</v>
      </c>
    </row>
    <row r="3155" spans="1:22" x14ac:dyDescent="0.3">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5.1799999999999988</v>
      </c>
      <c r="T3162">
        <v>5</v>
      </c>
      <c r="U3162">
        <v>0.8</v>
      </c>
      <c r="V3162">
        <v>-8.0289999999999999</v>
      </c>
    </row>
    <row r="3163" spans="1:22" x14ac:dyDescent="0.3">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36.824499999999993</v>
      </c>
    </row>
    <row r="3165" spans="1:22" x14ac:dyDescent="0.3">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59.519999999999996</v>
      </c>
      <c r="T3165">
        <v>3</v>
      </c>
      <c r="U3165">
        <v>0</v>
      </c>
      <c r="V3165">
        <v>15.475200000000001</v>
      </c>
    </row>
    <row r="3166" spans="1:22" x14ac:dyDescent="0.3">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17.333999999999996</v>
      </c>
    </row>
    <row r="3167" spans="1:22" x14ac:dyDescent="0.3">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239.98400000000004</v>
      </c>
      <c r="T3167">
        <v>2</v>
      </c>
      <c r="U3167">
        <v>0.2</v>
      </c>
      <c r="V3167">
        <v>23.998400000000004</v>
      </c>
    </row>
    <row r="3168" spans="1:22" x14ac:dyDescent="0.3">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-24.39200000000001</v>
      </c>
    </row>
    <row r="3171" spans="1:22" x14ac:dyDescent="0.3">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62.192000000000007</v>
      </c>
      <c r="T3171">
        <v>13</v>
      </c>
      <c r="U3171">
        <v>0.2</v>
      </c>
      <c r="V3171">
        <v>19.434999999999995</v>
      </c>
    </row>
    <row r="3172" spans="1:22" x14ac:dyDescent="0.3">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11.223600000000001</v>
      </c>
    </row>
    <row r="3173" spans="1:22" x14ac:dyDescent="0.3">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180.58800000000005</v>
      </c>
      <c r="T3177">
        <v>2</v>
      </c>
      <c r="U3177">
        <v>0.7</v>
      </c>
      <c r="V3177">
        <v>-240.78400000000005</v>
      </c>
    </row>
    <row r="3178" spans="1:22" x14ac:dyDescent="0.3">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0.59979999999999656</v>
      </c>
    </row>
    <row r="3179" spans="1:22" x14ac:dyDescent="0.3">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26.045999999999992</v>
      </c>
      <c r="T3187">
        <v>3</v>
      </c>
      <c r="U3187">
        <v>0.8</v>
      </c>
      <c r="V3187">
        <v>-44.278199999999998</v>
      </c>
    </row>
    <row r="3188" spans="1:22" x14ac:dyDescent="0.3">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26.952599999999997</v>
      </c>
    </row>
    <row r="3189" spans="1:22" x14ac:dyDescent="0.3">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1.7999999999999998</v>
      </c>
    </row>
    <row r="3191" spans="1:22" x14ac:dyDescent="0.3">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6.3699999999999983</v>
      </c>
      <c r="T3194">
        <v>7</v>
      </c>
      <c r="U3194">
        <v>0.8</v>
      </c>
      <c r="V3194">
        <v>-9.5550000000000015</v>
      </c>
    </row>
    <row r="3195" spans="1:22" x14ac:dyDescent="0.3">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0.23339999999999961</v>
      </c>
    </row>
    <row r="3198" spans="1:22" x14ac:dyDescent="0.3">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3.366000000000001</v>
      </c>
      <c r="T3199">
        <v>3</v>
      </c>
      <c r="U3199">
        <v>0.7</v>
      </c>
      <c r="V3199">
        <v>-2.2439999999999989</v>
      </c>
    </row>
    <row r="3200" spans="1:22" x14ac:dyDescent="0.3">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9.5968000000000053</v>
      </c>
    </row>
    <row r="3201" spans="1:22" x14ac:dyDescent="0.3">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2.3379999999999983</v>
      </c>
    </row>
    <row r="3202" spans="1:22" x14ac:dyDescent="0.3">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3.7308000000000021</v>
      </c>
    </row>
    <row r="3203" spans="1:22" x14ac:dyDescent="0.3">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118.98299999999999</v>
      </c>
    </row>
    <row r="3211" spans="1:22" x14ac:dyDescent="0.3">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13.392000000000001</v>
      </c>
      <c r="T3212">
        <v>3</v>
      </c>
      <c r="U3212">
        <v>0.2</v>
      </c>
      <c r="V3212">
        <v>5.0220000000000002</v>
      </c>
    </row>
    <row r="3213" spans="1:22" x14ac:dyDescent="0.3">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11.227999999999998</v>
      </c>
      <c r="T3213">
        <v>7</v>
      </c>
      <c r="U3213">
        <v>0.8</v>
      </c>
      <c r="V3213">
        <v>-18.52620000000001</v>
      </c>
    </row>
    <row r="3214" spans="1:22" x14ac:dyDescent="0.3">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75.179999999999993</v>
      </c>
      <c r="T3217">
        <v>6</v>
      </c>
      <c r="U3217">
        <v>0</v>
      </c>
      <c r="V3217">
        <v>35.334599999999995</v>
      </c>
    </row>
    <row r="3218" spans="1:22" x14ac:dyDescent="0.3">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124.95519999999999</v>
      </c>
    </row>
    <row r="3221" spans="1:22" x14ac:dyDescent="0.3">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4.628400000000001</v>
      </c>
    </row>
    <row r="3228" spans="1:22" x14ac:dyDescent="0.3">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-3.2639999999999993</v>
      </c>
    </row>
    <row r="3229" spans="1:22" x14ac:dyDescent="0.3">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26.045999999999992</v>
      </c>
      <c r="T3233">
        <v>3</v>
      </c>
      <c r="U3233">
        <v>0.8</v>
      </c>
      <c r="V3233">
        <v>-44.278199999999998</v>
      </c>
    </row>
    <row r="3234" spans="1:22" x14ac:dyDescent="0.3">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32.544000000000004</v>
      </c>
      <c r="T3235">
        <v>2</v>
      </c>
      <c r="U3235">
        <v>0.2</v>
      </c>
      <c r="V3235">
        <v>-7.7292000000000041</v>
      </c>
    </row>
    <row r="3236" spans="1:22" x14ac:dyDescent="0.3">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122.91999999999999</v>
      </c>
      <c r="T3241">
        <v>7</v>
      </c>
      <c r="U3241">
        <v>0.2</v>
      </c>
      <c r="V3241">
        <v>46.095000000000006</v>
      </c>
    </row>
    <row r="3242" spans="1:22" x14ac:dyDescent="0.3">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13.467999999999998</v>
      </c>
      <c r="T3244">
        <v>13</v>
      </c>
      <c r="U3244">
        <v>0.8</v>
      </c>
      <c r="V3244">
        <v>-22.895600000000005</v>
      </c>
    </row>
    <row r="3245" spans="1:22" x14ac:dyDescent="0.3">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219.80000000000004</v>
      </c>
      <c r="T3245">
        <v>5</v>
      </c>
      <c r="U3245">
        <v>0.2</v>
      </c>
      <c r="V3245">
        <v>24.727499999999971</v>
      </c>
    </row>
    <row r="3246" spans="1:22" x14ac:dyDescent="0.3">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18.240000000000002</v>
      </c>
      <c r="T3249">
        <v>3</v>
      </c>
      <c r="U3249">
        <v>0</v>
      </c>
      <c r="V3249">
        <v>5.2895999999999983</v>
      </c>
    </row>
    <row r="3250" spans="1:22" x14ac:dyDescent="0.3">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113.88800000000002</v>
      </c>
      <c r="T3250">
        <v>2</v>
      </c>
      <c r="U3250">
        <v>0.2</v>
      </c>
      <c r="V3250">
        <v>9.9651999999999994</v>
      </c>
    </row>
    <row r="3251" spans="1:22" x14ac:dyDescent="0.3">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24.849999999999998</v>
      </c>
      <c r="T3252">
        <v>7</v>
      </c>
      <c r="U3252">
        <v>0</v>
      </c>
      <c r="V3252">
        <v>11.679499999999999</v>
      </c>
    </row>
    <row r="3253" spans="1:22" x14ac:dyDescent="0.3">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3.1359999999999992</v>
      </c>
      <c r="T3261">
        <v>2</v>
      </c>
      <c r="U3261">
        <v>0.8</v>
      </c>
      <c r="V3261">
        <v>-4.7040000000000006</v>
      </c>
    </row>
    <row r="3262" spans="1:22" x14ac:dyDescent="0.3">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20.736000000000004</v>
      </c>
      <c r="T3262">
        <v>4</v>
      </c>
      <c r="U3262">
        <v>0.2</v>
      </c>
      <c r="V3262">
        <v>7.2576000000000001</v>
      </c>
    </row>
    <row r="3263" spans="1:22" x14ac:dyDescent="0.3">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72.431999999999988</v>
      </c>
    </row>
    <row r="3266" spans="1:22" x14ac:dyDescent="0.3">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12.585999999999999</v>
      </c>
    </row>
    <row r="3271" spans="1:22" x14ac:dyDescent="0.3">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2.9699999999999998</v>
      </c>
      <c r="T3271">
        <v>3</v>
      </c>
      <c r="U3271">
        <v>0</v>
      </c>
      <c r="V3271">
        <v>1.3068000000000004</v>
      </c>
    </row>
    <row r="3272" spans="1:22" x14ac:dyDescent="0.3">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6.5400000000000009</v>
      </c>
      <c r="T3272">
        <v>3</v>
      </c>
      <c r="U3272">
        <v>0</v>
      </c>
      <c r="V3272">
        <v>2.6814000000000004</v>
      </c>
    </row>
    <row r="3273" spans="1:22" x14ac:dyDescent="0.3">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3.4848000000000008</v>
      </c>
    </row>
    <row r="3274" spans="1:22" x14ac:dyDescent="0.3">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18.240000000000002</v>
      </c>
      <c r="T3276">
        <v>3</v>
      </c>
      <c r="U3276">
        <v>0</v>
      </c>
      <c r="V3276">
        <v>9.120000000000001</v>
      </c>
    </row>
    <row r="3277" spans="1:22" x14ac:dyDescent="0.3">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9.1673999999999989</v>
      </c>
    </row>
    <row r="3278" spans="1:22" x14ac:dyDescent="0.3">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3.4086000000000003</v>
      </c>
    </row>
    <row r="3289" spans="1:22" x14ac:dyDescent="0.3">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494.37600000000009</v>
      </c>
      <c r="T3289">
        <v>3</v>
      </c>
      <c r="U3289">
        <v>0.2</v>
      </c>
      <c r="V3289">
        <v>49.437599999999975</v>
      </c>
    </row>
    <row r="3290" spans="1:22" x14ac:dyDescent="0.3">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9.8549999999999969</v>
      </c>
    </row>
    <row r="3291" spans="1:22" x14ac:dyDescent="0.3">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248.85000000000002</v>
      </c>
      <c r="T3291">
        <v>5</v>
      </c>
      <c r="U3291">
        <v>0</v>
      </c>
      <c r="V3291">
        <v>27.373499999999993</v>
      </c>
    </row>
    <row r="3292" spans="1:22" x14ac:dyDescent="0.3">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3.5039999999999996</v>
      </c>
    </row>
    <row r="3294" spans="1:22" x14ac:dyDescent="0.3">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767.20049999999992</v>
      </c>
    </row>
    <row r="3298" spans="1:22" x14ac:dyDescent="0.3">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539.96399999999994</v>
      </c>
      <c r="T3303">
        <v>6</v>
      </c>
      <c r="U3303">
        <v>0.4</v>
      </c>
      <c r="V3303">
        <v>-107.99280000000002</v>
      </c>
    </row>
    <row r="3304" spans="1:22" x14ac:dyDescent="0.3">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-427.45000000000005</v>
      </c>
    </row>
    <row r="3319" spans="1:22" x14ac:dyDescent="0.3">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1.2339999999999998</v>
      </c>
      <c r="T3327">
        <v>1</v>
      </c>
      <c r="U3327">
        <v>0.8</v>
      </c>
      <c r="V3327">
        <v>-1.9744000000000002</v>
      </c>
    </row>
    <row r="3328" spans="1:22" x14ac:dyDescent="0.3">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6.7560000000000038</v>
      </c>
    </row>
    <row r="3329" spans="1:22" x14ac:dyDescent="0.3">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28.496999999999957</v>
      </c>
    </row>
    <row r="3334" spans="1:22" x14ac:dyDescent="0.3">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52.679999999999993</v>
      </c>
      <c r="T3334">
        <v>3</v>
      </c>
      <c r="U3334">
        <v>0.2</v>
      </c>
      <c r="V3334">
        <v>19.754999999999999</v>
      </c>
    </row>
    <row r="3335" spans="1:22" x14ac:dyDescent="0.3">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-1.3208000000000002</v>
      </c>
    </row>
    <row r="3336" spans="1:22" x14ac:dyDescent="0.3">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10.393599999999992</v>
      </c>
    </row>
    <row r="3339" spans="1:22" x14ac:dyDescent="0.3">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42.464699999999993</v>
      </c>
    </row>
    <row r="3341" spans="1:22" x14ac:dyDescent="0.3">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13.919999999999998</v>
      </c>
    </row>
    <row r="3349" spans="1:22" x14ac:dyDescent="0.3">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13.208000000000002</v>
      </c>
    </row>
    <row r="3350" spans="1:22" x14ac:dyDescent="0.3">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20.517599999999987</v>
      </c>
    </row>
    <row r="3354" spans="1:22" x14ac:dyDescent="0.3">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70.559999999999988</v>
      </c>
      <c r="T3356">
        <v>1</v>
      </c>
      <c r="U3356">
        <v>0.3</v>
      </c>
      <c r="V3356">
        <v>-4.032</v>
      </c>
    </row>
    <row r="3357" spans="1:22" x14ac:dyDescent="0.3">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11.995199999999997</v>
      </c>
    </row>
    <row r="3364" spans="1:22" x14ac:dyDescent="0.3">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14.352000000000002</v>
      </c>
      <c r="T3369">
        <v>3</v>
      </c>
      <c r="U3369">
        <v>0.2</v>
      </c>
      <c r="V3369">
        <v>4.4849999999999994</v>
      </c>
    </row>
    <row r="3370" spans="1:22" x14ac:dyDescent="0.3">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41.168399999999991</v>
      </c>
    </row>
    <row r="3371" spans="1:22" x14ac:dyDescent="0.3">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11.376000000000001</v>
      </c>
    </row>
    <row r="3376" spans="1:22" x14ac:dyDescent="0.3">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8.0980000000000203</v>
      </c>
    </row>
    <row r="3377" spans="1:22" x14ac:dyDescent="0.3">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10.389600000000002</v>
      </c>
    </row>
    <row r="3378" spans="1:22" x14ac:dyDescent="0.3">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111.67200000000001</v>
      </c>
      <c r="T3379">
        <v>9</v>
      </c>
      <c r="U3379">
        <v>0.2</v>
      </c>
      <c r="V3379">
        <v>6.9794999999999909</v>
      </c>
    </row>
    <row r="3380" spans="1:22" x14ac:dyDescent="0.3">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13.775999999999996</v>
      </c>
      <c r="T3380">
        <v>6</v>
      </c>
      <c r="U3380">
        <v>0.8</v>
      </c>
      <c r="V3380">
        <v>-22.04160000000001</v>
      </c>
    </row>
    <row r="3381" spans="1:22" x14ac:dyDescent="0.3">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10.272000000000002</v>
      </c>
      <c r="T3381">
        <v>3</v>
      </c>
      <c r="U3381">
        <v>0.2</v>
      </c>
      <c r="V3381">
        <v>3.2099999999999982</v>
      </c>
    </row>
    <row r="3382" spans="1:22" x14ac:dyDescent="0.3">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24.048000000000002</v>
      </c>
      <c r="T3382">
        <v>9</v>
      </c>
      <c r="U3382">
        <v>0.2</v>
      </c>
      <c r="V3382">
        <v>7.2144000000000013</v>
      </c>
    </row>
    <row r="3383" spans="1:22" x14ac:dyDescent="0.3">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8.7906000000000013</v>
      </c>
    </row>
    <row r="3385" spans="1:22" x14ac:dyDescent="0.3">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29.880199999999981</v>
      </c>
    </row>
    <row r="3386" spans="1:22" x14ac:dyDescent="0.3">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6.8480000000000008</v>
      </c>
      <c r="T3392">
        <v>2</v>
      </c>
      <c r="U3392">
        <v>0.2</v>
      </c>
      <c r="V3392">
        <v>2.1399999999999992</v>
      </c>
    </row>
    <row r="3393" spans="1:22" x14ac:dyDescent="0.3">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40.032000000000004</v>
      </c>
      <c r="T3396">
        <v>6</v>
      </c>
      <c r="U3396">
        <v>0.2</v>
      </c>
      <c r="V3396">
        <v>15.011999999999999</v>
      </c>
    </row>
    <row r="3397" spans="1:22" x14ac:dyDescent="0.3">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13.317600000000027</v>
      </c>
    </row>
    <row r="3398" spans="1:22" x14ac:dyDescent="0.3">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-8.9151999999999987</v>
      </c>
    </row>
    <row r="3405" spans="1:22" x14ac:dyDescent="0.3">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-52.339199999999991</v>
      </c>
    </row>
    <row r="3406" spans="1:22" x14ac:dyDescent="0.3">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65.789999999999992</v>
      </c>
      <c r="T3412">
        <v>9</v>
      </c>
      <c r="U3412">
        <v>0</v>
      </c>
      <c r="V3412">
        <v>30.263399999999997</v>
      </c>
    </row>
    <row r="3413" spans="1:22" x14ac:dyDescent="0.3">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41.880000000000024</v>
      </c>
    </row>
    <row r="3427" spans="1:22" x14ac:dyDescent="0.3">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6.8579999999999988</v>
      </c>
    </row>
    <row r="3428" spans="1:22" x14ac:dyDescent="0.3">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394.26800000000003</v>
      </c>
    </row>
    <row r="3429" spans="1:22" x14ac:dyDescent="0.3">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11.102399999999996</v>
      </c>
    </row>
    <row r="3430" spans="1:22" x14ac:dyDescent="0.3">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15.468000000000004</v>
      </c>
    </row>
    <row r="3434" spans="1:22" x14ac:dyDescent="0.3">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24.816000000000003</v>
      </c>
      <c r="T3435">
        <v>3</v>
      </c>
      <c r="U3435">
        <v>0.2</v>
      </c>
      <c r="V3435">
        <v>8.3753999999999991</v>
      </c>
    </row>
    <row r="3436" spans="1:22" x14ac:dyDescent="0.3">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29.495000000000019</v>
      </c>
    </row>
    <row r="3455" spans="1:22" x14ac:dyDescent="0.3">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0.83849999999999936</v>
      </c>
    </row>
    <row r="3457" spans="1:22" x14ac:dyDescent="0.3">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16.496000000000002</v>
      </c>
      <c r="T3457">
        <v>2</v>
      </c>
      <c r="U3457">
        <v>0.2</v>
      </c>
      <c r="V3457">
        <v>5.5673999999999992</v>
      </c>
    </row>
    <row r="3458" spans="1:22" x14ac:dyDescent="0.3">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22.512000000000004</v>
      </c>
      <c r="T3459">
        <v>3</v>
      </c>
      <c r="U3459">
        <v>0.2</v>
      </c>
      <c r="V3459">
        <v>2.2511999999999999</v>
      </c>
    </row>
    <row r="3460" spans="1:22" x14ac:dyDescent="0.3">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83.25079999999997</v>
      </c>
    </row>
    <row r="3469" spans="1:22" x14ac:dyDescent="0.3">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58.687200000000011</v>
      </c>
    </row>
    <row r="3471" spans="1:22" x14ac:dyDescent="0.3">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42.991400000000006</v>
      </c>
    </row>
    <row r="3477" spans="1:22" x14ac:dyDescent="0.3">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15.378000000000004</v>
      </c>
    </row>
    <row r="3478" spans="1:22" x14ac:dyDescent="0.3">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69.919999999999987</v>
      </c>
    </row>
    <row r="3479" spans="1:22" x14ac:dyDescent="0.3">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18.503999999999991</v>
      </c>
    </row>
    <row r="3480" spans="1:22" x14ac:dyDescent="0.3">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21.772800000000004</v>
      </c>
    </row>
    <row r="3482" spans="1:22" x14ac:dyDescent="0.3">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2.7143999999999995</v>
      </c>
    </row>
    <row r="3489" spans="1:22" x14ac:dyDescent="0.3">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-5.8346000000000231</v>
      </c>
    </row>
    <row r="3491" spans="1:22" x14ac:dyDescent="0.3">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-92.799600000000027</v>
      </c>
    </row>
    <row r="3492" spans="1:22" x14ac:dyDescent="0.3">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6.0024999999999977</v>
      </c>
    </row>
    <row r="3493" spans="1:22" x14ac:dyDescent="0.3">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48.994199999999921</v>
      </c>
    </row>
    <row r="3494" spans="1:22" x14ac:dyDescent="0.3">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11.168000000000001</v>
      </c>
      <c r="T3494">
        <v>2</v>
      </c>
      <c r="U3494">
        <v>0.2</v>
      </c>
      <c r="V3494">
        <v>3.7692000000000001</v>
      </c>
    </row>
    <row r="3495" spans="1:22" x14ac:dyDescent="0.3">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12.959999999999994</v>
      </c>
    </row>
    <row r="3496" spans="1:22" x14ac:dyDescent="0.3">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655.90000000000009</v>
      </c>
      <c r="T3496">
        <v>5</v>
      </c>
      <c r="U3496">
        <v>0</v>
      </c>
      <c r="V3496">
        <v>275.47800000000001</v>
      </c>
    </row>
    <row r="3497" spans="1:22" x14ac:dyDescent="0.3">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181.17599999999993</v>
      </c>
    </row>
    <row r="3498" spans="1:22" x14ac:dyDescent="0.3">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209.96999999999997</v>
      </c>
      <c r="T3501">
        <v>3</v>
      </c>
      <c r="U3501">
        <v>0</v>
      </c>
      <c r="V3501">
        <v>71.389799999999994</v>
      </c>
    </row>
    <row r="3502" spans="1:22" x14ac:dyDescent="0.3">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20.158400000000015</v>
      </c>
    </row>
    <row r="3508" spans="1:22" x14ac:dyDescent="0.3">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-19.874399999999994</v>
      </c>
    </row>
    <row r="3510" spans="1:22" x14ac:dyDescent="0.3">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-97.71999999999997</v>
      </c>
    </row>
    <row r="3513" spans="1:22" x14ac:dyDescent="0.3">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-117.88199999999998</v>
      </c>
    </row>
    <row r="3515" spans="1:22" x14ac:dyDescent="0.3">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4.4783999999999988</v>
      </c>
    </row>
    <row r="3520" spans="1:22" x14ac:dyDescent="0.3">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796.42500000000007</v>
      </c>
      <c r="T3521">
        <v>7</v>
      </c>
      <c r="U3521">
        <v>0.5</v>
      </c>
      <c r="V3521">
        <v>-525.6405000000002</v>
      </c>
    </row>
    <row r="3522" spans="1:22" x14ac:dyDescent="0.3">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4.3307999999999982</v>
      </c>
    </row>
    <row r="3523" spans="1:22" x14ac:dyDescent="0.3">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657.55200000000013</v>
      </c>
      <c r="T3526">
        <v>6</v>
      </c>
      <c r="U3526">
        <v>0.2</v>
      </c>
      <c r="V3526">
        <v>49.316399999999987</v>
      </c>
    </row>
    <row r="3527" spans="1:22" x14ac:dyDescent="0.3">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10.895999999999987</v>
      </c>
    </row>
    <row r="3532" spans="1:22" x14ac:dyDescent="0.3">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97.189199999999985</v>
      </c>
    </row>
    <row r="3535" spans="1:22" x14ac:dyDescent="0.3">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v>
      </c>
    </row>
    <row r="3537" spans="1:22" x14ac:dyDescent="0.3">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29.311999999999994</v>
      </c>
      <c r="T3547">
        <v>8</v>
      </c>
      <c r="U3547">
        <v>0.8</v>
      </c>
      <c r="V3547">
        <v>-74.74560000000001</v>
      </c>
    </row>
    <row r="3548" spans="1:22" x14ac:dyDescent="0.3">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14.399999999999999</v>
      </c>
    </row>
    <row r="3552" spans="1:22" x14ac:dyDescent="0.3">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37.797000000000025</v>
      </c>
    </row>
    <row r="3558" spans="1:22" x14ac:dyDescent="0.3">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7.6271999999999984</v>
      </c>
    </row>
    <row r="3561" spans="1:22" x14ac:dyDescent="0.3">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11.520000000000001</v>
      </c>
      <c r="T3565">
        <v>4</v>
      </c>
      <c r="U3565">
        <v>0.2</v>
      </c>
      <c r="V3565">
        <v>3.7439999999999993</v>
      </c>
    </row>
    <row r="3566" spans="1:22" x14ac:dyDescent="0.3">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6.2208000000000006</v>
      </c>
    </row>
    <row r="3567" spans="1:22" x14ac:dyDescent="0.3">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15.008000000000003</v>
      </c>
      <c r="T3569">
        <v>4</v>
      </c>
      <c r="U3569">
        <v>0.6</v>
      </c>
      <c r="V3569">
        <v>-12.006399999999999</v>
      </c>
    </row>
    <row r="3570" spans="1:22" x14ac:dyDescent="0.3">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2395.2000000000003</v>
      </c>
      <c r="T3571">
        <v>6</v>
      </c>
      <c r="U3571">
        <v>0.2</v>
      </c>
      <c r="V3571">
        <v>209.58000000000004</v>
      </c>
    </row>
    <row r="3572" spans="1:22" x14ac:dyDescent="0.3">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104.80000000000001</v>
      </c>
      <c r="T3576">
        <v>10</v>
      </c>
      <c r="U3576">
        <v>0</v>
      </c>
      <c r="V3576">
        <v>26.200000000000003</v>
      </c>
    </row>
    <row r="3577" spans="1:22" x14ac:dyDescent="0.3">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14.496000000000002</v>
      </c>
      <c r="T3577">
        <v>3</v>
      </c>
      <c r="U3577">
        <v>0.2</v>
      </c>
      <c r="V3577">
        <v>4.8924000000000003</v>
      </c>
    </row>
    <row r="3578" spans="1:22" x14ac:dyDescent="0.3">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4.7840000000000007</v>
      </c>
      <c r="T3578">
        <v>1</v>
      </c>
      <c r="U3578">
        <v>0.2</v>
      </c>
      <c r="V3578">
        <v>1.5547999999999997</v>
      </c>
    </row>
    <row r="3579" spans="1:22" x14ac:dyDescent="0.3">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2.3177000000000003</v>
      </c>
    </row>
    <row r="3580" spans="1:22" x14ac:dyDescent="0.3">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0.31559999999999899</v>
      </c>
    </row>
    <row r="3581" spans="1:22" x14ac:dyDescent="0.3">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120.94680000000001</v>
      </c>
    </row>
    <row r="3595" spans="1:22" x14ac:dyDescent="0.3">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64.704000000000008</v>
      </c>
      <c r="T3599">
        <v>6</v>
      </c>
      <c r="U3599">
        <v>0.2</v>
      </c>
      <c r="V3599">
        <v>-4.852800000000002</v>
      </c>
    </row>
    <row r="3600" spans="1:22" x14ac:dyDescent="0.3">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-37.733199999999989</v>
      </c>
    </row>
    <row r="3613" spans="1:22" x14ac:dyDescent="0.3">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16.794600000000003</v>
      </c>
    </row>
    <row r="3614" spans="1:22" x14ac:dyDescent="0.3">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5.5511999999999979</v>
      </c>
    </row>
    <row r="3615" spans="1:22" x14ac:dyDescent="0.3">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40.775999999999996</v>
      </c>
      <c r="T3622">
        <v>3</v>
      </c>
      <c r="U3622">
        <v>0.2</v>
      </c>
      <c r="V3622">
        <v>4.5872999999999937</v>
      </c>
    </row>
    <row r="3623" spans="1:22" x14ac:dyDescent="0.3">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63.936000000000007</v>
      </c>
      <c r="T3623">
        <v>8</v>
      </c>
      <c r="U3623">
        <v>0.2</v>
      </c>
      <c r="V3623">
        <v>5.5944000000000003</v>
      </c>
    </row>
    <row r="3624" spans="1:22" x14ac:dyDescent="0.3">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7.5086999999999984</v>
      </c>
    </row>
    <row r="3639" spans="1:22" x14ac:dyDescent="0.3">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178.92000000000002</v>
      </c>
      <c r="T3642">
        <v>7</v>
      </c>
      <c r="U3642">
        <v>0.2</v>
      </c>
      <c r="V3642">
        <v>-29.074500000000008</v>
      </c>
    </row>
    <row r="3643" spans="1:22" x14ac:dyDescent="0.3">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12.298000000000002</v>
      </c>
    </row>
    <row r="3646" spans="1:22" x14ac:dyDescent="0.3">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50.413999999999987</v>
      </c>
    </row>
    <row r="3648" spans="1:22" x14ac:dyDescent="0.3">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3.1752000000000002</v>
      </c>
    </row>
    <row r="3649" spans="1:22" x14ac:dyDescent="0.3">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4.5007999999999981</v>
      </c>
    </row>
    <row r="3650" spans="1:22" x14ac:dyDescent="0.3">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41.952000000000005</v>
      </c>
    </row>
    <row r="3653" spans="1:22" x14ac:dyDescent="0.3">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1.7054999999999998</v>
      </c>
    </row>
    <row r="3659" spans="1:22" x14ac:dyDescent="0.3">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2.9322000000000004</v>
      </c>
    </row>
    <row r="3660" spans="1:22" x14ac:dyDescent="0.3">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30.880000000000003</v>
      </c>
      <c r="T3660">
        <v>4</v>
      </c>
      <c r="U3660">
        <v>0.2</v>
      </c>
      <c r="V3660">
        <v>3.8599999999999977</v>
      </c>
    </row>
    <row r="3661" spans="1:22" x14ac:dyDescent="0.3">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4.2249999999999979</v>
      </c>
    </row>
    <row r="3663" spans="1:22" x14ac:dyDescent="0.3">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377.96999999999997</v>
      </c>
      <c r="T3663">
        <v>3</v>
      </c>
      <c r="U3663">
        <v>0</v>
      </c>
      <c r="V3663">
        <v>94.492500000000007</v>
      </c>
    </row>
    <row r="3664" spans="1:22" x14ac:dyDescent="0.3">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52.679999999999993</v>
      </c>
      <c r="T3668">
        <v>3</v>
      </c>
      <c r="U3668">
        <v>0.2</v>
      </c>
      <c r="V3668">
        <v>19.754999999999999</v>
      </c>
    </row>
    <row r="3669" spans="1:22" x14ac:dyDescent="0.3">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-2.6025000000000014</v>
      </c>
    </row>
    <row r="3670" spans="1:22" x14ac:dyDescent="0.3">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103.92000000000002</v>
      </c>
      <c r="T3670">
        <v>10</v>
      </c>
      <c r="U3670">
        <v>0.2</v>
      </c>
      <c r="V3670">
        <v>-18.186000000000014</v>
      </c>
    </row>
    <row r="3671" spans="1:22" x14ac:dyDescent="0.3">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3.7439999999999989</v>
      </c>
    </row>
    <row r="3672" spans="1:22" x14ac:dyDescent="0.3">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2.9304000000000023</v>
      </c>
    </row>
    <row r="3674" spans="1:22" x14ac:dyDescent="0.3">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5.0559999999999992</v>
      </c>
    </row>
    <row r="3680" spans="1:22" x14ac:dyDescent="0.3">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209.23649999999998</v>
      </c>
    </row>
    <row r="3681" spans="1:22" x14ac:dyDescent="0.3">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32.537600000000005</v>
      </c>
    </row>
    <row r="3685" spans="1:22" x14ac:dyDescent="0.3">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2.6940000000000004</v>
      </c>
      <c r="T3689">
        <v>2</v>
      </c>
      <c r="U3689">
        <v>0.7</v>
      </c>
      <c r="V3689">
        <v>-2.2450000000000001</v>
      </c>
    </row>
    <row r="3690" spans="1:22" x14ac:dyDescent="0.3">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59.994000000000007</v>
      </c>
      <c r="T3692">
        <v>2</v>
      </c>
      <c r="U3692">
        <v>0.7</v>
      </c>
      <c r="V3692">
        <v>-45.995400000000004</v>
      </c>
    </row>
    <row r="3693" spans="1:22" x14ac:dyDescent="0.3">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66.539999999999992</v>
      </c>
      <c r="T3697">
        <v>6</v>
      </c>
      <c r="U3697">
        <v>0</v>
      </c>
      <c r="V3697">
        <v>32.604599999999998</v>
      </c>
    </row>
    <row r="3698" spans="1:22" x14ac:dyDescent="0.3">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5.9550000000000054</v>
      </c>
    </row>
    <row r="3701" spans="1:22" x14ac:dyDescent="0.3">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15.168000000000001</v>
      </c>
      <c r="T3703">
        <v>2</v>
      </c>
      <c r="U3703">
        <v>0.2</v>
      </c>
      <c r="V3703">
        <v>3.7920000000000011</v>
      </c>
    </row>
    <row r="3704" spans="1:22" x14ac:dyDescent="0.3">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6.9384000000000006</v>
      </c>
    </row>
    <row r="3705" spans="1:22" x14ac:dyDescent="0.3">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32.400000000000006</v>
      </c>
      <c r="T3707">
        <v>5</v>
      </c>
      <c r="U3707">
        <v>0</v>
      </c>
      <c r="V3707">
        <v>15.552000000000001</v>
      </c>
    </row>
    <row r="3708" spans="1:22" x14ac:dyDescent="0.3">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5.5440000000000005</v>
      </c>
      <c r="T3711">
        <v>7</v>
      </c>
      <c r="U3711">
        <v>0.2</v>
      </c>
      <c r="V3711">
        <v>1.6632000000000007</v>
      </c>
    </row>
    <row r="3712" spans="1:22" x14ac:dyDescent="0.3">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3.4619999999999997</v>
      </c>
    </row>
    <row r="3715" spans="1:22" x14ac:dyDescent="0.3">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0.15120000000000022</v>
      </c>
    </row>
    <row r="3720" spans="1:22" x14ac:dyDescent="0.3">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551.98500000000013</v>
      </c>
      <c r="T3725">
        <v>5</v>
      </c>
      <c r="U3725">
        <v>0.7</v>
      </c>
      <c r="V3725">
        <v>-459.98750000000018</v>
      </c>
    </row>
    <row r="3726" spans="1:22" x14ac:dyDescent="0.3">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14.940000000000001</v>
      </c>
      <c r="T3730">
        <v>3</v>
      </c>
      <c r="U3730">
        <v>0</v>
      </c>
      <c r="V3730">
        <v>6.8723999999999998</v>
      </c>
    </row>
    <row r="3731" spans="1:22" x14ac:dyDescent="0.3">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129.99740000000003</v>
      </c>
    </row>
    <row r="3734" spans="1:22" x14ac:dyDescent="0.3">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31.889199999999995</v>
      </c>
    </row>
    <row r="3736" spans="1:22" x14ac:dyDescent="0.3">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15.944599999999998</v>
      </c>
    </row>
    <row r="3740" spans="1:22" x14ac:dyDescent="0.3">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28.857599999999998</v>
      </c>
    </row>
    <row r="3745" spans="1:22" x14ac:dyDescent="0.3">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11.850000000000001</v>
      </c>
      <c r="T3746">
        <v>3</v>
      </c>
      <c r="U3746">
        <v>0</v>
      </c>
      <c r="V3746">
        <v>3.7919999999999994</v>
      </c>
    </row>
    <row r="3747" spans="1:22" x14ac:dyDescent="0.3">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15.509199999999998</v>
      </c>
    </row>
    <row r="3758" spans="1:22" x14ac:dyDescent="0.3">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563.42999999999984</v>
      </c>
      <c r="T3758">
        <v>5</v>
      </c>
      <c r="U3758">
        <v>0.3</v>
      </c>
      <c r="V3758">
        <v>-56.343000000000018</v>
      </c>
    </row>
    <row r="3759" spans="1:22" x14ac:dyDescent="0.3">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8.3328000000000024</v>
      </c>
    </row>
    <row r="3760" spans="1:22" x14ac:dyDescent="0.3">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5.0699999999999985</v>
      </c>
    </row>
    <row r="3762" spans="1:22" x14ac:dyDescent="0.3">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42.047999999999995</v>
      </c>
    </row>
    <row r="3764" spans="1:22" x14ac:dyDescent="0.3">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24.195999999999998</v>
      </c>
    </row>
    <row r="3765" spans="1:22" x14ac:dyDescent="0.3">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4.1747999999999994</v>
      </c>
    </row>
    <row r="3766" spans="1:22" x14ac:dyDescent="0.3">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v>
      </c>
      <c r="T3775">
        <v>3</v>
      </c>
      <c r="U3775">
        <v>0.2</v>
      </c>
      <c r="V3775">
        <v>2.3327999999999998</v>
      </c>
    </row>
    <row r="3776" spans="1:22" x14ac:dyDescent="0.3">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41.992999999999995</v>
      </c>
    </row>
    <row r="3779" spans="1:22" x14ac:dyDescent="0.3">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106.54079999999999</v>
      </c>
    </row>
    <row r="3780" spans="1:22" x14ac:dyDescent="0.3">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10.958399999999983</v>
      </c>
    </row>
    <row r="3783" spans="1:22" x14ac:dyDescent="0.3">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269.98199999999997</v>
      </c>
      <c r="T3783">
        <v>3</v>
      </c>
      <c r="U3783">
        <v>0.4</v>
      </c>
      <c r="V3783">
        <v>40.497299999999996</v>
      </c>
    </row>
    <row r="3784" spans="1:22" x14ac:dyDescent="0.3">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-2.6099999999999994</v>
      </c>
    </row>
    <row r="3788" spans="1:22" x14ac:dyDescent="0.3">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4.4190000000000005</v>
      </c>
      <c r="T3793">
        <v>3</v>
      </c>
      <c r="U3793">
        <v>0.7</v>
      </c>
      <c r="V3793">
        <v>-3.3879000000000001</v>
      </c>
    </row>
    <row r="3794" spans="1:22" x14ac:dyDescent="0.3">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2.2043999999999979</v>
      </c>
    </row>
    <row r="3795" spans="1:22" x14ac:dyDescent="0.3">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-16.649999999999991</v>
      </c>
    </row>
    <row r="3798" spans="1:22" x14ac:dyDescent="0.3">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12.025199999999998</v>
      </c>
    </row>
    <row r="3799" spans="1:22" x14ac:dyDescent="0.3">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102.59200000000001</v>
      </c>
      <c r="T3802">
        <v>1</v>
      </c>
      <c r="U3802">
        <v>0.2</v>
      </c>
      <c r="V3802">
        <v>10.2592</v>
      </c>
    </row>
    <row r="3803" spans="1:22" x14ac:dyDescent="0.3">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33.721199999999996</v>
      </c>
    </row>
    <row r="3805" spans="1:22" x14ac:dyDescent="0.3">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v>
      </c>
    </row>
    <row r="3806" spans="1:22" x14ac:dyDescent="0.3">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1.3229999999999991</v>
      </c>
    </row>
    <row r="3809" spans="1:22" x14ac:dyDescent="0.3">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5.2380000000000013</v>
      </c>
      <c r="T3809">
        <v>2</v>
      </c>
      <c r="U3809">
        <v>0.7</v>
      </c>
      <c r="V3809">
        <v>-4.0158000000000005</v>
      </c>
    </row>
    <row r="3810" spans="1:22" x14ac:dyDescent="0.3">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-3.7295999999999996</v>
      </c>
    </row>
    <row r="3811" spans="1:22" x14ac:dyDescent="0.3">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-72.039000000000044</v>
      </c>
    </row>
    <row r="3812" spans="1:22" x14ac:dyDescent="0.3">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10.079200000000007</v>
      </c>
    </row>
    <row r="3813" spans="1:22" x14ac:dyDescent="0.3">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146.13600000000002</v>
      </c>
      <c r="T3813">
        <v>3</v>
      </c>
      <c r="U3813">
        <v>0.2</v>
      </c>
      <c r="V3813">
        <v>16.440299999999986</v>
      </c>
    </row>
    <row r="3814" spans="1:22" x14ac:dyDescent="0.3">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11.778199999999998</v>
      </c>
    </row>
    <row r="3815" spans="1:22" x14ac:dyDescent="0.3">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18.240000000000002</v>
      </c>
      <c r="T3824">
        <v>6</v>
      </c>
      <c r="U3824">
        <v>0.2</v>
      </c>
      <c r="V3824">
        <v>6.1560000000000006</v>
      </c>
    </row>
    <row r="3825" spans="1:22" x14ac:dyDescent="0.3">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7.4591999999999992</v>
      </c>
    </row>
    <row r="3831" spans="1:22" x14ac:dyDescent="0.3">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26.648999999999997</v>
      </c>
    </row>
    <row r="3834" spans="1:22" x14ac:dyDescent="0.3">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19.008000000000003</v>
      </c>
      <c r="T3838">
        <v>3</v>
      </c>
      <c r="U3838">
        <v>0.2</v>
      </c>
      <c r="V3838">
        <v>6.8903999999999979</v>
      </c>
    </row>
    <row r="3839" spans="1:22" x14ac:dyDescent="0.3">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6.2800000000000189E-2</v>
      </c>
    </row>
    <row r="3846" spans="1:22" x14ac:dyDescent="0.3">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2.1780000000000004</v>
      </c>
    </row>
    <row r="3856" spans="1:22" x14ac:dyDescent="0.3">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26.400000000000002</v>
      </c>
      <c r="T3856">
        <v>5</v>
      </c>
      <c r="U3856">
        <v>0</v>
      </c>
      <c r="V3856">
        <v>0</v>
      </c>
    </row>
    <row r="3857" spans="1:22" x14ac:dyDescent="0.3">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447.94399999999996</v>
      </c>
      <c r="T3860">
        <v>7</v>
      </c>
      <c r="U3860">
        <v>0.2</v>
      </c>
      <c r="V3860">
        <v>89.588799999999992</v>
      </c>
    </row>
    <row r="3861" spans="1:22" x14ac:dyDescent="0.3">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124.79200000000002</v>
      </c>
      <c r="T3862">
        <v>1</v>
      </c>
      <c r="U3862">
        <v>0.2</v>
      </c>
      <c r="V3862">
        <v>10.919299999999996</v>
      </c>
    </row>
    <row r="3863" spans="1:22" x14ac:dyDescent="0.3">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14.563799999999997</v>
      </c>
    </row>
    <row r="3864" spans="1:22" x14ac:dyDescent="0.3">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-182.35200000000003</v>
      </c>
    </row>
    <row r="3867" spans="1:22" x14ac:dyDescent="0.3">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240.78400000000002</v>
      </c>
      <c r="T3870">
        <v>1</v>
      </c>
      <c r="U3870">
        <v>0.2</v>
      </c>
      <c r="V3870">
        <v>27.088199999999965</v>
      </c>
    </row>
    <row r="3871" spans="1:22" x14ac:dyDescent="0.3">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10.272000000000002</v>
      </c>
      <c r="T3878">
        <v>3</v>
      </c>
      <c r="U3878">
        <v>0.2</v>
      </c>
      <c r="V3878">
        <v>3.2099999999999982</v>
      </c>
    </row>
    <row r="3879" spans="1:22" x14ac:dyDescent="0.3">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52.096000000000004</v>
      </c>
      <c r="T3881">
        <v>4</v>
      </c>
      <c r="U3881">
        <v>0.2</v>
      </c>
      <c r="V3881">
        <v>3.9072000000000031</v>
      </c>
    </row>
    <row r="3882" spans="1:22" x14ac:dyDescent="0.3">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9.5680000000000014</v>
      </c>
      <c r="T3882">
        <v>2</v>
      </c>
      <c r="U3882">
        <v>0.2</v>
      </c>
      <c r="V3882">
        <v>2.9899999999999993</v>
      </c>
    </row>
    <row r="3883" spans="1:22" x14ac:dyDescent="0.3">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364.70400000000006</v>
      </c>
      <c r="T3884">
        <v>6</v>
      </c>
      <c r="U3884">
        <v>0.2</v>
      </c>
      <c r="V3884">
        <v>-36.470400000000041</v>
      </c>
    </row>
    <row r="3885" spans="1:22" x14ac:dyDescent="0.3">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11.070400000000003</v>
      </c>
    </row>
    <row r="3886" spans="1:22" x14ac:dyDescent="0.3">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134.85000000000002</v>
      </c>
      <c r="T3888">
        <v>3</v>
      </c>
      <c r="U3888">
        <v>0</v>
      </c>
      <c r="V3888">
        <v>37.757999999999996</v>
      </c>
    </row>
    <row r="3889" spans="1:22" x14ac:dyDescent="0.3">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190.37279999999998</v>
      </c>
    </row>
    <row r="3895" spans="1:22" x14ac:dyDescent="0.3">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9.9799999999999969</v>
      </c>
      <c r="T3896">
        <v>5</v>
      </c>
      <c r="U3896">
        <v>0.8</v>
      </c>
      <c r="V3896">
        <v>-16.467000000000002</v>
      </c>
    </row>
    <row r="3897" spans="1:22" x14ac:dyDescent="0.3">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0.82879999999999987</v>
      </c>
    </row>
    <row r="3901" spans="1:22" x14ac:dyDescent="0.3">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10.368000000000002</v>
      </c>
      <c r="T3902">
        <v>2</v>
      </c>
      <c r="U3902">
        <v>0.2</v>
      </c>
      <c r="V3902">
        <v>3.6288</v>
      </c>
    </row>
    <row r="3903" spans="1:22" x14ac:dyDescent="0.3">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-1.199600000000002</v>
      </c>
    </row>
    <row r="3904" spans="1:22" x14ac:dyDescent="0.3">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-68.392000000000053</v>
      </c>
    </row>
    <row r="3909" spans="1:22" x14ac:dyDescent="0.3">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470.37600000000009</v>
      </c>
      <c r="T3913">
        <v>3</v>
      </c>
      <c r="U3913">
        <v>0.2</v>
      </c>
      <c r="V3913">
        <v>52.917299999999955</v>
      </c>
    </row>
    <row r="3914" spans="1:22" x14ac:dyDescent="0.3">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359.97600000000006</v>
      </c>
      <c r="T3923">
        <v>3</v>
      </c>
      <c r="U3923">
        <v>0.2</v>
      </c>
      <c r="V3923">
        <v>35.997600000000006</v>
      </c>
    </row>
    <row r="3924" spans="1:22" x14ac:dyDescent="0.3">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26.720000000000002</v>
      </c>
      <c r="T3925">
        <v>5</v>
      </c>
      <c r="U3925">
        <v>0.2</v>
      </c>
      <c r="V3925">
        <v>9.3520000000000003</v>
      </c>
    </row>
    <row r="3926" spans="1:22" x14ac:dyDescent="0.3">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13.429200000000002</v>
      </c>
    </row>
    <row r="3929" spans="1:22" x14ac:dyDescent="0.3">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5.4719999999999995</v>
      </c>
      <c r="T3933">
        <v>3</v>
      </c>
      <c r="U3933">
        <v>0.2</v>
      </c>
      <c r="V3933">
        <v>1.6416000000000004</v>
      </c>
    </row>
    <row r="3934" spans="1:22" x14ac:dyDescent="0.3">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9.3999999999999986</v>
      </c>
      <c r="T3935">
        <v>5</v>
      </c>
      <c r="U3935">
        <v>0</v>
      </c>
      <c r="V3935">
        <v>2.7259999999999995</v>
      </c>
    </row>
    <row r="3936" spans="1:22" x14ac:dyDescent="0.3">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12.599000000000004</v>
      </c>
    </row>
    <row r="3938" spans="1:22" x14ac:dyDescent="0.3">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28.752000000000002</v>
      </c>
      <c r="T3938">
        <v>3</v>
      </c>
      <c r="U3938">
        <v>0.2</v>
      </c>
      <c r="V3938">
        <v>9.3443999999999985</v>
      </c>
    </row>
    <row r="3939" spans="1:22" x14ac:dyDescent="0.3">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835.17000000000007</v>
      </c>
      <c r="T3945">
        <v>7</v>
      </c>
      <c r="U3945">
        <v>0</v>
      </c>
      <c r="V3945">
        <v>16.703400000000016</v>
      </c>
    </row>
    <row r="3946" spans="1:22" x14ac:dyDescent="0.3">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15.534399999999998</v>
      </c>
    </row>
    <row r="3948" spans="1:22" x14ac:dyDescent="0.3">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13.998599999999989</v>
      </c>
    </row>
    <row r="3955" spans="1:22" x14ac:dyDescent="0.3">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11.277000000000001</v>
      </c>
      <c r="T3959">
        <v>3</v>
      </c>
      <c r="U3959">
        <v>0.7</v>
      </c>
      <c r="V3959">
        <v>-8.6456999999999979</v>
      </c>
    </row>
    <row r="3960" spans="1:22" x14ac:dyDescent="0.3">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4.4479999999999995</v>
      </c>
      <c r="T3960">
        <v>2</v>
      </c>
      <c r="U3960">
        <v>0.2</v>
      </c>
      <c r="V3960">
        <v>0.3335999999999999</v>
      </c>
    </row>
    <row r="3961" spans="1:22" x14ac:dyDescent="0.3">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14.546999999999995</v>
      </c>
    </row>
    <row r="3962" spans="1:22" x14ac:dyDescent="0.3">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0.88559999999999883</v>
      </c>
    </row>
    <row r="3967" spans="1:22" x14ac:dyDescent="0.3">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13.199999999999998</v>
      </c>
    </row>
    <row r="3972" spans="1:22" x14ac:dyDescent="0.3">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53.820000000000007</v>
      </c>
      <c r="T3972">
        <v>9</v>
      </c>
      <c r="U3972">
        <v>0</v>
      </c>
      <c r="V3972">
        <v>24.218999999999998</v>
      </c>
    </row>
    <row r="3973" spans="1:22" x14ac:dyDescent="0.3">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11.177600000000002</v>
      </c>
    </row>
    <row r="3979" spans="1:22" x14ac:dyDescent="0.3">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2799.9600000000005</v>
      </c>
      <c r="T3985">
        <v>5</v>
      </c>
      <c r="U3985">
        <v>0.2</v>
      </c>
      <c r="V3985">
        <v>944.98649999999986</v>
      </c>
    </row>
    <row r="3986" spans="1:22" x14ac:dyDescent="0.3">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13.845999999999997</v>
      </c>
    </row>
    <row r="3991" spans="1:22" x14ac:dyDescent="0.3">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286.34400000000005</v>
      </c>
      <c r="T3992">
        <v>3</v>
      </c>
      <c r="U3992">
        <v>0.2</v>
      </c>
      <c r="V3992">
        <v>-64.427400000000006</v>
      </c>
    </row>
    <row r="3993" spans="1:22" x14ac:dyDescent="0.3">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512.93999999999994</v>
      </c>
      <c r="T3996">
        <v>3</v>
      </c>
      <c r="U3996">
        <v>0</v>
      </c>
      <c r="V3996">
        <v>97.45859999999999</v>
      </c>
    </row>
    <row r="3997" spans="1:22" x14ac:dyDescent="0.3">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231.92000000000002</v>
      </c>
      <c r="T4001">
        <v>5</v>
      </c>
      <c r="U4001">
        <v>0.2</v>
      </c>
      <c r="V4001">
        <v>5.7980000000000018</v>
      </c>
    </row>
    <row r="4002" spans="1:22" x14ac:dyDescent="0.3">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58.649999999999984</v>
      </c>
    </row>
    <row r="4004" spans="1:22" x14ac:dyDescent="0.3">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287.90999999999997</v>
      </c>
      <c r="T4005">
        <v>3</v>
      </c>
      <c r="U4005">
        <v>0.4</v>
      </c>
      <c r="V4005">
        <v>33.589499999999987</v>
      </c>
    </row>
    <row r="4006" spans="1:22" x14ac:dyDescent="0.3">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0.49839999999999995</v>
      </c>
    </row>
    <row r="4008" spans="1:22" x14ac:dyDescent="0.3">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12.441600000000001</v>
      </c>
    </row>
    <row r="4009" spans="1:22" x14ac:dyDescent="0.3">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199.26060000000004</v>
      </c>
    </row>
    <row r="4012" spans="1:22" x14ac:dyDescent="0.3">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4.9647999999999985</v>
      </c>
    </row>
    <row r="4015" spans="1:22" x14ac:dyDescent="0.3">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193.79999999999998</v>
      </c>
      <c r="T4017">
        <v>5</v>
      </c>
      <c r="U4017">
        <v>0</v>
      </c>
      <c r="V4017">
        <v>94.962000000000003</v>
      </c>
    </row>
    <row r="4018" spans="1:22" x14ac:dyDescent="0.3">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10.011599999999998</v>
      </c>
    </row>
    <row r="4028" spans="1:22" x14ac:dyDescent="0.3">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9.1840000000000011</v>
      </c>
      <c r="T4028">
        <v>7</v>
      </c>
      <c r="U4028">
        <v>0.2</v>
      </c>
      <c r="V4028">
        <v>2.8699999999999992</v>
      </c>
    </row>
    <row r="4029" spans="1:22" x14ac:dyDescent="0.3">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13.438599999999994</v>
      </c>
    </row>
    <row r="4030" spans="1:22" x14ac:dyDescent="0.3">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12.863999999999995</v>
      </c>
      <c r="T4030">
        <v>8</v>
      </c>
      <c r="U4030">
        <v>0.8</v>
      </c>
      <c r="V4030">
        <v>-22.512</v>
      </c>
    </row>
    <row r="4031" spans="1:22" x14ac:dyDescent="0.3">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29.900000000000002</v>
      </c>
      <c r="T4034">
        <v>5</v>
      </c>
      <c r="U4034">
        <v>0</v>
      </c>
      <c r="V4034">
        <v>14.651</v>
      </c>
    </row>
    <row r="4035" spans="1:22" x14ac:dyDescent="0.3">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24.816000000000003</v>
      </c>
      <c r="T4038">
        <v>2</v>
      </c>
      <c r="U4038">
        <v>0.2</v>
      </c>
      <c r="V4038">
        <v>1.5509999999999984</v>
      </c>
    </row>
    <row r="4039" spans="1:22" x14ac:dyDescent="0.3">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24.900000000000002</v>
      </c>
      <c r="T4039">
        <v>5</v>
      </c>
      <c r="U4039">
        <v>0</v>
      </c>
      <c r="V4039">
        <v>8.2169999999999987</v>
      </c>
    </row>
    <row r="4040" spans="1:22" x14ac:dyDescent="0.3">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23.990399999999994</v>
      </c>
    </row>
    <row r="4046" spans="1:22" x14ac:dyDescent="0.3">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18.017999999999997</v>
      </c>
    </row>
    <row r="4056" spans="1:22" x14ac:dyDescent="0.3">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1.7514000000000003</v>
      </c>
    </row>
    <row r="4066" spans="1:22" x14ac:dyDescent="0.3">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0.34919999999999951</v>
      </c>
    </row>
    <row r="4067" spans="1:22" x14ac:dyDescent="0.3">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978.83999999999992</v>
      </c>
      <c r="T4070">
        <v>9</v>
      </c>
      <c r="U4070">
        <v>0.2</v>
      </c>
      <c r="V4070">
        <v>110.1194999999999</v>
      </c>
    </row>
    <row r="4071" spans="1:22" x14ac:dyDescent="0.3">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213.70440000000002</v>
      </c>
    </row>
    <row r="4076" spans="1:22" x14ac:dyDescent="0.3">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55.016000000000012</v>
      </c>
    </row>
    <row r="4077" spans="1:22" x14ac:dyDescent="0.3">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-3.5153999999999996</v>
      </c>
    </row>
    <row r="4084" spans="1:22" x14ac:dyDescent="0.3">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10.272000000000002</v>
      </c>
      <c r="T4085">
        <v>3</v>
      </c>
      <c r="U4085">
        <v>0.2</v>
      </c>
      <c r="V4085">
        <v>3.2099999999999982</v>
      </c>
    </row>
    <row r="4086" spans="1:22" x14ac:dyDescent="0.3">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30.238400000000013</v>
      </c>
    </row>
    <row r="4088" spans="1:22" x14ac:dyDescent="0.3">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7.0712999999999981</v>
      </c>
    </row>
    <row r="4089" spans="1:22" x14ac:dyDescent="0.3">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3.9770999999999996</v>
      </c>
    </row>
    <row r="4090" spans="1:22" x14ac:dyDescent="0.3">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170.51129999999998</v>
      </c>
    </row>
    <row r="4098" spans="1:22" x14ac:dyDescent="0.3">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4630.4755000000005</v>
      </c>
    </row>
    <row r="4101" spans="1:22" x14ac:dyDescent="0.3">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2.2639999999999993</v>
      </c>
      <c r="T4102">
        <v>1</v>
      </c>
      <c r="U4102">
        <v>0.8</v>
      </c>
      <c r="V4102">
        <v>-5.2072000000000012</v>
      </c>
    </row>
    <row r="4103" spans="1:22" x14ac:dyDescent="0.3">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-14.163900000000005</v>
      </c>
    </row>
    <row r="4111" spans="1:22" x14ac:dyDescent="0.3">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20.927400000000006</v>
      </c>
    </row>
    <row r="4113" spans="1:22" x14ac:dyDescent="0.3">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19.040000000000003</v>
      </c>
      <c r="T4122">
        <v>4</v>
      </c>
      <c r="U4122">
        <v>0.2</v>
      </c>
      <c r="V4122">
        <v>-1.4279999999999999</v>
      </c>
    </row>
    <row r="4123" spans="1:22" x14ac:dyDescent="0.3">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37.589999999999996</v>
      </c>
      <c r="T4124">
        <v>3</v>
      </c>
      <c r="U4124">
        <v>0</v>
      </c>
      <c r="V4124">
        <v>17.667299999999997</v>
      </c>
    </row>
    <row r="4125" spans="1:22" x14ac:dyDescent="0.3">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9.4365999999999985</v>
      </c>
    </row>
    <row r="4126" spans="1:22" x14ac:dyDescent="0.3">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18.037799999999997</v>
      </c>
    </row>
    <row r="4129" spans="1:22" x14ac:dyDescent="0.3">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-944.99460000000045</v>
      </c>
    </row>
    <row r="4131" spans="1:22" x14ac:dyDescent="0.3">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21.251199999999997</v>
      </c>
    </row>
    <row r="4132" spans="1:22" x14ac:dyDescent="0.3">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11.952000000000002</v>
      </c>
      <c r="T4133">
        <v>3</v>
      </c>
      <c r="U4133">
        <v>0.2</v>
      </c>
      <c r="V4133">
        <v>4.0338000000000003</v>
      </c>
    </row>
    <row r="4134" spans="1:22" x14ac:dyDescent="0.3">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15.552000000000003</v>
      </c>
      <c r="T4134">
        <v>3</v>
      </c>
      <c r="U4134">
        <v>0.2</v>
      </c>
      <c r="V4134">
        <v>5.6375999999999999</v>
      </c>
    </row>
    <row r="4135" spans="1:22" x14ac:dyDescent="0.3">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6.9239999999999977</v>
      </c>
      <c r="T4140">
        <v>6</v>
      </c>
      <c r="U4140">
        <v>0.8</v>
      </c>
      <c r="V4140">
        <v>-10.385999999999999</v>
      </c>
    </row>
    <row r="4141" spans="1:22" x14ac:dyDescent="0.3">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13.845999999999997</v>
      </c>
    </row>
    <row r="4143" spans="1:22" x14ac:dyDescent="0.3">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8.6939999999999991</v>
      </c>
    </row>
    <row r="4144" spans="1:22" x14ac:dyDescent="0.3">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26.413199999999996</v>
      </c>
    </row>
    <row r="4145" spans="1:22" x14ac:dyDescent="0.3">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9.7619999999999969</v>
      </c>
      <c r="T4149">
        <v>3</v>
      </c>
      <c r="U4149">
        <v>0.8</v>
      </c>
      <c r="V4149">
        <v>-15.131100000000004</v>
      </c>
    </row>
    <row r="4150" spans="1:22" x14ac:dyDescent="0.3">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-2.0700000000000038</v>
      </c>
    </row>
    <row r="4152" spans="1:22" x14ac:dyDescent="0.3">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433.56800000000004</v>
      </c>
      <c r="T4170">
        <v>2</v>
      </c>
      <c r="U4170">
        <v>0.2</v>
      </c>
      <c r="V4170">
        <v>-65.035200000000046</v>
      </c>
    </row>
    <row r="4171" spans="1:22" x14ac:dyDescent="0.3">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15.764000000000003</v>
      </c>
    </row>
    <row r="4178" spans="1:22" x14ac:dyDescent="0.3">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46.349999999999994</v>
      </c>
      <c r="T4180">
        <v>5</v>
      </c>
      <c r="U4180">
        <v>0</v>
      </c>
      <c r="V4180">
        <v>21.784499999999998</v>
      </c>
    </row>
    <row r="4181" spans="1:22" x14ac:dyDescent="0.3">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6.8739999999999988</v>
      </c>
      <c r="T4188">
        <v>7</v>
      </c>
      <c r="U4188">
        <v>0.8</v>
      </c>
      <c r="V4188">
        <v>-10.654700000000002</v>
      </c>
    </row>
    <row r="4189" spans="1:22" x14ac:dyDescent="0.3">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1.9959999999999996</v>
      </c>
      <c r="T4189">
        <v>1</v>
      </c>
      <c r="U4189">
        <v>0.8</v>
      </c>
      <c r="V4189">
        <v>-3.293400000000001</v>
      </c>
    </row>
    <row r="4190" spans="1:22" x14ac:dyDescent="0.3">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6.5999999999999988</v>
      </c>
    </row>
    <row r="4194" spans="1:22" x14ac:dyDescent="0.3">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22.858199999999982</v>
      </c>
    </row>
    <row r="4196" spans="1:22" x14ac:dyDescent="0.3">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18.715000000000003</v>
      </c>
    </row>
    <row r="4206" spans="1:22" x14ac:dyDescent="0.3">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4.2803999999999984</v>
      </c>
    </row>
    <row r="4208" spans="1:22" x14ac:dyDescent="0.3">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15.676799999999997</v>
      </c>
    </row>
    <row r="4209" spans="1:22" x14ac:dyDescent="0.3">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17.669999999999998</v>
      </c>
      <c r="T4209">
        <v>3</v>
      </c>
      <c r="U4209">
        <v>0</v>
      </c>
      <c r="V4209">
        <v>7.7748000000000008</v>
      </c>
    </row>
    <row r="4210" spans="1:22" x14ac:dyDescent="0.3">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481.46999999999991</v>
      </c>
    </row>
    <row r="4211" spans="1:22" x14ac:dyDescent="0.3">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-60.607800000000026</v>
      </c>
    </row>
    <row r="4212" spans="1:22" x14ac:dyDescent="0.3">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v>
      </c>
    </row>
    <row r="4214" spans="1:22" x14ac:dyDescent="0.3">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11.543199999999999</v>
      </c>
    </row>
    <row r="4216" spans="1:22" x14ac:dyDescent="0.3">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128.39999999999998</v>
      </c>
      <c r="T4216">
        <v>3</v>
      </c>
      <c r="U4216">
        <v>0</v>
      </c>
      <c r="V4216">
        <v>64.199999999999989</v>
      </c>
    </row>
    <row r="4217" spans="1:22" x14ac:dyDescent="0.3">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85.175999999999974</v>
      </c>
    </row>
    <row r="4220" spans="1:22" x14ac:dyDescent="0.3">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4799.9839999999995</v>
      </c>
      <c r="T4220">
        <v>2</v>
      </c>
      <c r="U4220">
        <v>0.2</v>
      </c>
      <c r="V4220">
        <v>359.99879999999962</v>
      </c>
    </row>
    <row r="4221" spans="1:22" x14ac:dyDescent="0.3">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385.80000000000007</v>
      </c>
      <c r="T4223">
        <v>5</v>
      </c>
      <c r="U4223">
        <v>0.2</v>
      </c>
      <c r="V4223">
        <v>130.20749999999998</v>
      </c>
    </row>
    <row r="4224" spans="1:22" x14ac:dyDescent="0.3">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-42.492599999999982</v>
      </c>
    </row>
    <row r="4228" spans="1:22" x14ac:dyDescent="0.3">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15.552000000000003</v>
      </c>
      <c r="T4233">
        <v>3</v>
      </c>
      <c r="U4233">
        <v>0.2</v>
      </c>
      <c r="V4233">
        <v>5.6375999999999999</v>
      </c>
    </row>
    <row r="4234" spans="1:22" x14ac:dyDescent="0.3">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31.104000000000006</v>
      </c>
      <c r="T4234">
        <v>6</v>
      </c>
      <c r="U4234">
        <v>0.2</v>
      </c>
      <c r="V4234">
        <v>11.2752</v>
      </c>
    </row>
    <row r="4235" spans="1:22" x14ac:dyDescent="0.3">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11.415999999999997</v>
      </c>
      <c r="T4238">
        <v>4</v>
      </c>
      <c r="U4238">
        <v>0.8</v>
      </c>
      <c r="V4238">
        <v>-18.836400000000005</v>
      </c>
    </row>
    <row r="4239" spans="1:22" x14ac:dyDescent="0.3">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9.4080000000000013</v>
      </c>
      <c r="T4239">
        <v>7</v>
      </c>
      <c r="U4239">
        <v>0.2</v>
      </c>
      <c r="V4239">
        <v>0.70560000000000045</v>
      </c>
    </row>
    <row r="4240" spans="1:22" x14ac:dyDescent="0.3">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5.9489999999999981</v>
      </c>
    </row>
    <row r="4241" spans="1:22" x14ac:dyDescent="0.3">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100.65599999999999</v>
      </c>
    </row>
    <row r="4242" spans="1:22" x14ac:dyDescent="0.3">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11.858400000000003</v>
      </c>
    </row>
    <row r="4243" spans="1:22" x14ac:dyDescent="0.3">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13.070699999999999</v>
      </c>
    </row>
    <row r="4246" spans="1:22" x14ac:dyDescent="0.3">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-6.833400000000001</v>
      </c>
    </row>
    <row r="4260" spans="1:22" x14ac:dyDescent="0.3">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11.673000000000002</v>
      </c>
      <c r="T4265">
        <v>3</v>
      </c>
      <c r="U4265">
        <v>0.7</v>
      </c>
      <c r="V4265">
        <v>-7.782</v>
      </c>
    </row>
    <row r="4266" spans="1:22" x14ac:dyDescent="0.3">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956.6647999999999</v>
      </c>
      <c r="T4268">
        <v>7</v>
      </c>
      <c r="U4268">
        <v>0.32</v>
      </c>
      <c r="V4268">
        <v>-225.09759999999991</v>
      </c>
    </row>
    <row r="4269" spans="1:22" x14ac:dyDescent="0.3">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45.139500000000005</v>
      </c>
    </row>
    <row r="4271" spans="1:22" x14ac:dyDescent="0.3">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190.42980000000006</v>
      </c>
    </row>
    <row r="4273" spans="1:22" x14ac:dyDescent="0.3">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71.928000000000011</v>
      </c>
      <c r="T4274">
        <v>9</v>
      </c>
      <c r="U4274">
        <v>0.2</v>
      </c>
      <c r="V4274">
        <v>6.2936999999999976</v>
      </c>
    </row>
    <row r="4275" spans="1:22" x14ac:dyDescent="0.3">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2365.9817999999996</v>
      </c>
    </row>
    <row r="4280" spans="1:22" x14ac:dyDescent="0.3">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3.2867999999999995</v>
      </c>
    </row>
    <row r="4281" spans="1:22" x14ac:dyDescent="0.3">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14.62239999999999</v>
      </c>
    </row>
    <row r="4284" spans="1:22" x14ac:dyDescent="0.3">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496.78649999999993</v>
      </c>
    </row>
    <row r="4286" spans="1:22" x14ac:dyDescent="0.3">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246.13279999999997</v>
      </c>
      <c r="T4286">
        <v>2</v>
      </c>
      <c r="U4286">
        <v>0.32</v>
      </c>
      <c r="V4286">
        <v>-76.011599999999973</v>
      </c>
    </row>
    <row r="4287" spans="1:22" x14ac:dyDescent="0.3">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3.9473999999999996</v>
      </c>
    </row>
    <row r="4288" spans="1:22" x14ac:dyDescent="0.3">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-12.956800000000005</v>
      </c>
    </row>
    <row r="4290" spans="1:22" x14ac:dyDescent="0.3">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129.39000000000001</v>
      </c>
      <c r="T4297">
        <v>3</v>
      </c>
      <c r="U4297">
        <v>0</v>
      </c>
      <c r="V4297">
        <v>54.343800000000009</v>
      </c>
    </row>
    <row r="4298" spans="1:22" x14ac:dyDescent="0.3">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4367.8960000000006</v>
      </c>
      <c r="T4299">
        <v>13</v>
      </c>
      <c r="U4299">
        <v>0.2</v>
      </c>
      <c r="V4299">
        <v>327.59220000000005</v>
      </c>
    </row>
    <row r="4300" spans="1:22" x14ac:dyDescent="0.3">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49.568000000000005</v>
      </c>
      <c r="T4300">
        <v>2</v>
      </c>
      <c r="U4300">
        <v>0.2</v>
      </c>
      <c r="V4300">
        <v>15.489999999999997</v>
      </c>
    </row>
    <row r="4301" spans="1:22" x14ac:dyDescent="0.3">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12.103199999999994</v>
      </c>
    </row>
    <row r="4302" spans="1:22" x14ac:dyDescent="0.3">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2.7840000000000003</v>
      </c>
      <c r="T4302">
        <v>2</v>
      </c>
      <c r="U4302">
        <v>0.2</v>
      </c>
      <c r="V4302">
        <v>0.41759999999999986</v>
      </c>
    </row>
    <row r="4303" spans="1:22" x14ac:dyDescent="0.3">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2.9429999999999992</v>
      </c>
    </row>
    <row r="4304" spans="1:22" x14ac:dyDescent="0.3">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59.751999999999995</v>
      </c>
      <c r="T4305">
        <v>7</v>
      </c>
      <c r="U4305">
        <v>0.2</v>
      </c>
      <c r="V4305">
        <v>19.4194</v>
      </c>
    </row>
    <row r="4306" spans="1:22" x14ac:dyDescent="0.3">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383.96000000000004</v>
      </c>
      <c r="T4307">
        <v>5</v>
      </c>
      <c r="U4307">
        <v>0.2</v>
      </c>
      <c r="V4307">
        <v>38.396000000000015</v>
      </c>
    </row>
    <row r="4308" spans="1:22" x14ac:dyDescent="0.3">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447.96800000000007</v>
      </c>
      <c r="T4314">
        <v>4</v>
      </c>
      <c r="U4314">
        <v>0.2</v>
      </c>
      <c r="V4314">
        <v>139.98999999999995</v>
      </c>
    </row>
    <row r="4315" spans="1:22" x14ac:dyDescent="0.3">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25.537799999999997</v>
      </c>
    </row>
    <row r="4321" spans="1:22" x14ac:dyDescent="0.3">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23.976000000000003</v>
      </c>
      <c r="T4321">
        <v>3</v>
      </c>
      <c r="U4321">
        <v>0.2</v>
      </c>
      <c r="V4321">
        <v>-5.694300000000001</v>
      </c>
    </row>
    <row r="4322" spans="1:22" x14ac:dyDescent="0.3">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7.9895999999999994</v>
      </c>
    </row>
    <row r="4323" spans="1:22" x14ac:dyDescent="0.3">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323.98199999999997</v>
      </c>
      <c r="T4324">
        <v>3</v>
      </c>
      <c r="U4324">
        <v>0.4</v>
      </c>
      <c r="V4324">
        <v>-80.995500000000021</v>
      </c>
    </row>
    <row r="4325" spans="1:22" x14ac:dyDescent="0.3">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9.2099999999999991</v>
      </c>
      <c r="T4328">
        <v>3</v>
      </c>
      <c r="U4328">
        <v>0</v>
      </c>
      <c r="V4328">
        <v>2.3025000000000002</v>
      </c>
    </row>
    <row r="4329" spans="1:22" x14ac:dyDescent="0.3">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42.929999999999993</v>
      </c>
      <c r="T4330">
        <v>9</v>
      </c>
      <c r="U4330">
        <v>0</v>
      </c>
      <c r="V4330">
        <v>19.318499999999997</v>
      </c>
    </row>
    <row r="4331" spans="1:22" x14ac:dyDescent="0.3">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15.552000000000003</v>
      </c>
      <c r="T4331">
        <v>3</v>
      </c>
      <c r="U4331">
        <v>0.2</v>
      </c>
      <c r="V4331">
        <v>5.4432</v>
      </c>
    </row>
    <row r="4332" spans="1:22" x14ac:dyDescent="0.3">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8.0219999999999985</v>
      </c>
    </row>
    <row r="4335" spans="1:22" x14ac:dyDescent="0.3">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14.628000000000005</v>
      </c>
    </row>
    <row r="4336" spans="1:22" x14ac:dyDescent="0.3">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7.9200000000000008</v>
      </c>
      <c r="T4337">
        <v>1</v>
      </c>
      <c r="U4337">
        <v>0.2</v>
      </c>
      <c r="V4337">
        <v>2.7719999999999994</v>
      </c>
    </row>
    <row r="4338" spans="1:22" x14ac:dyDescent="0.3">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14.368000000000002</v>
      </c>
      <c r="T4338">
        <v>2</v>
      </c>
      <c r="U4338">
        <v>0.2</v>
      </c>
      <c r="V4338">
        <v>3.9512</v>
      </c>
    </row>
    <row r="4339" spans="1:22" x14ac:dyDescent="0.3">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6.5120000000000005</v>
      </c>
    </row>
    <row r="4343" spans="1:22" x14ac:dyDescent="0.3">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1598.0580000000002</v>
      </c>
      <c r="T4357">
        <v>7</v>
      </c>
      <c r="U4357">
        <v>0.7</v>
      </c>
      <c r="V4357">
        <v>-1065.3719999999998</v>
      </c>
    </row>
    <row r="4358" spans="1:22" x14ac:dyDescent="0.3">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12.011999999999999</v>
      </c>
    </row>
    <row r="4359" spans="1:22" x14ac:dyDescent="0.3">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162.09479999999996</v>
      </c>
    </row>
    <row r="4367" spans="1:22" x14ac:dyDescent="0.3">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3.4827000000000004</v>
      </c>
    </row>
    <row r="4368" spans="1:22" x14ac:dyDescent="0.3">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7.094999999999998</v>
      </c>
    </row>
    <row r="4369" spans="1:22" x14ac:dyDescent="0.3">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3.2899999999999996</v>
      </c>
    </row>
    <row r="4370" spans="1:22" x14ac:dyDescent="0.3">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16.268800000000002</v>
      </c>
    </row>
    <row r="4373" spans="1:22" x14ac:dyDescent="0.3">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5.4895999999999994</v>
      </c>
    </row>
    <row r="4375" spans="1:22" x14ac:dyDescent="0.3">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11.182499999999997</v>
      </c>
    </row>
    <row r="4376" spans="1:22" x14ac:dyDescent="0.3">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103.96799999999999</v>
      </c>
      <c r="T4376">
        <v>6</v>
      </c>
      <c r="U4376">
        <v>0.2</v>
      </c>
      <c r="V4376">
        <v>16.894799999999996</v>
      </c>
    </row>
    <row r="4377" spans="1:22" x14ac:dyDescent="0.3">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270.71999999999997</v>
      </c>
      <c r="T4378">
        <v>3</v>
      </c>
      <c r="U4378">
        <v>0</v>
      </c>
      <c r="V4378">
        <v>78.508799999999965</v>
      </c>
    </row>
    <row r="4379" spans="1:22" x14ac:dyDescent="0.3">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148.70400000000006</v>
      </c>
    </row>
    <row r="4380" spans="1:22" x14ac:dyDescent="0.3">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2.879999999999999</v>
      </c>
      <c r="T4384">
        <v>5</v>
      </c>
      <c r="U4384">
        <v>0.8</v>
      </c>
      <c r="V4384">
        <v>-4.4639999999999995</v>
      </c>
    </row>
    <row r="4385" spans="1:22" x14ac:dyDescent="0.3">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384.94399999999996</v>
      </c>
      <c r="T4385">
        <v>4</v>
      </c>
      <c r="U4385">
        <v>0.3</v>
      </c>
      <c r="V4385">
        <v>-126.48159999999999</v>
      </c>
    </row>
    <row r="4386" spans="1:22" x14ac:dyDescent="0.3">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13.438599999999994</v>
      </c>
    </row>
    <row r="4387" spans="1:22" x14ac:dyDescent="0.3">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913.43000000000006</v>
      </c>
      <c r="T4387">
        <v>5</v>
      </c>
      <c r="U4387">
        <v>0.3</v>
      </c>
      <c r="V4387">
        <v>-52.195999999999913</v>
      </c>
    </row>
    <row r="4388" spans="1:22" x14ac:dyDescent="0.3">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11.858400000000003</v>
      </c>
    </row>
    <row r="4389" spans="1:22" x14ac:dyDescent="0.3">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327.59220000000005</v>
      </c>
    </row>
    <row r="4393" spans="1:22" x14ac:dyDescent="0.3">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11.328000000000001</v>
      </c>
      <c r="T4404">
        <v>2</v>
      </c>
      <c r="U4404">
        <v>0.2</v>
      </c>
      <c r="V4404">
        <v>2.5488000000000004</v>
      </c>
    </row>
    <row r="4405" spans="1:22" x14ac:dyDescent="0.3">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21.240000000000002</v>
      </c>
      <c r="T4405">
        <v>3</v>
      </c>
      <c r="U4405">
        <v>0</v>
      </c>
      <c r="V4405">
        <v>8.071200000000001</v>
      </c>
    </row>
    <row r="4406" spans="1:22" x14ac:dyDescent="0.3">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15.552000000000003</v>
      </c>
      <c r="T4423">
        <v>3</v>
      </c>
      <c r="U4423">
        <v>0.2</v>
      </c>
      <c r="V4423">
        <v>2.3327999999999989</v>
      </c>
    </row>
    <row r="4424" spans="1:22" x14ac:dyDescent="0.3">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75.735000000000014</v>
      </c>
    </row>
    <row r="4426" spans="1:22" x14ac:dyDescent="0.3">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54.691199999999995</v>
      </c>
    </row>
    <row r="4428" spans="1:22" x14ac:dyDescent="0.3">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15.674399999999999</v>
      </c>
    </row>
    <row r="4429" spans="1:22" x14ac:dyDescent="0.3">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523.70519999999988</v>
      </c>
    </row>
    <row r="4431" spans="1:22" x14ac:dyDescent="0.3">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70.949999999999989</v>
      </c>
      <c r="T4431">
        <v>3</v>
      </c>
      <c r="U4431">
        <v>0</v>
      </c>
      <c r="V4431">
        <v>18.447000000000003</v>
      </c>
    </row>
    <row r="4432" spans="1:22" x14ac:dyDescent="0.3">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2.0747999999999998</v>
      </c>
    </row>
    <row r="4434" spans="1:22" x14ac:dyDescent="0.3">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2.6249999999999991</v>
      </c>
    </row>
    <row r="4436" spans="1:22" x14ac:dyDescent="0.3">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2.7384000000000022</v>
      </c>
    </row>
    <row r="4439" spans="1:22" x14ac:dyDescent="0.3">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26.405999999999992</v>
      </c>
      <c r="T4439">
        <v>3</v>
      </c>
      <c r="U4439">
        <v>0.8</v>
      </c>
      <c r="V4439">
        <v>-71.296199999999999</v>
      </c>
    </row>
    <row r="4440" spans="1:22" x14ac:dyDescent="0.3">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10.368000000000002</v>
      </c>
      <c r="T4440">
        <v>2</v>
      </c>
      <c r="U4440">
        <v>0.2</v>
      </c>
      <c r="V4440">
        <v>3.6288</v>
      </c>
    </row>
    <row r="4441" spans="1:22" x14ac:dyDescent="0.3">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23.680000000000003</v>
      </c>
      <c r="T4441">
        <v>4</v>
      </c>
      <c r="U4441">
        <v>0.2</v>
      </c>
      <c r="V4441">
        <v>7.3999999999999995</v>
      </c>
    </row>
    <row r="4442" spans="1:22" x14ac:dyDescent="0.3">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965.84999999999991</v>
      </c>
      <c r="T4443">
        <v>5</v>
      </c>
      <c r="U4443">
        <v>0</v>
      </c>
      <c r="V4443">
        <v>135.21900000000002</v>
      </c>
    </row>
    <row r="4444" spans="1:22" x14ac:dyDescent="0.3">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10.511999999999999</v>
      </c>
    </row>
    <row r="4445" spans="1:22" x14ac:dyDescent="0.3">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36.824499999999993</v>
      </c>
    </row>
    <row r="4447" spans="1:22" x14ac:dyDescent="0.3">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14.352000000000002</v>
      </c>
      <c r="T4465">
        <v>3</v>
      </c>
      <c r="U4465">
        <v>0.2</v>
      </c>
      <c r="V4465">
        <v>5.2026000000000003</v>
      </c>
    </row>
    <row r="4466" spans="1:22" x14ac:dyDescent="0.3">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3.3040000000000003</v>
      </c>
      <c r="T4467">
        <v>1</v>
      </c>
      <c r="U4467">
        <v>0.2</v>
      </c>
      <c r="V4467">
        <v>1.1151</v>
      </c>
    </row>
    <row r="4468" spans="1:22" x14ac:dyDescent="0.3">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-16.078399999999988</v>
      </c>
    </row>
    <row r="4471" spans="1:22" x14ac:dyDescent="0.3">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-23.782199999999996</v>
      </c>
    </row>
    <row r="4473" spans="1:22" x14ac:dyDescent="0.3">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-15.466600000000003</v>
      </c>
    </row>
    <row r="4474" spans="1:22" x14ac:dyDescent="0.3">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65.993400000000008</v>
      </c>
    </row>
    <row r="4475" spans="1:22" x14ac:dyDescent="0.3">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-189.32100000000003</v>
      </c>
    </row>
    <row r="4476" spans="1:22" x14ac:dyDescent="0.3">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15.552000000000003</v>
      </c>
      <c r="T4476">
        <v>3</v>
      </c>
      <c r="U4476">
        <v>0.2</v>
      </c>
      <c r="V4476">
        <v>5.4432</v>
      </c>
    </row>
    <row r="4477" spans="1:22" x14ac:dyDescent="0.3">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v>
      </c>
    </row>
    <row r="4478" spans="1:22" x14ac:dyDescent="0.3">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2.6399999999999997</v>
      </c>
    </row>
    <row r="4479" spans="1:22" x14ac:dyDescent="0.3">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333.09000000000003</v>
      </c>
      <c r="T4479">
        <v>3</v>
      </c>
      <c r="U4479">
        <v>0</v>
      </c>
      <c r="V4479">
        <v>23.316299999999984</v>
      </c>
    </row>
    <row r="4480" spans="1:22" x14ac:dyDescent="0.3">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24.900000000000002</v>
      </c>
      <c r="T4481">
        <v>5</v>
      </c>
      <c r="U4481">
        <v>0</v>
      </c>
      <c r="V4481">
        <v>11.703000000000001</v>
      </c>
    </row>
    <row r="4482" spans="1:22" x14ac:dyDescent="0.3">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14.295599999999997</v>
      </c>
    </row>
    <row r="4484" spans="1:22" x14ac:dyDescent="0.3">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56.977199999999996</v>
      </c>
    </row>
    <row r="4486" spans="1:22" x14ac:dyDescent="0.3">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16.269999999999996</v>
      </c>
      <c r="T4489">
        <v>5</v>
      </c>
      <c r="U4489">
        <v>0.8</v>
      </c>
      <c r="V4489">
        <v>-25.218500000000006</v>
      </c>
    </row>
    <row r="4490" spans="1:22" x14ac:dyDescent="0.3">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-14.687999999999999</v>
      </c>
    </row>
    <row r="4491" spans="1:22" x14ac:dyDescent="0.3">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659.98799999999994</v>
      </c>
      <c r="T4493">
        <v>2</v>
      </c>
      <c r="U4493">
        <v>0.4</v>
      </c>
      <c r="V4493">
        <v>109.99799999999999</v>
      </c>
    </row>
    <row r="4494" spans="1:22" x14ac:dyDescent="0.3">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6.2208000000000006</v>
      </c>
    </row>
    <row r="4502" spans="1:22" x14ac:dyDescent="0.3">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8.1199999999999974</v>
      </c>
    </row>
    <row r="4503" spans="1:22" x14ac:dyDescent="0.3">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173.65600000000003</v>
      </c>
      <c r="T4505">
        <v>7</v>
      </c>
      <c r="U4505">
        <v>0.2</v>
      </c>
      <c r="V4505">
        <v>17.365599999999993</v>
      </c>
    </row>
    <row r="4506" spans="1:22" x14ac:dyDescent="0.3">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0.20339999999999847</v>
      </c>
    </row>
    <row r="4510" spans="1:22" x14ac:dyDescent="0.3">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17.157999999999998</v>
      </c>
    </row>
    <row r="4513" spans="1:22" x14ac:dyDescent="0.3">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12.025199999999998</v>
      </c>
    </row>
    <row r="4518" spans="1:22" x14ac:dyDescent="0.3">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21.400000000000002</v>
      </c>
      <c r="T4518">
        <v>5</v>
      </c>
      <c r="U4518">
        <v>0</v>
      </c>
      <c r="V4518">
        <v>10.058</v>
      </c>
    </row>
    <row r="4519" spans="1:22" x14ac:dyDescent="0.3">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1347.5200000000002</v>
      </c>
      <c r="T4521">
        <v>8</v>
      </c>
      <c r="U4521">
        <v>0.2</v>
      </c>
      <c r="V4521">
        <v>84.219999999999857</v>
      </c>
    </row>
    <row r="4522" spans="1:22" x14ac:dyDescent="0.3">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v>
      </c>
    </row>
    <row r="4525" spans="1:22" x14ac:dyDescent="0.3">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47.952000000000005</v>
      </c>
    </row>
    <row r="4529" spans="1:22" x14ac:dyDescent="0.3">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14.459599999999998</v>
      </c>
    </row>
    <row r="4530" spans="1:22" x14ac:dyDescent="0.3">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33.589200000000005</v>
      </c>
    </row>
    <row r="4531" spans="1:22" x14ac:dyDescent="0.3">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493.9199999999999</v>
      </c>
      <c r="T4542">
        <v>7</v>
      </c>
      <c r="U4542">
        <v>0.3</v>
      </c>
      <c r="V4542">
        <v>-28.22399999999999</v>
      </c>
    </row>
    <row r="4543" spans="1:22" x14ac:dyDescent="0.3">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53.754400000000004</v>
      </c>
    </row>
    <row r="4548" spans="1:22" x14ac:dyDescent="0.3">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56.820000000000007</v>
      </c>
      <c r="T4556">
        <v>3</v>
      </c>
      <c r="U4556">
        <v>0</v>
      </c>
      <c r="V4556">
        <v>28.410000000000004</v>
      </c>
    </row>
    <row r="4557" spans="1:22" x14ac:dyDescent="0.3">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49.568000000000005</v>
      </c>
      <c r="T4560">
        <v>2</v>
      </c>
      <c r="U4560">
        <v>0.2</v>
      </c>
      <c r="V4560">
        <v>17.968399999999995</v>
      </c>
    </row>
    <row r="4561" spans="1:22" x14ac:dyDescent="0.3">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8.2763999999999953</v>
      </c>
    </row>
    <row r="4564" spans="1:22" x14ac:dyDescent="0.3">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419.13599999999997</v>
      </c>
      <c r="T4565">
        <v>4</v>
      </c>
      <c r="U4565">
        <v>0.2</v>
      </c>
      <c r="V4565">
        <v>-57.631200000000035</v>
      </c>
    </row>
    <row r="4566" spans="1:22" x14ac:dyDescent="0.3">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28.782000000000004</v>
      </c>
      <c r="T4568">
        <v>6</v>
      </c>
      <c r="U4568">
        <v>0.7</v>
      </c>
      <c r="V4568">
        <v>-21.1068</v>
      </c>
    </row>
    <row r="4569" spans="1:22" x14ac:dyDescent="0.3">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26.648999999999997</v>
      </c>
    </row>
    <row r="4572" spans="1:22" x14ac:dyDescent="0.3">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21.240000000000002</v>
      </c>
      <c r="T4572">
        <v>3</v>
      </c>
      <c r="U4572">
        <v>0</v>
      </c>
      <c r="V4572">
        <v>8.071200000000001</v>
      </c>
    </row>
    <row r="4573" spans="1:22" x14ac:dyDescent="0.3">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9.5840000000000014</v>
      </c>
      <c r="T4579">
        <v>1</v>
      </c>
      <c r="U4579">
        <v>0.2</v>
      </c>
      <c r="V4579">
        <v>3.3543999999999996</v>
      </c>
    </row>
    <row r="4580" spans="1:22" x14ac:dyDescent="0.3">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113.10000000000001</v>
      </c>
      <c r="T4580">
        <v>3</v>
      </c>
      <c r="U4580">
        <v>0</v>
      </c>
      <c r="V4580">
        <v>56.550000000000004</v>
      </c>
    </row>
    <row r="4581" spans="1:22" x14ac:dyDescent="0.3">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239.70000000000002</v>
      </c>
      <c r="T4582">
        <v>6</v>
      </c>
      <c r="U4582">
        <v>0</v>
      </c>
      <c r="V4582">
        <v>105.46800000000002</v>
      </c>
    </row>
    <row r="4583" spans="1:22" x14ac:dyDescent="0.3">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3.8447999999999967</v>
      </c>
    </row>
    <row r="4584" spans="1:22" x14ac:dyDescent="0.3">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206.62319999999997</v>
      </c>
    </row>
    <row r="4589" spans="1:22" x14ac:dyDescent="0.3">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0.16740000000000022</v>
      </c>
    </row>
    <row r="4590" spans="1:22" x14ac:dyDescent="0.3">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10.508400000000002</v>
      </c>
    </row>
    <row r="4591" spans="1:22" x14ac:dyDescent="0.3">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452.55000000000007</v>
      </c>
      <c r="T4591">
        <v>7</v>
      </c>
      <c r="U4591">
        <v>0</v>
      </c>
      <c r="V4591">
        <v>22.627499999999962</v>
      </c>
    </row>
    <row r="4592" spans="1:22" x14ac:dyDescent="0.3">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4.9728000000000012</v>
      </c>
    </row>
    <row r="4593" spans="1:22" x14ac:dyDescent="0.3">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-5.4882000000000062</v>
      </c>
    </row>
    <row r="4595" spans="1:22" x14ac:dyDescent="0.3">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2.0540000000000003</v>
      </c>
    </row>
    <row r="4596" spans="1:22" x14ac:dyDescent="0.3">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26.563999999999997</v>
      </c>
    </row>
    <row r="4601" spans="1:22" x14ac:dyDescent="0.3">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53.804799999999986</v>
      </c>
    </row>
    <row r="4606" spans="1:22" x14ac:dyDescent="0.3">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21.772800000000004</v>
      </c>
    </row>
    <row r="4612" spans="1:22" x14ac:dyDescent="0.3">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4.2659999999999973</v>
      </c>
    </row>
    <row r="4618" spans="1:22" x14ac:dyDescent="0.3">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147.47500000000002</v>
      </c>
    </row>
    <row r="4620" spans="1:22" x14ac:dyDescent="0.3">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39.410000000000011</v>
      </c>
    </row>
    <row r="4631" spans="1:22" x14ac:dyDescent="0.3">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6.1704000000000008</v>
      </c>
    </row>
    <row r="4633" spans="1:22" x14ac:dyDescent="0.3">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34.493999999999971</v>
      </c>
    </row>
    <row r="4636" spans="1:22" x14ac:dyDescent="0.3">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12.298000000000002</v>
      </c>
    </row>
    <row r="4641" spans="1:22" x14ac:dyDescent="0.3">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3.1680000000000006</v>
      </c>
      <c r="T4643">
        <v>4</v>
      </c>
      <c r="U4643">
        <v>0.7</v>
      </c>
      <c r="V4643">
        <v>-2.5343999999999998</v>
      </c>
    </row>
    <row r="4644" spans="1:22" x14ac:dyDescent="0.3">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-28.95679999999993</v>
      </c>
    </row>
    <row r="4645" spans="1:22" x14ac:dyDescent="0.3">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41.880000000000024</v>
      </c>
    </row>
    <row r="4647" spans="1:22" x14ac:dyDescent="0.3">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62.782199999999975</v>
      </c>
    </row>
    <row r="4650" spans="1:22" x14ac:dyDescent="0.3">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440.18999999999994</v>
      </c>
      <c r="T4650">
        <v>9</v>
      </c>
      <c r="U4650">
        <v>0</v>
      </c>
      <c r="V4650">
        <v>206.88929999999996</v>
      </c>
    </row>
    <row r="4651" spans="1:22" x14ac:dyDescent="0.3">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39.947999999999993</v>
      </c>
    </row>
    <row r="4656" spans="1:22" x14ac:dyDescent="0.3">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27.552000000000003</v>
      </c>
      <c r="T4662">
        <v>3</v>
      </c>
      <c r="U4662">
        <v>0.2</v>
      </c>
      <c r="V4662">
        <v>-0.3444000000000047</v>
      </c>
    </row>
    <row r="4663" spans="1:22" x14ac:dyDescent="0.3">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772.68000000000006</v>
      </c>
      <c r="T4672">
        <v>5</v>
      </c>
      <c r="U4672">
        <v>0.2</v>
      </c>
      <c r="V4672">
        <v>-57.950999999999993</v>
      </c>
    </row>
    <row r="4673" spans="1:22" x14ac:dyDescent="0.3">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15.008000000000003</v>
      </c>
      <c r="T4677">
        <v>2</v>
      </c>
      <c r="U4677">
        <v>0.2</v>
      </c>
      <c r="V4677">
        <v>1.5007999999999999</v>
      </c>
    </row>
    <row r="4678" spans="1:22" x14ac:dyDescent="0.3">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3.2391999999999967</v>
      </c>
    </row>
    <row r="4680" spans="1:22" x14ac:dyDescent="0.3">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82.800000000000011</v>
      </c>
      <c r="T4680">
        <v>12</v>
      </c>
      <c r="U4680">
        <v>0</v>
      </c>
      <c r="V4680">
        <v>6.6239999999999952</v>
      </c>
    </row>
    <row r="4681" spans="1:22" x14ac:dyDescent="0.3">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5.7672000000000008</v>
      </c>
    </row>
    <row r="4682" spans="1:22" x14ac:dyDescent="0.3">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20.165599999999998</v>
      </c>
    </row>
    <row r="4683" spans="1:22" x14ac:dyDescent="0.3">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13.324499999999999</v>
      </c>
    </row>
    <row r="4684" spans="1:22" x14ac:dyDescent="0.3">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-56.448000000000008</v>
      </c>
    </row>
    <row r="4686" spans="1:22" x14ac:dyDescent="0.3">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123.45480000000005</v>
      </c>
    </row>
    <row r="4690" spans="1:22" x14ac:dyDescent="0.3">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51.967999999999996</v>
      </c>
      <c r="T4691">
        <v>2</v>
      </c>
      <c r="U4691">
        <v>0.2</v>
      </c>
      <c r="V4691">
        <v>10.393599999999998</v>
      </c>
    </row>
    <row r="4692" spans="1:22" x14ac:dyDescent="0.3">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2.6399999999999997</v>
      </c>
    </row>
    <row r="4696" spans="1:22" x14ac:dyDescent="0.3">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38.437200000000004</v>
      </c>
    </row>
    <row r="4699" spans="1:22" x14ac:dyDescent="0.3">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14.849099999999979</v>
      </c>
    </row>
    <row r="4701" spans="1:22" x14ac:dyDescent="0.3">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0.59039999999999915</v>
      </c>
    </row>
    <row r="4702" spans="1:22" x14ac:dyDescent="0.3">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18.899299999999997</v>
      </c>
    </row>
    <row r="4707" spans="1:22" x14ac:dyDescent="0.3">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6.8713999999999995</v>
      </c>
    </row>
    <row r="4708" spans="1:22" x14ac:dyDescent="0.3">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17.323999999999984</v>
      </c>
    </row>
    <row r="4709" spans="1:22" x14ac:dyDescent="0.3">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38.779199999999989</v>
      </c>
    </row>
    <row r="4717" spans="1:22" x14ac:dyDescent="0.3">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27.881999999999998</v>
      </c>
    </row>
    <row r="4723" spans="1:22" x14ac:dyDescent="0.3">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55.895999999999958</v>
      </c>
    </row>
    <row r="4729" spans="1:22" x14ac:dyDescent="0.3">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19.919999999999998</v>
      </c>
      <c r="T4735">
        <v>3</v>
      </c>
      <c r="U4735">
        <v>0</v>
      </c>
      <c r="V4735">
        <v>9.5615999999999985</v>
      </c>
    </row>
    <row r="4736" spans="1:22" x14ac:dyDescent="0.3">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13.427999999999997</v>
      </c>
    </row>
    <row r="4739" spans="1:22" x14ac:dyDescent="0.3">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14.955599999999997</v>
      </c>
    </row>
    <row r="4740" spans="1:22" x14ac:dyDescent="0.3">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9.2099999999999991</v>
      </c>
      <c r="T4743">
        <v>3</v>
      </c>
      <c r="U4743">
        <v>0</v>
      </c>
      <c r="V4743">
        <v>2.3025000000000002</v>
      </c>
    </row>
    <row r="4744" spans="1:22" x14ac:dyDescent="0.3">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2.5279999999999996</v>
      </c>
    </row>
    <row r="4746" spans="1:22" x14ac:dyDescent="0.3">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25.349999999999998</v>
      </c>
      <c r="T4749">
        <v>3</v>
      </c>
      <c r="U4749">
        <v>0</v>
      </c>
      <c r="V4749">
        <v>7.6049999999999978</v>
      </c>
    </row>
    <row r="4750" spans="1:22" x14ac:dyDescent="0.3">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11.995199999999997</v>
      </c>
    </row>
    <row r="4751" spans="1:22" x14ac:dyDescent="0.3">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837.59999999999991</v>
      </c>
      <c r="T4752">
        <v>3</v>
      </c>
      <c r="U4752">
        <v>0.2</v>
      </c>
      <c r="V4752">
        <v>62.82000000000005</v>
      </c>
    </row>
    <row r="4753" spans="1:22" x14ac:dyDescent="0.3">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22.368000000000002</v>
      </c>
      <c r="T4755">
        <v>4</v>
      </c>
      <c r="U4755">
        <v>0.2</v>
      </c>
      <c r="V4755">
        <v>6.4308000000000014</v>
      </c>
    </row>
    <row r="4756" spans="1:22" x14ac:dyDescent="0.3">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40.353599999999986</v>
      </c>
    </row>
    <row r="4758" spans="1:22" x14ac:dyDescent="0.3">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1.9080000000000004</v>
      </c>
      <c r="T4758">
        <v>2</v>
      </c>
      <c r="U4758">
        <v>0.7</v>
      </c>
      <c r="V4758">
        <v>-1.5264000000000002</v>
      </c>
    </row>
    <row r="4759" spans="1:22" x14ac:dyDescent="0.3">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43.371999999999993</v>
      </c>
      <c r="T4759">
        <v>7</v>
      </c>
      <c r="U4759">
        <v>0.8</v>
      </c>
      <c r="V4759">
        <v>-69.395200000000031</v>
      </c>
    </row>
    <row r="4760" spans="1:22" x14ac:dyDescent="0.3">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85.981799999999993</v>
      </c>
    </row>
    <row r="4766" spans="1:22" x14ac:dyDescent="0.3">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9.1871999999999989</v>
      </c>
    </row>
    <row r="4771" spans="1:22" x14ac:dyDescent="0.3">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1.8719999999999997</v>
      </c>
    </row>
    <row r="4773" spans="1:22" x14ac:dyDescent="0.3">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83.512799999999913</v>
      </c>
    </row>
    <row r="4774" spans="1:22" x14ac:dyDescent="0.3">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-4.0400000000000009</v>
      </c>
    </row>
    <row r="4775" spans="1:22" x14ac:dyDescent="0.3">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683.14399999999989</v>
      </c>
      <c r="T4782">
        <v>4</v>
      </c>
      <c r="U4782">
        <v>0.3</v>
      </c>
      <c r="V4782">
        <v>0</v>
      </c>
    </row>
    <row r="4783" spans="1:22" x14ac:dyDescent="0.3">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1.4759999999999995</v>
      </c>
      <c r="T4783">
        <v>3</v>
      </c>
      <c r="U4783">
        <v>0.8</v>
      </c>
      <c r="V4783">
        <v>-2.214</v>
      </c>
    </row>
    <row r="4784" spans="1:22" x14ac:dyDescent="0.3">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13.120000000000001</v>
      </c>
      <c r="T4786">
        <v>5</v>
      </c>
      <c r="U4786">
        <v>0.2</v>
      </c>
      <c r="V4786">
        <v>1.1480000000000006</v>
      </c>
    </row>
    <row r="4787" spans="1:22" x14ac:dyDescent="0.3">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69.576000000000008</v>
      </c>
      <c r="T4787">
        <v>4</v>
      </c>
      <c r="U4787">
        <v>0.7</v>
      </c>
      <c r="V4787">
        <v>-143.79040000000001</v>
      </c>
    </row>
    <row r="4788" spans="1:22" x14ac:dyDescent="0.3">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-6.5339999999999954</v>
      </c>
    </row>
    <row r="4790" spans="1:22" x14ac:dyDescent="0.3">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-248.16599999999994</v>
      </c>
    </row>
    <row r="4793" spans="1:22" x14ac:dyDescent="0.3">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28.706399999999991</v>
      </c>
    </row>
    <row r="4794" spans="1:22" x14ac:dyDescent="0.3">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18.114600000000003</v>
      </c>
    </row>
    <row r="4797" spans="1:22" x14ac:dyDescent="0.3">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2.7071999999999994</v>
      </c>
    </row>
    <row r="4798" spans="1:22" x14ac:dyDescent="0.3">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31.104000000000006</v>
      </c>
      <c r="T4799">
        <v>6</v>
      </c>
      <c r="U4799">
        <v>0.2</v>
      </c>
      <c r="V4799">
        <v>10.8864</v>
      </c>
    </row>
    <row r="4800" spans="1:22" x14ac:dyDescent="0.3">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8.3028000000000031</v>
      </c>
    </row>
    <row r="4801" spans="1:22" x14ac:dyDescent="0.3">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0.41720000000000046</v>
      </c>
    </row>
    <row r="4803" spans="1:22" x14ac:dyDescent="0.3">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91.00800000000001</v>
      </c>
      <c r="T4806">
        <v>9</v>
      </c>
      <c r="U4806">
        <v>0.2</v>
      </c>
      <c r="V4806">
        <v>19.339199999999998</v>
      </c>
    </row>
    <row r="4807" spans="1:22" x14ac:dyDescent="0.3">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42.800000000000004</v>
      </c>
      <c r="T4808">
        <v>10</v>
      </c>
      <c r="U4808">
        <v>0</v>
      </c>
      <c r="V4808">
        <v>19.259999999999998</v>
      </c>
    </row>
    <row r="4809" spans="1:22" x14ac:dyDescent="0.3">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91.950799999999987</v>
      </c>
    </row>
    <row r="4812" spans="1:22" x14ac:dyDescent="0.3">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9.7151999999999941</v>
      </c>
    </row>
    <row r="4816" spans="1:22" x14ac:dyDescent="0.3">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5.6315999999999971</v>
      </c>
    </row>
    <row r="4819" spans="1:22" x14ac:dyDescent="0.3">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463.24799999999988</v>
      </c>
      <c r="T4822">
        <v>8</v>
      </c>
      <c r="U4822">
        <v>0.8</v>
      </c>
      <c r="V4822">
        <v>-1181.2824000000003</v>
      </c>
    </row>
    <row r="4823" spans="1:22" x14ac:dyDescent="0.3">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44.856000000000009</v>
      </c>
      <c r="T4824">
        <v>6</v>
      </c>
      <c r="U4824">
        <v>0.7</v>
      </c>
      <c r="V4824">
        <v>-35.884799999999984</v>
      </c>
    </row>
    <row r="4825" spans="1:22" x14ac:dyDescent="0.3">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30.345000000000006</v>
      </c>
      <c r="T4825">
        <v>7</v>
      </c>
      <c r="U4825">
        <v>0.7</v>
      </c>
      <c r="V4825">
        <v>-24.275999999999996</v>
      </c>
    </row>
    <row r="4826" spans="1:22" x14ac:dyDescent="0.3">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15.590399999999995</v>
      </c>
    </row>
    <row r="4828" spans="1:22" x14ac:dyDescent="0.3">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68.846399999999988</v>
      </c>
    </row>
    <row r="4833" spans="1:22" x14ac:dyDescent="0.3">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9.8901000000000039</v>
      </c>
    </row>
    <row r="4834" spans="1:22" x14ac:dyDescent="0.3">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5.8707999999999991</v>
      </c>
    </row>
    <row r="4835" spans="1:22" x14ac:dyDescent="0.3">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27.881999999999998</v>
      </c>
    </row>
    <row r="4838" spans="1:22" x14ac:dyDescent="0.3">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5.5530000000000008</v>
      </c>
      <c r="T4843">
        <v>3</v>
      </c>
      <c r="U4843">
        <v>0.7</v>
      </c>
      <c r="V4843">
        <v>-4.0722000000000023</v>
      </c>
    </row>
    <row r="4844" spans="1:22" x14ac:dyDescent="0.3">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121.98999999999992</v>
      </c>
    </row>
    <row r="4853" spans="1:22" x14ac:dyDescent="0.3">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91.151999999999958</v>
      </c>
    </row>
    <row r="4854" spans="1:22" x14ac:dyDescent="0.3">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19.43519999999998</v>
      </c>
    </row>
    <row r="4855" spans="1:22" x14ac:dyDescent="0.3">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464.84999999999997</v>
      </c>
      <c r="T4860">
        <v>9</v>
      </c>
      <c r="U4860">
        <v>0</v>
      </c>
      <c r="V4860">
        <v>92.969999999999985</v>
      </c>
    </row>
    <row r="4861" spans="1:22" x14ac:dyDescent="0.3">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10.192000000000002</v>
      </c>
      <c r="T4861">
        <v>7</v>
      </c>
      <c r="U4861">
        <v>0.2</v>
      </c>
      <c r="V4861">
        <v>1.0192000000000001</v>
      </c>
    </row>
    <row r="4862" spans="1:22" x14ac:dyDescent="0.3">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758.35200000000009</v>
      </c>
      <c r="T4863">
        <v>6</v>
      </c>
      <c r="U4863">
        <v>0.2</v>
      </c>
      <c r="V4863">
        <v>265.42320000000001</v>
      </c>
    </row>
    <row r="4864" spans="1:22" x14ac:dyDescent="0.3">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1.8239999999999998</v>
      </c>
      <c r="T4873">
        <v>2</v>
      </c>
      <c r="U4873">
        <v>0.2</v>
      </c>
      <c r="V4873">
        <v>0.61559999999999993</v>
      </c>
    </row>
    <row r="4874" spans="1:22" x14ac:dyDescent="0.3">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18.319999999999997</v>
      </c>
      <c r="T4874">
        <v>5</v>
      </c>
      <c r="U4874">
        <v>0.8</v>
      </c>
      <c r="V4874">
        <v>-46.716000000000008</v>
      </c>
    </row>
    <row r="4875" spans="1:22" x14ac:dyDescent="0.3">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-11.593800000000005</v>
      </c>
    </row>
    <row r="4876" spans="1:22" x14ac:dyDescent="0.3">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4.6175999999999995</v>
      </c>
    </row>
    <row r="4879" spans="1:22" x14ac:dyDescent="0.3">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2.2140000000000004</v>
      </c>
      <c r="T4880">
        <v>3</v>
      </c>
      <c r="U4880">
        <v>0.7</v>
      </c>
      <c r="V4880">
        <v>-1.4760000000000004</v>
      </c>
    </row>
    <row r="4881" spans="1:22" x14ac:dyDescent="0.3">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2.6068000000000002</v>
      </c>
    </row>
    <row r="4882" spans="1:22" x14ac:dyDescent="0.3">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517.47930000000008</v>
      </c>
    </row>
    <row r="4884" spans="1:22" x14ac:dyDescent="0.3">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171.20000000000002</v>
      </c>
      <c r="T4885">
        <v>5</v>
      </c>
      <c r="U4885">
        <v>0.2</v>
      </c>
      <c r="V4885">
        <v>64.199999999999989</v>
      </c>
    </row>
    <row r="4886" spans="1:22" x14ac:dyDescent="0.3">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0.87360000000000015</v>
      </c>
    </row>
    <row r="4887" spans="1:22" x14ac:dyDescent="0.3">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182.67000000000002</v>
      </c>
      <c r="T4888">
        <v>3</v>
      </c>
      <c r="U4888">
        <v>0</v>
      </c>
      <c r="V4888">
        <v>52.974299999999992</v>
      </c>
    </row>
    <row r="4889" spans="1:22" x14ac:dyDescent="0.3">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101.69999999999999</v>
      </c>
      <c r="T4889">
        <v>6</v>
      </c>
      <c r="U4889">
        <v>0</v>
      </c>
      <c r="V4889">
        <v>6.1019999999999968</v>
      </c>
    </row>
    <row r="4890" spans="1:22" x14ac:dyDescent="0.3">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56.300999999999988</v>
      </c>
    </row>
    <row r="4891" spans="1:22" x14ac:dyDescent="0.3">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1263.3000000000002</v>
      </c>
      <c r="T4891">
        <v>6</v>
      </c>
      <c r="U4891">
        <v>0</v>
      </c>
      <c r="V4891">
        <v>315.82499999999993</v>
      </c>
    </row>
    <row r="4892" spans="1:22" x14ac:dyDescent="0.3">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1.1760000000000002</v>
      </c>
    </row>
    <row r="4895" spans="1:22" x14ac:dyDescent="0.3">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55.895999999999958</v>
      </c>
    </row>
    <row r="4899" spans="1:22" x14ac:dyDescent="0.3">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183.37199999999999</v>
      </c>
      <c r="T4899">
        <v>2</v>
      </c>
      <c r="U4899">
        <v>0.3</v>
      </c>
      <c r="V4899">
        <v>-7.8588000000000022</v>
      </c>
    </row>
    <row r="4900" spans="1:22" x14ac:dyDescent="0.3">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26.352000000000004</v>
      </c>
      <c r="T4901">
        <v>8</v>
      </c>
      <c r="U4901">
        <v>0.7</v>
      </c>
      <c r="V4901">
        <v>-18.446399999999997</v>
      </c>
    </row>
    <row r="4902" spans="1:22" x14ac:dyDescent="0.3">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3.6348000000000003</v>
      </c>
    </row>
    <row r="4904" spans="1:22" x14ac:dyDescent="0.3">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5.9700000000000006</v>
      </c>
      <c r="T4914">
        <v>5</v>
      </c>
      <c r="U4914">
        <v>0.7</v>
      </c>
      <c r="V4914">
        <v>-4.577</v>
      </c>
    </row>
    <row r="4915" spans="1:22" x14ac:dyDescent="0.3">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5.8750999999999962</v>
      </c>
    </row>
    <row r="4919" spans="1:22" x14ac:dyDescent="0.3">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-32.664599999999993</v>
      </c>
    </row>
    <row r="4920" spans="1:22" x14ac:dyDescent="0.3">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67.274199999999979</v>
      </c>
    </row>
    <row r="4922" spans="1:22" x14ac:dyDescent="0.3">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46.118399999999994</v>
      </c>
    </row>
    <row r="4924" spans="1:22" x14ac:dyDescent="0.3">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3.7200000000000006</v>
      </c>
    </row>
    <row r="4928" spans="1:22" x14ac:dyDescent="0.3">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12.536000000000001</v>
      </c>
      <c r="T4934">
        <v>1</v>
      </c>
      <c r="U4934">
        <v>0.2</v>
      </c>
      <c r="V4934">
        <v>4.2308999999999983</v>
      </c>
    </row>
    <row r="4935" spans="1:22" x14ac:dyDescent="0.3">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16.776000000000003</v>
      </c>
      <c r="T4937">
        <v>3</v>
      </c>
      <c r="U4937">
        <v>0.2</v>
      </c>
      <c r="V4937">
        <v>1.6776</v>
      </c>
    </row>
    <row r="4938" spans="1:22" x14ac:dyDescent="0.3">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82.336799999999982</v>
      </c>
    </row>
    <row r="4944" spans="1:22" x14ac:dyDescent="0.3">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46.118399999999994</v>
      </c>
    </row>
    <row r="4947" spans="1:22" x14ac:dyDescent="0.3">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3.9419999999999993</v>
      </c>
    </row>
    <row r="4948" spans="1:22" x14ac:dyDescent="0.3">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1.7876000000000003</v>
      </c>
    </row>
    <row r="4949" spans="1:22" x14ac:dyDescent="0.3">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20.843999999999994</v>
      </c>
    </row>
    <row r="4955" spans="1:22" x14ac:dyDescent="0.3">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2.5769999999999982</v>
      </c>
    </row>
    <row r="4956" spans="1:22" x14ac:dyDescent="0.3">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2.5119999999999996</v>
      </c>
      <c r="T4959">
        <v>2</v>
      </c>
      <c r="U4959">
        <v>0.8</v>
      </c>
      <c r="V4959">
        <v>-4.3960000000000026</v>
      </c>
    </row>
    <row r="4960" spans="1:22" x14ac:dyDescent="0.3">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467.03999999999996</v>
      </c>
      <c r="T4967">
        <v>4</v>
      </c>
      <c r="U4967">
        <v>0.2</v>
      </c>
      <c r="V4967">
        <v>58.379999999999939</v>
      </c>
    </row>
    <row r="4968" spans="1:22" x14ac:dyDescent="0.3">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128.85000000000002</v>
      </c>
      <c r="T4968">
        <v>3</v>
      </c>
      <c r="U4968">
        <v>0</v>
      </c>
      <c r="V4968">
        <v>3.8654999999999973</v>
      </c>
    </row>
    <row r="4969" spans="1:22" x14ac:dyDescent="0.3">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19.040000000000003</v>
      </c>
      <c r="T4983">
        <v>4</v>
      </c>
      <c r="U4983">
        <v>0.2</v>
      </c>
      <c r="V4983">
        <v>-1.4279999999999999</v>
      </c>
    </row>
    <row r="4984" spans="1:22" x14ac:dyDescent="0.3">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7.2400000000000011</v>
      </c>
      <c r="T4986">
        <v>5</v>
      </c>
      <c r="U4986">
        <v>0.2</v>
      </c>
      <c r="V4986">
        <v>1.1764999999999992</v>
      </c>
    </row>
    <row r="4987" spans="1:22" x14ac:dyDescent="0.3">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-2.1755999999999993</v>
      </c>
    </row>
    <row r="4991" spans="1:22" x14ac:dyDescent="0.3">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77.558399999999978</v>
      </c>
    </row>
    <row r="4993" spans="1:22" x14ac:dyDescent="0.3">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1889.9899999999998</v>
      </c>
      <c r="T4993">
        <v>5</v>
      </c>
      <c r="U4993">
        <v>0.8</v>
      </c>
      <c r="V4993">
        <v>-2929.4845000000005</v>
      </c>
    </row>
    <row r="4994" spans="1:22" x14ac:dyDescent="0.3">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18.873199999999997</v>
      </c>
    </row>
    <row r="4998" spans="1:22" x14ac:dyDescent="0.3">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3.6587999999999976</v>
      </c>
    </row>
    <row r="4999" spans="1:22" x14ac:dyDescent="0.3">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109.59200000000001</v>
      </c>
      <c r="T5000">
        <v>1</v>
      </c>
      <c r="U5000">
        <v>0.2</v>
      </c>
      <c r="V5000">
        <v>8.2194000000000003</v>
      </c>
    </row>
    <row r="5001" spans="1:22" x14ac:dyDescent="0.3">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27.782999999999998</v>
      </c>
    </row>
    <row r="5002" spans="1:22" x14ac:dyDescent="0.3">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20.154999999999994</v>
      </c>
    </row>
    <row r="5004" spans="1:22" x14ac:dyDescent="0.3">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91.967999999999989</v>
      </c>
    </row>
    <row r="5005" spans="1:22" x14ac:dyDescent="0.3">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222.32000000000005</v>
      </c>
      <c r="T5015">
        <v>7</v>
      </c>
      <c r="U5015">
        <v>0.2</v>
      </c>
      <c r="V5015">
        <v>25.010999999999967</v>
      </c>
    </row>
    <row r="5016" spans="1:22" x14ac:dyDescent="0.3">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210.56400000000002</v>
      </c>
      <c r="T5016">
        <v>6</v>
      </c>
      <c r="U5016">
        <v>0.4</v>
      </c>
      <c r="V5016">
        <v>-52.640999999999991</v>
      </c>
    </row>
    <row r="5017" spans="1:22" x14ac:dyDescent="0.3">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-250.39600000000019</v>
      </c>
    </row>
    <row r="5019" spans="1:22" x14ac:dyDescent="0.3">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11.177600000000002</v>
      </c>
    </row>
    <row r="5026" spans="1:22" x14ac:dyDescent="0.3">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16.405199999999997</v>
      </c>
    </row>
    <row r="5027" spans="1:22" x14ac:dyDescent="0.3">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2.1683999999999997</v>
      </c>
    </row>
    <row r="5032" spans="1:22" x14ac:dyDescent="0.3">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48.117999999999981</v>
      </c>
    </row>
    <row r="5037" spans="1:22" x14ac:dyDescent="0.3">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67.710000000000008</v>
      </c>
      <c r="T5043">
        <v>3</v>
      </c>
      <c r="U5043">
        <v>0</v>
      </c>
      <c r="V5043">
        <v>32.500799999999998</v>
      </c>
    </row>
    <row r="5044" spans="1:22" x14ac:dyDescent="0.3">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28.857999999999997</v>
      </c>
    </row>
    <row r="5047" spans="1:22" x14ac:dyDescent="0.3">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3.9690000000000003</v>
      </c>
    </row>
    <row r="5050" spans="1:22" x14ac:dyDescent="0.3">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8.7137999999999991</v>
      </c>
    </row>
    <row r="5053" spans="1:22" x14ac:dyDescent="0.3">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26.400000000000002</v>
      </c>
      <c r="T5058">
        <v>5</v>
      </c>
      <c r="U5058">
        <v>0</v>
      </c>
      <c r="V5058">
        <v>11.879999999999999</v>
      </c>
    </row>
    <row r="5059" spans="1:22" x14ac:dyDescent="0.3">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0.83759999999999835</v>
      </c>
    </row>
    <row r="5060" spans="1:22" x14ac:dyDescent="0.3">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195.99440000000004</v>
      </c>
    </row>
    <row r="5062" spans="1:22" x14ac:dyDescent="0.3">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70.178400000000025</v>
      </c>
    </row>
    <row r="5063" spans="1:22" x14ac:dyDescent="0.3">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83.994400000000013</v>
      </c>
    </row>
    <row r="5075" spans="1:22" x14ac:dyDescent="0.3">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401.59000000000003</v>
      </c>
      <c r="T5079">
        <v>2</v>
      </c>
      <c r="U5079">
        <v>0.3</v>
      </c>
      <c r="V5079">
        <v>-131.95100000000002</v>
      </c>
    </row>
    <row r="5080" spans="1:22" x14ac:dyDescent="0.3">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359.49899999999997</v>
      </c>
      <c r="T5081">
        <v>3</v>
      </c>
      <c r="U5081">
        <v>0.15</v>
      </c>
      <c r="V5081">
        <v>-29.605799999999981</v>
      </c>
    </row>
    <row r="5082" spans="1:22" x14ac:dyDescent="0.3">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466.15799999999996</v>
      </c>
      <c r="T5088">
        <v>7</v>
      </c>
      <c r="U5088">
        <v>0.4</v>
      </c>
      <c r="V5088">
        <v>-93.231599999999958</v>
      </c>
    </row>
    <row r="5089" spans="1:22" x14ac:dyDescent="0.3">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7.9680000000000009</v>
      </c>
      <c r="T5091">
        <v>2</v>
      </c>
      <c r="U5091">
        <v>0.2</v>
      </c>
      <c r="V5091">
        <v>2.8884000000000007</v>
      </c>
    </row>
    <row r="5092" spans="1:22" x14ac:dyDescent="0.3">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51.449999999999996</v>
      </c>
      <c r="T5094">
        <v>3</v>
      </c>
      <c r="U5094">
        <v>0</v>
      </c>
      <c r="V5094">
        <v>13.891499999999999</v>
      </c>
    </row>
    <row r="5095" spans="1:22" x14ac:dyDescent="0.3">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14.015999999999996</v>
      </c>
      <c r="T5095">
        <v>4</v>
      </c>
      <c r="U5095">
        <v>0.8</v>
      </c>
      <c r="V5095">
        <v>-31.536000000000001</v>
      </c>
    </row>
    <row r="5096" spans="1:22" x14ac:dyDescent="0.3">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6.4638000000000009</v>
      </c>
    </row>
    <row r="5102" spans="1:22" x14ac:dyDescent="0.3">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5.1840000000000011</v>
      </c>
      <c r="T5103">
        <v>1</v>
      </c>
      <c r="U5103">
        <v>0.2</v>
      </c>
      <c r="V5103">
        <v>1.8792</v>
      </c>
    </row>
    <row r="5104" spans="1:22" x14ac:dyDescent="0.3">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42.047999999999995</v>
      </c>
      <c r="T5109">
        <v>9</v>
      </c>
      <c r="U5109">
        <v>0.2</v>
      </c>
      <c r="V5109">
        <v>5.2559999999999985</v>
      </c>
    </row>
    <row r="5110" spans="1:22" x14ac:dyDescent="0.3">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6.7920000000000016</v>
      </c>
    </row>
    <row r="5111" spans="1:22" x14ac:dyDescent="0.3">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10.048000000000002</v>
      </c>
      <c r="T5113">
        <v>4</v>
      </c>
      <c r="U5113">
        <v>0.2</v>
      </c>
      <c r="V5113">
        <v>3.1399999999999988</v>
      </c>
    </row>
    <row r="5114" spans="1:22" x14ac:dyDescent="0.3">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17.496000000000002</v>
      </c>
      <c r="T5114">
        <v>9</v>
      </c>
      <c r="U5114">
        <v>0.6</v>
      </c>
      <c r="V5114">
        <v>-7.4357999999999969</v>
      </c>
    </row>
    <row r="5115" spans="1:22" x14ac:dyDescent="0.3">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15.552000000000003</v>
      </c>
      <c r="T5115">
        <v>3</v>
      </c>
      <c r="U5115">
        <v>0.2</v>
      </c>
      <c r="V5115">
        <v>5.4432</v>
      </c>
    </row>
    <row r="5116" spans="1:22" x14ac:dyDescent="0.3">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3.3040000000000003</v>
      </c>
      <c r="T5117">
        <v>1</v>
      </c>
      <c r="U5117">
        <v>0.2</v>
      </c>
      <c r="V5117">
        <v>1.0737999999999999</v>
      </c>
    </row>
    <row r="5118" spans="1:22" x14ac:dyDescent="0.3">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6.3504000000000005</v>
      </c>
    </row>
    <row r="5126" spans="1:22" x14ac:dyDescent="0.3">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287.96999999999997</v>
      </c>
      <c r="T5131">
        <v>3</v>
      </c>
      <c r="U5131">
        <v>0</v>
      </c>
      <c r="V5131">
        <v>80.631600000000006</v>
      </c>
    </row>
    <row r="5132" spans="1:22" x14ac:dyDescent="0.3">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44.820000000000007</v>
      </c>
      <c r="T5132">
        <v>9</v>
      </c>
      <c r="U5132">
        <v>0</v>
      </c>
      <c r="V5132">
        <v>21.065400000000004</v>
      </c>
    </row>
    <row r="5133" spans="1:22" x14ac:dyDescent="0.3">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58.730000000000004</v>
      </c>
      <c r="T5135">
        <v>7</v>
      </c>
      <c r="U5135">
        <v>0</v>
      </c>
      <c r="V5135">
        <v>14.682500000000001</v>
      </c>
    </row>
    <row r="5136" spans="1:22" x14ac:dyDescent="0.3">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51.550000000000004</v>
      </c>
      <c r="T5141">
        <v>5</v>
      </c>
      <c r="U5141">
        <v>0</v>
      </c>
      <c r="V5141">
        <v>24.2285</v>
      </c>
    </row>
    <row r="5142" spans="1:22" x14ac:dyDescent="0.3">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18.513599999999997</v>
      </c>
    </row>
    <row r="5145" spans="1:22" x14ac:dyDescent="0.3">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1.9223999999999997</v>
      </c>
    </row>
    <row r="5150" spans="1:22" x14ac:dyDescent="0.3">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842.37600000000009</v>
      </c>
      <c r="T5150">
        <v>3</v>
      </c>
      <c r="U5150">
        <v>0.2</v>
      </c>
      <c r="V5150">
        <v>105.29699999999988</v>
      </c>
    </row>
    <row r="5151" spans="1:22" x14ac:dyDescent="0.3">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39.900000000000006</v>
      </c>
      <c r="T5153">
        <v>5</v>
      </c>
      <c r="U5153">
        <v>0</v>
      </c>
      <c r="V5153">
        <v>10.373999999999999</v>
      </c>
    </row>
    <row r="5154" spans="1:22" x14ac:dyDescent="0.3">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13.063999999999998</v>
      </c>
    </row>
    <row r="5157" spans="1:22" x14ac:dyDescent="0.3">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1001.5840000000001</v>
      </c>
      <c r="T5158">
        <v>2</v>
      </c>
      <c r="U5158">
        <v>0.2</v>
      </c>
      <c r="V5158">
        <v>125.19799999999992</v>
      </c>
    </row>
    <row r="5159" spans="1:22" x14ac:dyDescent="0.3">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-178.84680000000006</v>
      </c>
    </row>
    <row r="5160" spans="1:22" x14ac:dyDescent="0.3">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68.720000000000013</v>
      </c>
      <c r="T5162">
        <v>2</v>
      </c>
      <c r="U5162">
        <v>0.2</v>
      </c>
      <c r="V5162">
        <v>-14.603000000000005</v>
      </c>
    </row>
    <row r="5163" spans="1:22" x14ac:dyDescent="0.3">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5.7779999999999987</v>
      </c>
    </row>
    <row r="5168" spans="1:22" x14ac:dyDescent="0.3">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563.93999999999994</v>
      </c>
      <c r="T5169">
        <v>3</v>
      </c>
      <c r="U5169">
        <v>0</v>
      </c>
      <c r="V5169">
        <v>112.78800000000001</v>
      </c>
    </row>
    <row r="5170" spans="1:22" x14ac:dyDescent="0.3">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160.62299999999993</v>
      </c>
    </row>
    <row r="5172" spans="1:22" x14ac:dyDescent="0.3">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2.0719999999999996</v>
      </c>
      <c r="T5176">
        <v>2</v>
      </c>
      <c r="U5176">
        <v>0.8</v>
      </c>
      <c r="V5176">
        <v>-3.5224000000000011</v>
      </c>
    </row>
    <row r="5177" spans="1:22" x14ac:dyDescent="0.3">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328.39919999999995</v>
      </c>
      <c r="T5177">
        <v>3</v>
      </c>
      <c r="U5177">
        <v>0.32</v>
      </c>
      <c r="V5177">
        <v>-91.758599999999973</v>
      </c>
    </row>
    <row r="5178" spans="1:22" x14ac:dyDescent="0.3">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21.772800000000004</v>
      </c>
    </row>
    <row r="5184" spans="1:22" x14ac:dyDescent="0.3">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748.75200000000007</v>
      </c>
      <c r="T5188">
        <v>8</v>
      </c>
      <c r="U5188">
        <v>0.4</v>
      </c>
      <c r="V5188">
        <v>-162.22960000000006</v>
      </c>
    </row>
    <row r="5189" spans="1:22" x14ac:dyDescent="0.3">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4.5040000000000031</v>
      </c>
    </row>
    <row r="5193" spans="1:22" x14ac:dyDescent="0.3">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40.401199999999996</v>
      </c>
    </row>
    <row r="5196" spans="1:22" x14ac:dyDescent="0.3">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-786.01440000000025</v>
      </c>
    </row>
    <row r="5201" spans="1:22" x14ac:dyDescent="0.3">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120.94680000000001</v>
      </c>
    </row>
    <row r="5213" spans="1:22" x14ac:dyDescent="0.3">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13.452000000000002</v>
      </c>
    </row>
    <row r="5217" spans="1:22" x14ac:dyDescent="0.3">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498.26000000000005</v>
      </c>
      <c r="T5221">
        <v>7</v>
      </c>
      <c r="U5221">
        <v>0</v>
      </c>
      <c r="V5221">
        <v>134.53020000000001</v>
      </c>
    </row>
    <row r="5222" spans="1:22" x14ac:dyDescent="0.3">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197.92079999999999</v>
      </c>
    </row>
    <row r="5224" spans="1:22" x14ac:dyDescent="0.3">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20.731199999999998</v>
      </c>
    </row>
    <row r="5226" spans="1:22" x14ac:dyDescent="0.3">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60.496799999999993</v>
      </c>
    </row>
    <row r="5229" spans="1:22" x14ac:dyDescent="0.3">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14.624000000000002</v>
      </c>
      <c r="T5231">
        <v>2</v>
      </c>
      <c r="U5231">
        <v>0.2</v>
      </c>
      <c r="V5231">
        <v>5.1183999999999994</v>
      </c>
    </row>
    <row r="5232" spans="1:22" x14ac:dyDescent="0.3">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15.938399999999998</v>
      </c>
    </row>
    <row r="5238" spans="1:22" x14ac:dyDescent="0.3">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136.46400000000003</v>
      </c>
      <c r="T5246">
        <v>2</v>
      </c>
      <c r="U5246">
        <v>0.2</v>
      </c>
      <c r="V5246">
        <v>15.352199999999989</v>
      </c>
    </row>
    <row r="5247" spans="1:22" x14ac:dyDescent="0.3">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20.767999999999997</v>
      </c>
      <c r="T5249">
        <v>8</v>
      </c>
      <c r="U5249">
        <v>0.8</v>
      </c>
      <c r="V5249">
        <v>-52.958400000000012</v>
      </c>
    </row>
    <row r="5250" spans="1:22" x14ac:dyDescent="0.3">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4.0871999999999993</v>
      </c>
    </row>
    <row r="5252" spans="1:22" x14ac:dyDescent="0.3">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23.086399999999998</v>
      </c>
    </row>
    <row r="5254" spans="1:22" x14ac:dyDescent="0.3">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53.043899999999979</v>
      </c>
    </row>
    <row r="5255" spans="1:22" x14ac:dyDescent="0.3">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-7.0979999999999919</v>
      </c>
    </row>
    <row r="5257" spans="1:22" x14ac:dyDescent="0.3">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33.568000000000005</v>
      </c>
      <c r="T5257">
        <v>2</v>
      </c>
      <c r="U5257">
        <v>0.2</v>
      </c>
      <c r="V5257">
        <v>-5.4548000000000041</v>
      </c>
    </row>
    <row r="5258" spans="1:22" x14ac:dyDescent="0.3">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14.758199999999995</v>
      </c>
    </row>
    <row r="5263" spans="1:22" x14ac:dyDescent="0.3">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3.5528999999999984</v>
      </c>
    </row>
    <row r="5267" spans="1:22" x14ac:dyDescent="0.3">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24.122399999999995</v>
      </c>
    </row>
    <row r="5271" spans="1:22" x14ac:dyDescent="0.3">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178.79999999999998</v>
      </c>
    </row>
    <row r="5277" spans="1:22" x14ac:dyDescent="0.3">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-9.717599999999976</v>
      </c>
    </row>
    <row r="5280" spans="1:22" x14ac:dyDescent="0.3">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23.183999999999997</v>
      </c>
    </row>
    <row r="5297" spans="1:22" x14ac:dyDescent="0.3">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386.83499999999981</v>
      </c>
    </row>
    <row r="5303" spans="1:22" x14ac:dyDescent="0.3">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-1.0656000000000017</v>
      </c>
    </row>
    <row r="5306" spans="1:22" x14ac:dyDescent="0.3">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-7.4759999999999991</v>
      </c>
    </row>
    <row r="5307" spans="1:22" x14ac:dyDescent="0.3">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1.9989999999999952</v>
      </c>
    </row>
    <row r="5310" spans="1:22" x14ac:dyDescent="0.3">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13.040000000000001</v>
      </c>
      <c r="T5311">
        <v>5</v>
      </c>
      <c r="U5311">
        <v>0.2</v>
      </c>
      <c r="V5311">
        <v>3.9120000000000004</v>
      </c>
    </row>
    <row r="5312" spans="1:22" x14ac:dyDescent="0.3">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1.5691000000000002</v>
      </c>
    </row>
    <row r="5320" spans="1:22" x14ac:dyDescent="0.3">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2.0039999999999996</v>
      </c>
    </row>
    <row r="5329" spans="1:22" x14ac:dyDescent="0.3">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6.011400000000001</v>
      </c>
    </row>
    <row r="5343" spans="1:22" x14ac:dyDescent="0.3">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53.996999999999957</v>
      </c>
    </row>
    <row r="5344" spans="1:22" x14ac:dyDescent="0.3">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2.2364999999999995</v>
      </c>
    </row>
    <row r="5347" spans="1:22" x14ac:dyDescent="0.3">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32.339999999999996</v>
      </c>
      <c r="T5350">
        <v>3</v>
      </c>
      <c r="U5350">
        <v>0</v>
      </c>
      <c r="V5350">
        <v>15.523199999999999</v>
      </c>
    </row>
    <row r="5351" spans="1:22" x14ac:dyDescent="0.3">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39.900000000000006</v>
      </c>
      <c r="T5351">
        <v>5</v>
      </c>
      <c r="U5351">
        <v>0</v>
      </c>
      <c r="V5351">
        <v>19.950000000000003</v>
      </c>
    </row>
    <row r="5352" spans="1:22" x14ac:dyDescent="0.3">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15.195999999999998</v>
      </c>
    </row>
    <row r="5354" spans="1:22" x14ac:dyDescent="0.3">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20.959199999999996</v>
      </c>
    </row>
    <row r="5357" spans="1:22" x14ac:dyDescent="0.3">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27.240000000000002</v>
      </c>
      <c r="T5358">
        <v>5</v>
      </c>
      <c r="U5358">
        <v>0.2</v>
      </c>
      <c r="V5358">
        <v>9.5339999999999971</v>
      </c>
    </row>
    <row r="5359" spans="1:22" x14ac:dyDescent="0.3">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0.63119999999999798</v>
      </c>
    </row>
    <row r="5361" spans="1:22" x14ac:dyDescent="0.3">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23.990399999999994</v>
      </c>
    </row>
    <row r="5365" spans="1:22" x14ac:dyDescent="0.3">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28.706399999999991</v>
      </c>
    </row>
    <row r="5372" spans="1:22" x14ac:dyDescent="0.3">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105.55199999999999</v>
      </c>
      <c r="T5382">
        <v>6</v>
      </c>
      <c r="U5382">
        <v>0.2</v>
      </c>
      <c r="V5382">
        <v>35.623799999999996</v>
      </c>
    </row>
    <row r="5383" spans="1:22" x14ac:dyDescent="0.3">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545.91599999999994</v>
      </c>
      <c r="T5387">
        <v>14</v>
      </c>
      <c r="U5387">
        <v>0.4</v>
      </c>
      <c r="V5387">
        <v>72.788800000000037</v>
      </c>
    </row>
    <row r="5388" spans="1:22" x14ac:dyDescent="0.3">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40.410000000000004</v>
      </c>
      <c r="T5388">
        <v>9</v>
      </c>
      <c r="U5388">
        <v>0</v>
      </c>
      <c r="V5388">
        <v>18.5886</v>
      </c>
    </row>
    <row r="5389" spans="1:22" x14ac:dyDescent="0.3">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9.8909999999999982</v>
      </c>
    </row>
    <row r="5398" spans="1:22" x14ac:dyDescent="0.3">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10.080000000000002</v>
      </c>
      <c r="T5413">
        <v>7</v>
      </c>
      <c r="U5413">
        <v>0.2</v>
      </c>
      <c r="V5413">
        <v>3.5279999999999996</v>
      </c>
    </row>
    <row r="5414" spans="1:22" x14ac:dyDescent="0.3">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8.1071999999999917</v>
      </c>
    </row>
    <row r="5415" spans="1:22" x14ac:dyDescent="0.3">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62.929999999999993</v>
      </c>
    </row>
    <row r="5416" spans="1:22" x14ac:dyDescent="0.3">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73.175999999999974</v>
      </c>
      <c r="T5416">
        <v>6</v>
      </c>
      <c r="U5416">
        <v>0.8</v>
      </c>
      <c r="V5416">
        <v>-197.57520000000002</v>
      </c>
    </row>
    <row r="5417" spans="1:22" x14ac:dyDescent="0.3">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280.78200000000004</v>
      </c>
      <c r="T5422">
        <v>3</v>
      </c>
      <c r="U5422">
        <v>0.4</v>
      </c>
      <c r="V5422">
        <v>-60.836100000000016</v>
      </c>
    </row>
    <row r="5423" spans="1:22" x14ac:dyDescent="0.3">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26.400000000000002</v>
      </c>
      <c r="T5425">
        <v>5</v>
      </c>
      <c r="U5425">
        <v>0</v>
      </c>
      <c r="V5425">
        <v>11.879999999999999</v>
      </c>
    </row>
    <row r="5426" spans="1:22" x14ac:dyDescent="0.3">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111.89999999999999</v>
      </c>
      <c r="T5428">
        <v>6</v>
      </c>
      <c r="U5428">
        <v>0</v>
      </c>
      <c r="V5428">
        <v>51.47399999999999</v>
      </c>
    </row>
    <row r="5429" spans="1:22" x14ac:dyDescent="0.3">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35.245000000000005</v>
      </c>
    </row>
    <row r="5430" spans="1:22" x14ac:dyDescent="0.3">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16.156799999999997</v>
      </c>
    </row>
    <row r="5433" spans="1:22" x14ac:dyDescent="0.3">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-4.9727999999999994</v>
      </c>
    </row>
    <row r="5435" spans="1:22" x14ac:dyDescent="0.3">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8.895999999999999</v>
      </c>
      <c r="T5435">
        <v>4</v>
      </c>
      <c r="U5435">
        <v>0.2</v>
      </c>
      <c r="V5435">
        <v>0.66719999999999979</v>
      </c>
    </row>
    <row r="5436" spans="1:22" x14ac:dyDescent="0.3">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1640.6999999999998</v>
      </c>
      <c r="T5436">
        <v>5</v>
      </c>
      <c r="U5436">
        <v>0</v>
      </c>
      <c r="V5436">
        <v>459.39599999999996</v>
      </c>
    </row>
    <row r="5437" spans="1:22" x14ac:dyDescent="0.3">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9.8100000000000023</v>
      </c>
      <c r="T5439">
        <v>5</v>
      </c>
      <c r="U5439">
        <v>0.7</v>
      </c>
      <c r="V5439">
        <v>-6.8669999999999973</v>
      </c>
    </row>
    <row r="5440" spans="1:22" x14ac:dyDescent="0.3">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15.991199999999992</v>
      </c>
    </row>
    <row r="5441" spans="1:22" x14ac:dyDescent="0.3">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183.99499999999998</v>
      </c>
    </row>
    <row r="5442" spans="1:22" x14ac:dyDescent="0.3">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0.15480000000000005</v>
      </c>
    </row>
    <row r="5443" spans="1:22" x14ac:dyDescent="0.3">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10.709999999999999</v>
      </c>
      <c r="T5446">
        <v>3</v>
      </c>
      <c r="U5446">
        <v>0</v>
      </c>
      <c r="V5446">
        <v>2.7845999999999997</v>
      </c>
    </row>
    <row r="5447" spans="1:22" x14ac:dyDescent="0.3">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7.158600000000007</v>
      </c>
    </row>
    <row r="5451" spans="1:22" x14ac:dyDescent="0.3">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57.400000000000006</v>
      </c>
      <c r="T5451">
        <v>5</v>
      </c>
      <c r="U5451">
        <v>0</v>
      </c>
      <c r="V5451">
        <v>10.905999999999993</v>
      </c>
    </row>
    <row r="5452" spans="1:22" x14ac:dyDescent="0.3">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12.979199999999999</v>
      </c>
    </row>
    <row r="5454" spans="1:22" x14ac:dyDescent="0.3">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86.199999999999989</v>
      </c>
      <c r="T5454">
        <v>5</v>
      </c>
      <c r="U5454">
        <v>0</v>
      </c>
      <c r="V5454">
        <v>24.997999999999987</v>
      </c>
    </row>
    <row r="5455" spans="1:22" x14ac:dyDescent="0.3">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38.016000000000005</v>
      </c>
      <c r="T5455">
        <v>6</v>
      </c>
      <c r="U5455">
        <v>0.2</v>
      </c>
      <c r="V5455">
        <v>13.780799999999996</v>
      </c>
    </row>
    <row r="5456" spans="1:22" x14ac:dyDescent="0.3">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92.392000000000053</v>
      </c>
    </row>
    <row r="5462" spans="1:22" x14ac:dyDescent="0.3">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16.272000000000002</v>
      </c>
      <c r="T5462">
        <v>1</v>
      </c>
      <c r="U5462">
        <v>0.2</v>
      </c>
      <c r="V5462">
        <v>-3.864600000000002</v>
      </c>
    </row>
    <row r="5463" spans="1:22" x14ac:dyDescent="0.3">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13.360000000000001</v>
      </c>
      <c r="T5473">
        <v>5</v>
      </c>
      <c r="U5473">
        <v>0.2</v>
      </c>
      <c r="V5473">
        <v>4.0080000000000009</v>
      </c>
    </row>
    <row r="5474" spans="1:22" x14ac:dyDescent="0.3">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44.400000000000006</v>
      </c>
      <c r="T5477">
        <v>3</v>
      </c>
      <c r="U5477">
        <v>0</v>
      </c>
      <c r="V5477">
        <v>22.200000000000003</v>
      </c>
    </row>
    <row r="5478" spans="1:22" x14ac:dyDescent="0.3">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8.7906000000000013</v>
      </c>
    </row>
    <row r="5480" spans="1:22" x14ac:dyDescent="0.3">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6.4799999999999969</v>
      </c>
    </row>
    <row r="5484" spans="1:22" x14ac:dyDescent="0.3">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0.40679999999999694</v>
      </c>
    </row>
    <row r="5486" spans="1:22" x14ac:dyDescent="0.3">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419.13599999999997</v>
      </c>
      <c r="T5486">
        <v>4</v>
      </c>
      <c r="U5486">
        <v>0.2</v>
      </c>
      <c r="V5486">
        <v>-68.1096</v>
      </c>
    </row>
    <row r="5487" spans="1:22" x14ac:dyDescent="0.3">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1.8207000000000013</v>
      </c>
    </row>
    <row r="5492" spans="1:22" x14ac:dyDescent="0.3">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0.66239999999999977</v>
      </c>
    </row>
    <row r="5505" spans="1:22" x14ac:dyDescent="0.3">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20.136000000000003</v>
      </c>
      <c r="T5505">
        <v>3</v>
      </c>
      <c r="U5505">
        <v>0.2</v>
      </c>
      <c r="V5505">
        <v>1.2584999999999997</v>
      </c>
    </row>
    <row r="5506" spans="1:22" x14ac:dyDescent="0.3">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8.6016000000000012</v>
      </c>
    </row>
    <row r="5510" spans="1:22" x14ac:dyDescent="0.3">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11.102399999999996</v>
      </c>
    </row>
    <row r="5514" spans="1:22" x14ac:dyDescent="0.3">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22.776000000000003</v>
      </c>
      <c r="T5514">
        <v>3</v>
      </c>
      <c r="U5514">
        <v>0.2</v>
      </c>
      <c r="V5514">
        <v>7.6868999999999996</v>
      </c>
    </row>
    <row r="5515" spans="1:22" x14ac:dyDescent="0.3">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239.96999999999997</v>
      </c>
      <c r="T5515">
        <v>3</v>
      </c>
      <c r="U5515">
        <v>0</v>
      </c>
      <c r="V5515">
        <v>2.3996999999999815</v>
      </c>
    </row>
    <row r="5516" spans="1:22" x14ac:dyDescent="0.3">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128.85000000000002</v>
      </c>
      <c r="T5517">
        <v>3</v>
      </c>
      <c r="U5517">
        <v>0</v>
      </c>
      <c r="V5517">
        <v>3.8654999999999973</v>
      </c>
    </row>
    <row r="5518" spans="1:22" x14ac:dyDescent="0.3">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21.552000000000003</v>
      </c>
      <c r="T5524">
        <v>6</v>
      </c>
      <c r="U5524">
        <v>0.2</v>
      </c>
      <c r="V5524">
        <v>7.0043999999999977</v>
      </c>
    </row>
    <row r="5525" spans="1:22" x14ac:dyDescent="0.3">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40.353599999999986</v>
      </c>
    </row>
    <row r="5532" spans="1:22" x14ac:dyDescent="0.3">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6.2208000000000006</v>
      </c>
    </row>
    <row r="5540" spans="1:22" x14ac:dyDescent="0.3">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-218.86559999999997</v>
      </c>
    </row>
    <row r="5545" spans="1:22" x14ac:dyDescent="0.3">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10.440000000000001</v>
      </c>
      <c r="T5545">
        <v>6</v>
      </c>
      <c r="U5545">
        <v>0.7</v>
      </c>
      <c r="V5545">
        <v>-7.6559999999999988</v>
      </c>
    </row>
    <row r="5546" spans="1:22" x14ac:dyDescent="0.3">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10.567200000000001</v>
      </c>
    </row>
    <row r="5549" spans="1:22" x14ac:dyDescent="0.3">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47.459999999999994</v>
      </c>
    </row>
    <row r="5550" spans="1:22" x14ac:dyDescent="0.3">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0.33399999999999974</v>
      </c>
    </row>
    <row r="5553" spans="1:22" x14ac:dyDescent="0.3">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16.656000000000002</v>
      </c>
      <c r="T5553">
        <v>6</v>
      </c>
      <c r="U5553">
        <v>0.2</v>
      </c>
      <c r="V5553">
        <v>-3.123000000000002</v>
      </c>
    </row>
    <row r="5554" spans="1:22" x14ac:dyDescent="0.3">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3.4543999999999997</v>
      </c>
    </row>
    <row r="5558" spans="1:22" x14ac:dyDescent="0.3">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1.9711999999999996</v>
      </c>
    </row>
    <row r="5559" spans="1:22" x14ac:dyDescent="0.3">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15.764000000000003</v>
      </c>
    </row>
    <row r="5560" spans="1:22" x14ac:dyDescent="0.3">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3.1104000000000003</v>
      </c>
    </row>
    <row r="5561" spans="1:22" x14ac:dyDescent="0.3">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19.456000000000003</v>
      </c>
      <c r="T5566">
        <v>4</v>
      </c>
      <c r="U5566">
        <v>0.2</v>
      </c>
      <c r="V5566">
        <v>2.188799999999997</v>
      </c>
    </row>
    <row r="5567" spans="1:22" x14ac:dyDescent="0.3">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8.9993999999999801</v>
      </c>
    </row>
    <row r="5568" spans="1:22" x14ac:dyDescent="0.3">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29.760000000000005</v>
      </c>
      <c r="T5568">
        <v>5</v>
      </c>
      <c r="U5568">
        <v>0.2</v>
      </c>
      <c r="V5568">
        <v>1.8599999999999994</v>
      </c>
    </row>
    <row r="5569" spans="1:22" x14ac:dyDescent="0.3">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-2.5647999999999982</v>
      </c>
    </row>
    <row r="5570" spans="1:22" x14ac:dyDescent="0.3">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34.360000000000007</v>
      </c>
      <c r="T5572">
        <v>1</v>
      </c>
      <c r="U5572">
        <v>0.2</v>
      </c>
      <c r="V5572">
        <v>-7.3015000000000025</v>
      </c>
    </row>
    <row r="5573" spans="1:22" x14ac:dyDescent="0.3">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35.661300000000004</v>
      </c>
    </row>
    <row r="5574" spans="1:22" x14ac:dyDescent="0.3">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5.6783999999999981</v>
      </c>
    </row>
    <row r="5576" spans="1:22" x14ac:dyDescent="0.3">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-9.1845000000000034</v>
      </c>
    </row>
    <row r="5577" spans="1:22" x14ac:dyDescent="0.3">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22.809600000000003</v>
      </c>
    </row>
    <row r="5583" spans="1:22" x14ac:dyDescent="0.3">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1.9711999999999996</v>
      </c>
    </row>
    <row r="5586" spans="1:22" x14ac:dyDescent="0.3">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1.6711999999999989</v>
      </c>
    </row>
    <row r="5587" spans="1:22" x14ac:dyDescent="0.3">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546.06000000000006</v>
      </c>
      <c r="T5587">
        <v>3</v>
      </c>
      <c r="U5587">
        <v>0</v>
      </c>
      <c r="V5587">
        <v>163.81799999999998</v>
      </c>
    </row>
    <row r="5588" spans="1:22" x14ac:dyDescent="0.3">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437.84999999999997</v>
      </c>
      <c r="T5597">
        <v>3</v>
      </c>
      <c r="U5597">
        <v>0</v>
      </c>
      <c r="V5597">
        <v>131.35499999999996</v>
      </c>
    </row>
    <row r="5598" spans="1:22" x14ac:dyDescent="0.3">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10.709999999999999</v>
      </c>
      <c r="T5600">
        <v>3</v>
      </c>
      <c r="U5600">
        <v>0</v>
      </c>
      <c r="V5600">
        <v>2.7845999999999997</v>
      </c>
    </row>
    <row r="5601" spans="1:22" x14ac:dyDescent="0.3">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55.984000000000009</v>
      </c>
      <c r="T5601">
        <v>2</v>
      </c>
      <c r="U5601">
        <v>0.2</v>
      </c>
      <c r="V5601">
        <v>4.1987999999999985</v>
      </c>
    </row>
    <row r="5602" spans="1:22" x14ac:dyDescent="0.3">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1.0620000000000003</v>
      </c>
    </row>
    <row r="5605" spans="1:22" x14ac:dyDescent="0.3">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79.920000000000016</v>
      </c>
      <c r="T5605">
        <v>5</v>
      </c>
      <c r="U5605">
        <v>0.2</v>
      </c>
      <c r="V5605">
        <v>27.972000000000001</v>
      </c>
    </row>
    <row r="5606" spans="1:22" x14ac:dyDescent="0.3">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206.62319999999997</v>
      </c>
    </row>
    <row r="5607" spans="1:22" x14ac:dyDescent="0.3">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1.0679999999999996</v>
      </c>
    </row>
    <row r="5608" spans="1:22" x14ac:dyDescent="0.3">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5.8979999999999961</v>
      </c>
    </row>
    <row r="5616" spans="1:22" x14ac:dyDescent="0.3">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1.0335999999999999</v>
      </c>
    </row>
    <row r="5623" spans="1:22" x14ac:dyDescent="0.3">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50.490000000000009</v>
      </c>
    </row>
    <row r="5624" spans="1:22" x14ac:dyDescent="0.3">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17.160000000000004</v>
      </c>
    </row>
    <row r="5625" spans="1:22" x14ac:dyDescent="0.3">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21.598799999999983</v>
      </c>
    </row>
    <row r="5627" spans="1:22" x14ac:dyDescent="0.3">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-13.677599999999998</v>
      </c>
    </row>
    <row r="5631" spans="1:22" x14ac:dyDescent="0.3">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152.79999999999998</v>
      </c>
      <c r="T5636">
        <v>5</v>
      </c>
      <c r="U5636">
        <v>0</v>
      </c>
      <c r="V5636">
        <v>76.399999999999991</v>
      </c>
    </row>
    <row r="5637" spans="1:22" x14ac:dyDescent="0.3">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284.96999999999997</v>
      </c>
      <c r="T5638">
        <v>3</v>
      </c>
      <c r="U5638">
        <v>0</v>
      </c>
      <c r="V5638">
        <v>85.490999999999957</v>
      </c>
    </row>
    <row r="5639" spans="1:22" x14ac:dyDescent="0.3">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10.080000000000002</v>
      </c>
    </row>
    <row r="5643" spans="1:22" x14ac:dyDescent="0.3">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8.7906000000000013</v>
      </c>
    </row>
    <row r="5646" spans="1:22" x14ac:dyDescent="0.3">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32.400000000000006</v>
      </c>
      <c r="T5650">
        <v>5</v>
      </c>
      <c r="U5650">
        <v>0</v>
      </c>
      <c r="V5650">
        <v>15.552000000000001</v>
      </c>
    </row>
    <row r="5651" spans="1:22" x14ac:dyDescent="0.3">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210.73499999999993</v>
      </c>
    </row>
    <row r="5654" spans="1:22" x14ac:dyDescent="0.3">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11.648000000000001</v>
      </c>
      <c r="T5658">
        <v>2</v>
      </c>
      <c r="U5658">
        <v>0.2</v>
      </c>
      <c r="V5658">
        <v>3.7855999999999992</v>
      </c>
    </row>
    <row r="5659" spans="1:22" x14ac:dyDescent="0.3">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15.936000000000002</v>
      </c>
      <c r="T5661">
        <v>4</v>
      </c>
      <c r="U5661">
        <v>0.2</v>
      </c>
      <c r="V5661">
        <v>5.1791999999999998</v>
      </c>
    </row>
    <row r="5662" spans="1:22" x14ac:dyDescent="0.3">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18.656000000000002</v>
      </c>
      <c r="T5665">
        <v>2</v>
      </c>
      <c r="U5665">
        <v>0.2</v>
      </c>
      <c r="V5665">
        <v>1.3992000000000013</v>
      </c>
    </row>
    <row r="5666" spans="1:22" x14ac:dyDescent="0.3">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132.58980000000003</v>
      </c>
    </row>
    <row r="5672" spans="1:22" x14ac:dyDescent="0.3">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92.393599999999992</v>
      </c>
    </row>
    <row r="5673" spans="1:22" x14ac:dyDescent="0.3">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8.7735000000000056</v>
      </c>
    </row>
    <row r="5674" spans="1:22" x14ac:dyDescent="0.3">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15.840000000000002</v>
      </c>
      <c r="T5674">
        <v>2</v>
      </c>
      <c r="U5674">
        <v>0.2</v>
      </c>
      <c r="V5674">
        <v>5.5439999999999987</v>
      </c>
    </row>
    <row r="5675" spans="1:22" x14ac:dyDescent="0.3">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2.2079999999999984</v>
      </c>
    </row>
    <row r="5679" spans="1:22" x14ac:dyDescent="0.3">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v>
      </c>
    </row>
    <row r="5680" spans="1:22" x14ac:dyDescent="0.3">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20.439999999999998</v>
      </c>
      <c r="T5680">
        <v>7</v>
      </c>
      <c r="U5680">
        <v>0</v>
      </c>
      <c r="V5680">
        <v>9.1979999999999986</v>
      </c>
    </row>
    <row r="5681" spans="1:22" x14ac:dyDescent="0.3">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2.9347999999999996</v>
      </c>
    </row>
    <row r="5683" spans="1:22" x14ac:dyDescent="0.3">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3.1104000000000003</v>
      </c>
    </row>
    <row r="5684" spans="1:22" x14ac:dyDescent="0.3">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293.98040000000003</v>
      </c>
    </row>
    <row r="5686" spans="1:22" x14ac:dyDescent="0.3">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9.3023999999999987</v>
      </c>
    </row>
    <row r="5693" spans="1:22" x14ac:dyDescent="0.3">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26.400000000000002</v>
      </c>
      <c r="T5695">
        <v>5</v>
      </c>
      <c r="U5695">
        <v>0</v>
      </c>
      <c r="V5695">
        <v>12.672000000000001</v>
      </c>
    </row>
    <row r="5696" spans="1:22" x14ac:dyDescent="0.3">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17.581200000000003</v>
      </c>
    </row>
    <row r="5702" spans="1:22" x14ac:dyDescent="0.3">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-52.336500000000029</v>
      </c>
    </row>
    <row r="5706" spans="1:22" x14ac:dyDescent="0.3">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3.3755999999999986</v>
      </c>
    </row>
    <row r="5708" spans="1:22" x14ac:dyDescent="0.3">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14.563799999999997</v>
      </c>
    </row>
    <row r="5709" spans="1:22" x14ac:dyDescent="0.3">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7.158600000000007</v>
      </c>
    </row>
    <row r="5711" spans="1:22" x14ac:dyDescent="0.3">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619.94999999999993</v>
      </c>
      <c r="T5717">
        <v>5</v>
      </c>
      <c r="U5717">
        <v>0</v>
      </c>
      <c r="V5717">
        <v>111.59099999999995</v>
      </c>
    </row>
    <row r="5718" spans="1:22" x14ac:dyDescent="0.3">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29.160000000000004</v>
      </c>
      <c r="T5718">
        <v>3</v>
      </c>
      <c r="U5718">
        <v>0</v>
      </c>
      <c r="V5718">
        <v>8.4563999999999986</v>
      </c>
    </row>
    <row r="5719" spans="1:22" x14ac:dyDescent="0.3">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57.959999999999994</v>
      </c>
      <c r="T5719">
        <v>7</v>
      </c>
      <c r="U5719">
        <v>0</v>
      </c>
      <c r="V5719">
        <v>27.241199999999996</v>
      </c>
    </row>
    <row r="5720" spans="1:22" x14ac:dyDescent="0.3">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5.2272000000000007</v>
      </c>
    </row>
    <row r="5721" spans="1:22" x14ac:dyDescent="0.3">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21.164000000000005</v>
      </c>
    </row>
    <row r="5722" spans="1:22" x14ac:dyDescent="0.3">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91.176000000000016</v>
      </c>
      <c r="T5723">
        <v>3</v>
      </c>
      <c r="U5723">
        <v>0.2</v>
      </c>
      <c r="V5723">
        <v>4.5587999999999944</v>
      </c>
    </row>
    <row r="5724" spans="1:22" x14ac:dyDescent="0.3">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395.96040000000005</v>
      </c>
    </row>
    <row r="5728" spans="1:22" x14ac:dyDescent="0.3">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185.25779999999997</v>
      </c>
    </row>
    <row r="5735" spans="1:22" x14ac:dyDescent="0.3">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7.9794000000000018</v>
      </c>
    </row>
    <row r="5736" spans="1:22" x14ac:dyDescent="0.3">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8.5543999999999976</v>
      </c>
    </row>
    <row r="5737" spans="1:22" x14ac:dyDescent="0.3">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13.919999999999998</v>
      </c>
      <c r="T5737">
        <v>3</v>
      </c>
      <c r="U5737">
        <v>0.2</v>
      </c>
      <c r="V5737">
        <v>4.8720000000000008</v>
      </c>
    </row>
    <row r="5738" spans="1:22" x14ac:dyDescent="0.3">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38.376000000000005</v>
      </c>
      <c r="T5740">
        <v>3</v>
      </c>
      <c r="U5740">
        <v>0.2</v>
      </c>
      <c r="V5740">
        <v>13.4316</v>
      </c>
    </row>
    <row r="5741" spans="1:22" x14ac:dyDescent="0.3">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6.3504000000000005</v>
      </c>
    </row>
    <row r="5742" spans="1:22" x14ac:dyDescent="0.3">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21.560000000000002</v>
      </c>
      <c r="T5747">
        <v>7</v>
      </c>
      <c r="U5747">
        <v>0</v>
      </c>
      <c r="V5747">
        <v>6.8991999999999987</v>
      </c>
    </row>
    <row r="5748" spans="1:22" x14ac:dyDescent="0.3">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16.560000000000002</v>
      </c>
      <c r="T5750">
        <v>3</v>
      </c>
      <c r="U5750">
        <v>0.2</v>
      </c>
      <c r="V5750">
        <v>-2.4840000000000018</v>
      </c>
    </row>
    <row r="5751" spans="1:22" x14ac:dyDescent="0.3">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-184.83660000000003</v>
      </c>
    </row>
    <row r="5753" spans="1:22" x14ac:dyDescent="0.3">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44.400000000000006</v>
      </c>
      <c r="T5753">
        <v>3</v>
      </c>
      <c r="U5753">
        <v>0</v>
      </c>
      <c r="V5753">
        <v>22.200000000000003</v>
      </c>
    </row>
    <row r="5754" spans="1:22" x14ac:dyDescent="0.3">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3.1599999999999993</v>
      </c>
      <c r="T5757">
        <v>4</v>
      </c>
      <c r="U5757">
        <v>0.8</v>
      </c>
      <c r="V5757">
        <v>-8.532</v>
      </c>
    </row>
    <row r="5758" spans="1:22" x14ac:dyDescent="0.3">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12.114900000000002</v>
      </c>
    </row>
    <row r="5760" spans="1:22" x14ac:dyDescent="0.3">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-1.9791000000000025</v>
      </c>
    </row>
    <row r="5761" spans="1:22" x14ac:dyDescent="0.3">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542.93999999999994</v>
      </c>
      <c r="T5763">
        <v>3</v>
      </c>
      <c r="U5763">
        <v>0</v>
      </c>
      <c r="V5763">
        <v>152.02319999999997</v>
      </c>
    </row>
    <row r="5764" spans="1:22" x14ac:dyDescent="0.3">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1448.8200000000002</v>
      </c>
      <c r="T5765">
        <v>10</v>
      </c>
      <c r="U5765">
        <v>0.1</v>
      </c>
      <c r="V5765">
        <v>209.27399999999992</v>
      </c>
    </row>
    <row r="5766" spans="1:22" x14ac:dyDescent="0.3">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17.693999999999988</v>
      </c>
    </row>
    <row r="5767" spans="1:22" x14ac:dyDescent="0.3">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25.018199999999993</v>
      </c>
    </row>
    <row r="5768" spans="1:22" x14ac:dyDescent="0.3">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60.144000000000005</v>
      </c>
      <c r="T5768">
        <v>6</v>
      </c>
      <c r="U5768">
        <v>0.2</v>
      </c>
      <c r="V5768">
        <v>20.298599999999993</v>
      </c>
    </row>
    <row r="5769" spans="1:22" x14ac:dyDescent="0.3">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335.85479999999984</v>
      </c>
    </row>
    <row r="5774" spans="1:22" x14ac:dyDescent="0.3">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23.968000000000004</v>
      </c>
      <c r="T5775">
        <v>2</v>
      </c>
      <c r="U5775">
        <v>0.2</v>
      </c>
      <c r="V5775">
        <v>2.3967999999999989</v>
      </c>
    </row>
    <row r="5776" spans="1:22" x14ac:dyDescent="0.3">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638.28800000000012</v>
      </c>
      <c r="T5776">
        <v>7</v>
      </c>
      <c r="U5776">
        <v>0.2</v>
      </c>
      <c r="V5776">
        <v>-31.914400000000015</v>
      </c>
    </row>
    <row r="5777" spans="1:22" x14ac:dyDescent="0.3">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16.397999999999996</v>
      </c>
    </row>
    <row r="5786" spans="1:22" x14ac:dyDescent="0.3">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95.143999999999991</v>
      </c>
      <c r="T5789">
        <v>7</v>
      </c>
      <c r="U5789">
        <v>0.2</v>
      </c>
      <c r="V5789">
        <v>10.703699999999987</v>
      </c>
    </row>
    <row r="5790" spans="1:22" x14ac:dyDescent="0.3">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12.320000000000002</v>
      </c>
      <c r="T5790">
        <v>5</v>
      </c>
      <c r="U5790">
        <v>0.2</v>
      </c>
      <c r="V5790">
        <v>1.8479999999999985</v>
      </c>
    </row>
    <row r="5791" spans="1:22" x14ac:dyDescent="0.3">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15.524999999999999</v>
      </c>
    </row>
    <row r="5796" spans="1:22" x14ac:dyDescent="0.3">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46.672000000000004</v>
      </c>
      <c r="T5796">
        <v>2</v>
      </c>
      <c r="U5796">
        <v>0.2</v>
      </c>
      <c r="V5796">
        <v>16.3352</v>
      </c>
    </row>
    <row r="5797" spans="1:22" x14ac:dyDescent="0.3">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362.84040000000005</v>
      </c>
    </row>
    <row r="5798" spans="1:22" x14ac:dyDescent="0.3">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-6.0196000000000538</v>
      </c>
    </row>
    <row r="5802" spans="1:22" x14ac:dyDescent="0.3">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10.368000000000002</v>
      </c>
      <c r="T5803">
        <v>2</v>
      </c>
      <c r="U5803">
        <v>0.2</v>
      </c>
      <c r="V5803">
        <v>3.6288</v>
      </c>
    </row>
    <row r="5804" spans="1:22" x14ac:dyDescent="0.3">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15.984000000000002</v>
      </c>
      <c r="T5804">
        <v>2</v>
      </c>
      <c r="U5804">
        <v>0.2</v>
      </c>
      <c r="V5804">
        <v>1.1988000000000003</v>
      </c>
    </row>
    <row r="5805" spans="1:22" x14ac:dyDescent="0.3">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8.7168000000000063</v>
      </c>
    </row>
    <row r="5810" spans="1:22" x14ac:dyDescent="0.3">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8.3328000000000024</v>
      </c>
    </row>
    <row r="5811" spans="1:22" x14ac:dyDescent="0.3">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132.22400000000002</v>
      </c>
      <c r="T5811">
        <v>4</v>
      </c>
      <c r="U5811">
        <v>0.2</v>
      </c>
      <c r="V5811">
        <v>-18.180799999999998</v>
      </c>
    </row>
    <row r="5812" spans="1:22" x14ac:dyDescent="0.3">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15.633199999999988</v>
      </c>
    </row>
    <row r="5814" spans="1:22" x14ac:dyDescent="0.3">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v>
      </c>
    </row>
    <row r="5820" spans="1:22" x14ac:dyDescent="0.3">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93.149999999999991</v>
      </c>
      <c r="T5820">
        <v>9</v>
      </c>
      <c r="U5820">
        <v>0</v>
      </c>
      <c r="V5820">
        <v>44.712000000000003</v>
      </c>
    </row>
    <row r="5821" spans="1:22" x14ac:dyDescent="0.3">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4.7724000000000046</v>
      </c>
    </row>
    <row r="5823" spans="1:22" x14ac:dyDescent="0.3">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176.78640000000001</v>
      </c>
    </row>
    <row r="5834" spans="1:22" x14ac:dyDescent="0.3">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-42.799999999999983</v>
      </c>
    </row>
    <row r="5837" spans="1:22" x14ac:dyDescent="0.3">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-8.1674999999999933</v>
      </c>
    </row>
    <row r="5839" spans="1:22" x14ac:dyDescent="0.3">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5.7568000000000019</v>
      </c>
    </row>
    <row r="5840" spans="1:22" x14ac:dyDescent="0.3">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83.699999999999989</v>
      </c>
      <c r="T5840">
        <v>5</v>
      </c>
      <c r="U5840">
        <v>0</v>
      </c>
      <c r="V5840">
        <v>3.3479999999999954</v>
      </c>
    </row>
    <row r="5841" spans="1:22" x14ac:dyDescent="0.3">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415.96800000000007</v>
      </c>
      <c r="T5843">
        <v>4</v>
      </c>
      <c r="U5843">
        <v>0.2</v>
      </c>
      <c r="V5843">
        <v>51.995999999999981</v>
      </c>
    </row>
    <row r="5844" spans="1:22" x14ac:dyDescent="0.3">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29.145599999999995</v>
      </c>
    </row>
    <row r="5846" spans="1:22" x14ac:dyDescent="0.3">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54.404699999999963</v>
      </c>
    </row>
    <row r="5847" spans="1:22" x14ac:dyDescent="0.3">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v>
      </c>
    </row>
    <row r="5858" spans="1:22" x14ac:dyDescent="0.3">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1.3619999999999997</v>
      </c>
      <c r="T5858">
        <v>1</v>
      </c>
      <c r="U5858">
        <v>0.8</v>
      </c>
      <c r="V5858">
        <v>-2.1792000000000007</v>
      </c>
    </row>
    <row r="5859" spans="1:22" x14ac:dyDescent="0.3">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239.66599999999997</v>
      </c>
      <c r="T5860">
        <v>2</v>
      </c>
      <c r="U5860">
        <v>0.15</v>
      </c>
      <c r="V5860">
        <v>14.097999999999999</v>
      </c>
    </row>
    <row r="5861" spans="1:22" x14ac:dyDescent="0.3">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45.293999999999983</v>
      </c>
    </row>
    <row r="5862" spans="1:22" x14ac:dyDescent="0.3">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1603.1360000000002</v>
      </c>
      <c r="T5871">
        <v>4</v>
      </c>
      <c r="U5871">
        <v>0.2</v>
      </c>
      <c r="V5871">
        <v>100.19599999999997</v>
      </c>
    </row>
    <row r="5872" spans="1:22" x14ac:dyDescent="0.3">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1293.4879999999998</v>
      </c>
      <c r="T5872">
        <v>7</v>
      </c>
      <c r="U5872">
        <v>0.2</v>
      </c>
      <c r="V5872">
        <v>80.843000000000075</v>
      </c>
    </row>
    <row r="5873" spans="1:22" x14ac:dyDescent="0.3">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9.5400000000000009</v>
      </c>
      <c r="T5876">
        <v>3</v>
      </c>
      <c r="U5876">
        <v>0</v>
      </c>
      <c r="V5876">
        <v>4.3883999999999999</v>
      </c>
    </row>
    <row r="5877" spans="1:22" x14ac:dyDescent="0.3">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8.7906000000000013</v>
      </c>
    </row>
    <row r="5880" spans="1:22" x14ac:dyDescent="0.3">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68.846399999999988</v>
      </c>
    </row>
    <row r="5881" spans="1:22" x14ac:dyDescent="0.3">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92.236799999999988</v>
      </c>
    </row>
    <row r="5882" spans="1:22" x14ac:dyDescent="0.3">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196.50359999999978</v>
      </c>
    </row>
    <row r="5887" spans="1:22" x14ac:dyDescent="0.3">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23.968799999999998</v>
      </c>
    </row>
    <row r="5897" spans="1:22" x14ac:dyDescent="0.3">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44.400000000000006</v>
      </c>
      <c r="T5897">
        <v>3</v>
      </c>
      <c r="U5897">
        <v>0</v>
      </c>
      <c r="V5897">
        <v>22.200000000000003</v>
      </c>
    </row>
    <row r="5898" spans="1:22" x14ac:dyDescent="0.3">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22.226399999999998</v>
      </c>
    </row>
    <row r="5906" spans="1:22" x14ac:dyDescent="0.3">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26.400000000000002</v>
      </c>
      <c r="T5906">
        <v>5</v>
      </c>
      <c r="U5906">
        <v>0</v>
      </c>
      <c r="V5906">
        <v>12.672000000000001</v>
      </c>
    </row>
    <row r="5907" spans="1:22" x14ac:dyDescent="0.3">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362.83500000000004</v>
      </c>
    </row>
    <row r="5928" spans="1:22" x14ac:dyDescent="0.3">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316.13920000000007</v>
      </c>
    </row>
    <row r="5929" spans="1:22" x14ac:dyDescent="0.3">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3.9248000000000003</v>
      </c>
    </row>
    <row r="5931" spans="1:22" x14ac:dyDescent="0.3">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13.392000000000001</v>
      </c>
      <c r="T5934">
        <v>3</v>
      </c>
      <c r="U5934">
        <v>0.2</v>
      </c>
      <c r="V5934">
        <v>1.0044</v>
      </c>
    </row>
    <row r="5935" spans="1:22" x14ac:dyDescent="0.3">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16.776000000000003</v>
      </c>
      <c r="T5935">
        <v>3</v>
      </c>
      <c r="U5935">
        <v>0.2</v>
      </c>
      <c r="V5935">
        <v>4.8231000000000002</v>
      </c>
    </row>
    <row r="5936" spans="1:22" x14ac:dyDescent="0.3">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13.216000000000001</v>
      </c>
      <c r="T5941">
        <v>4</v>
      </c>
      <c r="U5941">
        <v>0.2</v>
      </c>
      <c r="V5941">
        <v>4.2951999999999995</v>
      </c>
    </row>
    <row r="5942" spans="1:22" x14ac:dyDescent="0.3">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2.6376000000000004</v>
      </c>
    </row>
    <row r="5946" spans="1:22" x14ac:dyDescent="0.3">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12.441600000000001</v>
      </c>
    </row>
    <row r="5948" spans="1:22" x14ac:dyDescent="0.3">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12.690999999999999</v>
      </c>
    </row>
    <row r="5950" spans="1:22" x14ac:dyDescent="0.3">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299.96999999999997</v>
      </c>
      <c r="T5951">
        <v>3</v>
      </c>
      <c r="U5951">
        <v>0</v>
      </c>
      <c r="V5951">
        <v>125.98740000000001</v>
      </c>
    </row>
    <row r="5952" spans="1:22" x14ac:dyDescent="0.3">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112.49279999999999</v>
      </c>
    </row>
    <row r="5954" spans="1:22" x14ac:dyDescent="0.3">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20.736000000000004</v>
      </c>
      <c r="T5954">
        <v>4</v>
      </c>
      <c r="U5954">
        <v>0.2</v>
      </c>
      <c r="V5954">
        <v>7.2576000000000001</v>
      </c>
    </row>
    <row r="5955" spans="1:22" x14ac:dyDescent="0.3">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2.9400000000000004</v>
      </c>
    </row>
    <row r="5956" spans="1:22" x14ac:dyDescent="0.3">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23.968000000000004</v>
      </c>
      <c r="T5956">
        <v>2</v>
      </c>
      <c r="U5956">
        <v>0.2</v>
      </c>
      <c r="V5956">
        <v>7.7896000000000001</v>
      </c>
    </row>
    <row r="5957" spans="1:22" x14ac:dyDescent="0.3">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5.1659999999999986</v>
      </c>
    </row>
    <row r="5967" spans="1:22" x14ac:dyDescent="0.3">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10.787999999999997</v>
      </c>
    </row>
    <row r="5969" spans="1:22" x14ac:dyDescent="0.3">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124.48799999999994</v>
      </c>
    </row>
    <row r="5976" spans="1:22" x14ac:dyDescent="0.3">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6.3504000000000005</v>
      </c>
    </row>
    <row r="5985" spans="1:22" x14ac:dyDescent="0.3">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185.57999999999998</v>
      </c>
      <c r="T5986">
        <v>6</v>
      </c>
      <c r="U5986">
        <v>0</v>
      </c>
      <c r="V5986">
        <v>76.087800000000001</v>
      </c>
    </row>
    <row r="5987" spans="1:22" x14ac:dyDescent="0.3">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0.87919999999999732</v>
      </c>
    </row>
    <row r="5989" spans="1:22" x14ac:dyDescent="0.3">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120.51060000000001</v>
      </c>
    </row>
    <row r="5990" spans="1:22" x14ac:dyDescent="0.3">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504.90000000000003</v>
      </c>
      <c r="T5991">
        <v>5</v>
      </c>
      <c r="U5991">
        <v>0</v>
      </c>
      <c r="V5991">
        <v>126.22500000000002</v>
      </c>
    </row>
    <row r="5992" spans="1:22" x14ac:dyDescent="0.3">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1.6899999999999986</v>
      </c>
    </row>
    <row r="5997" spans="1:22" x14ac:dyDescent="0.3">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458.42999999999995</v>
      </c>
      <c r="T5997">
        <v>5</v>
      </c>
      <c r="U5997">
        <v>0.3</v>
      </c>
      <c r="V5997">
        <v>-137.52900000000002</v>
      </c>
    </row>
    <row r="5998" spans="1:22" x14ac:dyDescent="0.3">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4.2293999999999699</v>
      </c>
    </row>
    <row r="6001" spans="1:22" x14ac:dyDescent="0.3">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12.441600000000001</v>
      </c>
    </row>
    <row r="6002" spans="1:22" x14ac:dyDescent="0.3">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8.5371999999999968</v>
      </c>
    </row>
    <row r="6008" spans="1:22" x14ac:dyDescent="0.3">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128.85000000000002</v>
      </c>
      <c r="T6008">
        <v>3</v>
      </c>
      <c r="U6008">
        <v>0</v>
      </c>
      <c r="V6008">
        <v>3.8654999999999973</v>
      </c>
    </row>
    <row r="6009" spans="1:22" x14ac:dyDescent="0.3">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15.633199999999988</v>
      </c>
    </row>
    <row r="6018" spans="1:22" x14ac:dyDescent="0.3">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26.630399999999998</v>
      </c>
    </row>
    <row r="6021" spans="1:22" x14ac:dyDescent="0.3">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4.6818000000000008</v>
      </c>
    </row>
    <row r="6023" spans="1:22" x14ac:dyDescent="0.3">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7.080000000000001</v>
      </c>
      <c r="T6024">
        <v>3</v>
      </c>
      <c r="U6024">
        <v>0.2</v>
      </c>
      <c r="V6024">
        <v>2.4779999999999989</v>
      </c>
    </row>
    <row r="6025" spans="1:22" x14ac:dyDescent="0.3">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64.627199999999988</v>
      </c>
    </row>
    <row r="6027" spans="1:22" x14ac:dyDescent="0.3">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10.368000000000002</v>
      </c>
      <c r="T6027">
        <v>2</v>
      </c>
      <c r="U6027">
        <v>0.2</v>
      </c>
      <c r="V6027">
        <v>3.7584</v>
      </c>
    </row>
    <row r="6028" spans="1:22" x14ac:dyDescent="0.3">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0.33599999999999963</v>
      </c>
    </row>
    <row r="6029" spans="1:22" x14ac:dyDescent="0.3">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6.5471999999999984</v>
      </c>
    </row>
    <row r="6034" spans="1:22" x14ac:dyDescent="0.3">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5.1815999999999995</v>
      </c>
    </row>
    <row r="6036" spans="1:22" x14ac:dyDescent="0.3">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42.599999999999994</v>
      </c>
      <c r="T6038">
        <v>3</v>
      </c>
      <c r="U6038">
        <v>0</v>
      </c>
      <c r="V6038">
        <v>16.614000000000001</v>
      </c>
    </row>
    <row r="6039" spans="1:22" x14ac:dyDescent="0.3">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54.691199999999995</v>
      </c>
    </row>
    <row r="6040" spans="1:22" x14ac:dyDescent="0.3">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5.1967999999999961</v>
      </c>
    </row>
    <row r="6041" spans="1:22" x14ac:dyDescent="0.3">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2.5343999999999998</v>
      </c>
    </row>
    <row r="6042" spans="1:22" x14ac:dyDescent="0.3">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177.19799999999998</v>
      </c>
    </row>
    <row r="6044" spans="1:22" x14ac:dyDescent="0.3">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692.93999999999994</v>
      </c>
      <c r="T6048">
        <v>3</v>
      </c>
      <c r="U6048">
        <v>0</v>
      </c>
      <c r="V6048">
        <v>173.23500000000001</v>
      </c>
    </row>
    <row r="6049" spans="1:22" x14ac:dyDescent="0.3">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173.48800000000003</v>
      </c>
      <c r="T6051">
        <v>7</v>
      </c>
      <c r="U6051">
        <v>0.2</v>
      </c>
      <c r="V6051">
        <v>54.214999999999982</v>
      </c>
    </row>
    <row r="6052" spans="1:22" x14ac:dyDescent="0.3">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76.27200000000002</v>
      </c>
    </row>
    <row r="6054" spans="1:22" x14ac:dyDescent="0.3">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7.7000000000000028</v>
      </c>
    </row>
    <row r="6056" spans="1:22" x14ac:dyDescent="0.3">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2.0679999999999996</v>
      </c>
      <c r="T6057">
        <v>1</v>
      </c>
      <c r="U6057">
        <v>0.8</v>
      </c>
      <c r="V6057">
        <v>-3.4122000000000003</v>
      </c>
    </row>
    <row r="6058" spans="1:22" x14ac:dyDescent="0.3">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30.391999999999996</v>
      </c>
    </row>
    <row r="6059" spans="1:22" x14ac:dyDescent="0.3">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27.968000000000004</v>
      </c>
      <c r="T6061">
        <v>2</v>
      </c>
      <c r="U6061">
        <v>0.2</v>
      </c>
      <c r="V6061">
        <v>6.9920000000000009</v>
      </c>
    </row>
    <row r="6062" spans="1:22" x14ac:dyDescent="0.3">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88.960000000000008</v>
      </c>
      <c r="T6068">
        <v>8</v>
      </c>
      <c r="U6068">
        <v>0.2</v>
      </c>
      <c r="V6068">
        <v>10.007999999999988</v>
      </c>
    </row>
    <row r="6069" spans="1:22" x14ac:dyDescent="0.3">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343.20000000000005</v>
      </c>
      <c r="T6071">
        <v>1</v>
      </c>
      <c r="U6071">
        <v>0.2</v>
      </c>
      <c r="V6071">
        <v>38.609999999999957</v>
      </c>
    </row>
    <row r="6072" spans="1:22" x14ac:dyDescent="0.3">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6.2159999999999993</v>
      </c>
      <c r="T6084">
        <v>6</v>
      </c>
      <c r="U6084">
        <v>0.8</v>
      </c>
      <c r="V6084">
        <v>-9.634800000000002</v>
      </c>
    </row>
    <row r="6085" spans="1:22" x14ac:dyDescent="0.3">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2.6567999999999969</v>
      </c>
    </row>
    <row r="6086" spans="1:22" x14ac:dyDescent="0.3">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-0.60080000000000044</v>
      </c>
    </row>
    <row r="6087" spans="1:22" x14ac:dyDescent="0.3">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4.4879999999999995</v>
      </c>
      <c r="T6088">
        <v>6</v>
      </c>
      <c r="U6088">
        <v>0.8</v>
      </c>
      <c r="V6088">
        <v>-6.7320000000000011</v>
      </c>
    </row>
    <row r="6089" spans="1:22" x14ac:dyDescent="0.3">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1.1880000000000002</v>
      </c>
      <c r="T6091">
        <v>2</v>
      </c>
      <c r="U6091">
        <v>0.7</v>
      </c>
      <c r="V6091">
        <v>-0.98999999999999977</v>
      </c>
    </row>
    <row r="6092" spans="1:22" x14ac:dyDescent="0.3">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95.759999999999991</v>
      </c>
    </row>
    <row r="6094" spans="1:22" x14ac:dyDescent="0.3">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18.104400000000002</v>
      </c>
    </row>
    <row r="6095" spans="1:22" x14ac:dyDescent="0.3">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2.0999999999999996</v>
      </c>
    </row>
    <row r="6111" spans="1:22" x14ac:dyDescent="0.3">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1.9079999999999997</v>
      </c>
      <c r="T6111">
        <v>3</v>
      </c>
      <c r="U6111">
        <v>0.8</v>
      </c>
      <c r="V6111">
        <v>-3.2436000000000016</v>
      </c>
    </row>
    <row r="6112" spans="1:22" x14ac:dyDescent="0.3">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1474.8020000000001</v>
      </c>
      <c r="T6112">
        <v>7</v>
      </c>
      <c r="U6112">
        <v>0.3</v>
      </c>
      <c r="V6112">
        <v>-21.068600000000174</v>
      </c>
    </row>
    <row r="6113" spans="1:22" x14ac:dyDescent="0.3">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14.142599999999996</v>
      </c>
    </row>
    <row r="6118" spans="1:22" x14ac:dyDescent="0.3">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592.78960000000006</v>
      </c>
    </row>
    <row r="6119" spans="1:22" x14ac:dyDescent="0.3">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4.6175999999999995</v>
      </c>
    </row>
    <row r="6125" spans="1:22" x14ac:dyDescent="0.3">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6.8119999999999994</v>
      </c>
    </row>
    <row r="6126" spans="1:22" x14ac:dyDescent="0.3">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12.095999999999997</v>
      </c>
    </row>
    <row r="6136" spans="1:22" x14ac:dyDescent="0.3">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55.911999999999978</v>
      </c>
    </row>
    <row r="6137" spans="1:22" x14ac:dyDescent="0.3">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27.695999999999998</v>
      </c>
      <c r="T6137">
        <v>3</v>
      </c>
      <c r="U6137">
        <v>0.2</v>
      </c>
      <c r="V6137">
        <v>3.4619999999999997</v>
      </c>
    </row>
    <row r="6138" spans="1:22" x14ac:dyDescent="0.3">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73.163999999999987</v>
      </c>
      <c r="T6138">
        <v>6</v>
      </c>
      <c r="U6138">
        <v>0.8</v>
      </c>
      <c r="V6138">
        <v>-186.56820000000005</v>
      </c>
    </row>
    <row r="6139" spans="1:22" x14ac:dyDescent="0.3">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11.222399999999999</v>
      </c>
    </row>
    <row r="6140" spans="1:22" x14ac:dyDescent="0.3">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119.03999999999999</v>
      </c>
      <c r="T6145">
        <v>6</v>
      </c>
      <c r="U6145">
        <v>0</v>
      </c>
      <c r="V6145">
        <v>48.806400000000011</v>
      </c>
    </row>
    <row r="6146" spans="1:22" x14ac:dyDescent="0.3">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12.599000000000004</v>
      </c>
    </row>
    <row r="6151" spans="1:22" x14ac:dyDescent="0.3">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354.90000000000003</v>
      </c>
      <c r="T6152">
        <v>5</v>
      </c>
      <c r="U6152">
        <v>0</v>
      </c>
      <c r="V6152">
        <v>88.725000000000023</v>
      </c>
    </row>
    <row r="6153" spans="1:22" x14ac:dyDescent="0.3">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70.490000000000009</v>
      </c>
    </row>
    <row r="6154" spans="1:22" x14ac:dyDescent="0.3">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51.967999999999996</v>
      </c>
      <c r="T6155">
        <v>2</v>
      </c>
      <c r="U6155">
        <v>0.2</v>
      </c>
      <c r="V6155">
        <v>10.393599999999998</v>
      </c>
    </row>
    <row r="6156" spans="1:22" x14ac:dyDescent="0.3">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42.408000000000008</v>
      </c>
      <c r="T6158">
        <v>3</v>
      </c>
      <c r="U6158">
        <v>0.2</v>
      </c>
      <c r="V6158">
        <v>9.5418000000000003</v>
      </c>
    </row>
    <row r="6159" spans="1:22" x14ac:dyDescent="0.3">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23.419200000000011</v>
      </c>
    </row>
    <row r="6161" spans="1:22" x14ac:dyDescent="0.3">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108.17520000000002</v>
      </c>
    </row>
    <row r="6162" spans="1:22" x14ac:dyDescent="0.3">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-25.737000000000002</v>
      </c>
    </row>
    <row r="6166" spans="1:22" x14ac:dyDescent="0.3">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20.016000000000002</v>
      </c>
      <c r="T6167">
        <v>3</v>
      </c>
      <c r="U6167">
        <v>0.2</v>
      </c>
      <c r="V6167">
        <v>5.5044000000000013</v>
      </c>
    </row>
    <row r="6168" spans="1:22" x14ac:dyDescent="0.3">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53.199999999999989</v>
      </c>
    </row>
    <row r="6169" spans="1:22" x14ac:dyDescent="0.3">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34.248000000000005</v>
      </c>
      <c r="T6172">
        <v>3</v>
      </c>
      <c r="U6172">
        <v>0.2</v>
      </c>
      <c r="V6172">
        <v>11.558699999999998</v>
      </c>
    </row>
    <row r="6173" spans="1:22" x14ac:dyDescent="0.3">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9.1160000000000014</v>
      </c>
    </row>
    <row r="6176" spans="1:22" x14ac:dyDescent="0.3">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v>
      </c>
    </row>
    <row r="6180" spans="1:22" x14ac:dyDescent="0.3">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629.94999999999993</v>
      </c>
      <c r="T6182">
        <v>5</v>
      </c>
      <c r="U6182">
        <v>0</v>
      </c>
      <c r="V6182">
        <v>176.38600000000002</v>
      </c>
    </row>
    <row r="6183" spans="1:22" x14ac:dyDescent="0.3">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11.793599999999998</v>
      </c>
    </row>
    <row r="6190" spans="1:22" x14ac:dyDescent="0.3">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383.84000000000003</v>
      </c>
      <c r="T6191">
        <v>4</v>
      </c>
      <c r="U6191">
        <v>0.2</v>
      </c>
      <c r="V6191">
        <v>47.97999999999999</v>
      </c>
    </row>
    <row r="6192" spans="1:22" x14ac:dyDescent="0.3">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799.56000000000006</v>
      </c>
      <c r="T6192">
        <v>9</v>
      </c>
      <c r="U6192">
        <v>0</v>
      </c>
      <c r="V6192">
        <v>207.88559999999998</v>
      </c>
    </row>
    <row r="6193" spans="1:22" x14ac:dyDescent="0.3">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63.769999999999996</v>
      </c>
      <c r="T6199">
        <v>7</v>
      </c>
      <c r="U6199">
        <v>0</v>
      </c>
      <c r="V6199">
        <v>28.696499999999993</v>
      </c>
    </row>
    <row r="6200" spans="1:22" x14ac:dyDescent="0.3">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-4.9004999999999974</v>
      </c>
    </row>
    <row r="6204" spans="1:22" x14ac:dyDescent="0.3">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7.0489999999999498</v>
      </c>
    </row>
    <row r="6205" spans="1:22" x14ac:dyDescent="0.3">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-47.030399999999986</v>
      </c>
    </row>
    <row r="6206" spans="1:22" x14ac:dyDescent="0.3">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51.016000000000005</v>
      </c>
      <c r="T6207">
        <v>7</v>
      </c>
      <c r="U6207">
        <v>0.2</v>
      </c>
      <c r="V6207">
        <v>15.942499999999992</v>
      </c>
    </row>
    <row r="6208" spans="1:22" x14ac:dyDescent="0.3">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18.240000000000002</v>
      </c>
      <c r="T6214">
        <v>3</v>
      </c>
      <c r="U6214">
        <v>0</v>
      </c>
      <c r="V6214">
        <v>9.120000000000001</v>
      </c>
    </row>
    <row r="6215" spans="1:22" x14ac:dyDescent="0.3">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22.074799999999996</v>
      </c>
    </row>
    <row r="6216" spans="1:22" x14ac:dyDescent="0.3">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19.084800000000005</v>
      </c>
    </row>
    <row r="6225" spans="1:22" x14ac:dyDescent="0.3">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1.0730999999999993</v>
      </c>
    </row>
    <row r="6226" spans="1:22" x14ac:dyDescent="0.3">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218.35200000000003</v>
      </c>
      <c r="T6226">
        <v>3</v>
      </c>
      <c r="U6226">
        <v>0.2</v>
      </c>
      <c r="V6226">
        <v>-54.588000000000008</v>
      </c>
    </row>
    <row r="6227" spans="1:22" x14ac:dyDescent="0.3">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66.294000000000011</v>
      </c>
      <c r="T6227">
        <v>1</v>
      </c>
      <c r="U6227">
        <v>0.7</v>
      </c>
      <c r="V6227">
        <v>-103.86059999999998</v>
      </c>
    </row>
    <row r="6228" spans="1:22" x14ac:dyDescent="0.3">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-14.558399999999978</v>
      </c>
    </row>
    <row r="6229" spans="1:22" x14ac:dyDescent="0.3">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459.98749999999995</v>
      </c>
    </row>
    <row r="6237" spans="1:22" x14ac:dyDescent="0.3">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-17.991000000000003</v>
      </c>
    </row>
    <row r="6238" spans="1:22" x14ac:dyDescent="0.3">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21.64500000000001</v>
      </c>
    </row>
    <row r="6241" spans="1:22" x14ac:dyDescent="0.3">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25.349999999999998</v>
      </c>
      <c r="T6245">
        <v>3</v>
      </c>
      <c r="U6245">
        <v>0</v>
      </c>
      <c r="V6245">
        <v>7.6049999999999978</v>
      </c>
    </row>
    <row r="6246" spans="1:22" x14ac:dyDescent="0.3">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6.011400000000001</v>
      </c>
    </row>
    <row r="6249" spans="1:22" x14ac:dyDescent="0.3">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58.320000000000007</v>
      </c>
      <c r="T6254">
        <v>9</v>
      </c>
      <c r="U6254">
        <v>0</v>
      </c>
      <c r="V6254">
        <v>27.993600000000001</v>
      </c>
    </row>
    <row r="6255" spans="1:22" x14ac:dyDescent="0.3">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200.96999999999997</v>
      </c>
      <c r="T6255">
        <v>3</v>
      </c>
      <c r="U6255">
        <v>0</v>
      </c>
      <c r="V6255">
        <v>50.242500000000007</v>
      </c>
    </row>
    <row r="6256" spans="1:22" x14ac:dyDescent="0.3">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3.4440000000000008</v>
      </c>
      <c r="T6258">
        <v>1</v>
      </c>
      <c r="U6258">
        <v>0.7</v>
      </c>
      <c r="V6258">
        <v>-2.5255999999999998</v>
      </c>
    </row>
    <row r="6259" spans="1:22" x14ac:dyDescent="0.3">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3.4880000000000004</v>
      </c>
      <c r="T6267">
        <v>2</v>
      </c>
      <c r="U6267">
        <v>0.2</v>
      </c>
      <c r="V6267">
        <v>1.1771999999999998</v>
      </c>
    </row>
    <row r="6268" spans="1:22" x14ac:dyDescent="0.3">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143.85600000000002</v>
      </c>
      <c r="T6268">
        <v>9</v>
      </c>
      <c r="U6268">
        <v>0.2</v>
      </c>
      <c r="V6268">
        <v>48.551399999999994</v>
      </c>
    </row>
    <row r="6269" spans="1:22" x14ac:dyDescent="0.3">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22.450000000000003</v>
      </c>
      <c r="T6270">
        <v>5</v>
      </c>
      <c r="U6270">
        <v>0</v>
      </c>
      <c r="V6270">
        <v>10.327</v>
      </c>
    </row>
    <row r="6271" spans="1:22" x14ac:dyDescent="0.3">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43.464599999999905</v>
      </c>
    </row>
    <row r="6273" spans="1:22" x14ac:dyDescent="0.3">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23.262400000000003</v>
      </c>
    </row>
    <row r="6275" spans="1:22" x14ac:dyDescent="0.3">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12.419999999999998</v>
      </c>
      <c r="T6275">
        <v>3</v>
      </c>
      <c r="U6275">
        <v>0</v>
      </c>
      <c r="V6275">
        <v>4.4711999999999996</v>
      </c>
    </row>
    <row r="6276" spans="1:22" x14ac:dyDescent="0.3">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428.40000000000003</v>
      </c>
      <c r="T6276">
        <v>3</v>
      </c>
      <c r="U6276">
        <v>0</v>
      </c>
      <c r="V6276">
        <v>89.963999999999999</v>
      </c>
    </row>
    <row r="6277" spans="1:22" x14ac:dyDescent="0.3">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10.890000000000002</v>
      </c>
    </row>
    <row r="6278" spans="1:22" x14ac:dyDescent="0.3">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63.824000000000005</v>
      </c>
      <c r="T6283">
        <v>2</v>
      </c>
      <c r="U6283">
        <v>0.2</v>
      </c>
      <c r="V6283">
        <v>9.5735999999999937</v>
      </c>
    </row>
    <row r="6284" spans="1:22" x14ac:dyDescent="0.3">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-26.541000000000004</v>
      </c>
    </row>
    <row r="6285" spans="1:22" x14ac:dyDescent="0.3">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143.30299999999997</v>
      </c>
    </row>
    <row r="6286" spans="1:22" x14ac:dyDescent="0.3">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17.998199999999997</v>
      </c>
    </row>
    <row r="6289" spans="1:22" x14ac:dyDescent="0.3">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915.13600000000008</v>
      </c>
      <c r="T6291">
        <v>4</v>
      </c>
      <c r="U6291">
        <v>0.2</v>
      </c>
      <c r="V6291">
        <v>102.95279999999988</v>
      </c>
    </row>
    <row r="6292" spans="1:22" x14ac:dyDescent="0.3">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91.772800000000018</v>
      </c>
    </row>
    <row r="6293" spans="1:22" x14ac:dyDescent="0.3">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1737.1799999999998</v>
      </c>
      <c r="T6297">
        <v>6</v>
      </c>
      <c r="U6297">
        <v>0</v>
      </c>
      <c r="V6297">
        <v>503.78219999999976</v>
      </c>
    </row>
    <row r="6298" spans="1:22" x14ac:dyDescent="0.3">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66.627199999999988</v>
      </c>
    </row>
    <row r="6300" spans="1:22" x14ac:dyDescent="0.3">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9.5570999999999984</v>
      </c>
    </row>
    <row r="6302" spans="1:22" x14ac:dyDescent="0.3">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195.96000000000004</v>
      </c>
      <c r="T6304">
        <v>5</v>
      </c>
      <c r="U6304">
        <v>0.2</v>
      </c>
      <c r="V6304">
        <v>19.596000000000018</v>
      </c>
    </row>
    <row r="6305" spans="1:22" x14ac:dyDescent="0.3">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23.234999999999992</v>
      </c>
    </row>
    <row r="6306" spans="1:22" x14ac:dyDescent="0.3">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17.584000000000003</v>
      </c>
      <c r="T6307">
        <v>7</v>
      </c>
      <c r="U6307">
        <v>0.2</v>
      </c>
      <c r="V6307">
        <v>-4.1761999999999997</v>
      </c>
    </row>
    <row r="6308" spans="1:22" x14ac:dyDescent="0.3">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104.78399999999999</v>
      </c>
      <c r="T6308">
        <v>1</v>
      </c>
      <c r="U6308">
        <v>0.2</v>
      </c>
      <c r="V6308">
        <v>-14.407800000000009</v>
      </c>
    </row>
    <row r="6309" spans="1:22" x14ac:dyDescent="0.3">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47.952000000000005</v>
      </c>
      <c r="T6309">
        <v>3</v>
      </c>
      <c r="U6309">
        <v>0.2</v>
      </c>
      <c r="V6309">
        <v>16.783200000000001</v>
      </c>
    </row>
    <row r="6310" spans="1:22" x14ac:dyDescent="0.3">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650.35200000000009</v>
      </c>
      <c r="T6310">
        <v>3</v>
      </c>
      <c r="U6310">
        <v>0.2</v>
      </c>
      <c r="V6310">
        <v>-97.552800000000076</v>
      </c>
    </row>
    <row r="6311" spans="1:22" x14ac:dyDescent="0.3">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629.18400000000008</v>
      </c>
      <c r="T6311">
        <v>8</v>
      </c>
      <c r="U6311">
        <v>0.2</v>
      </c>
      <c r="V6311">
        <v>228.07919999999999</v>
      </c>
    </row>
    <row r="6312" spans="1:22" x14ac:dyDescent="0.3">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5.3115999999999985</v>
      </c>
    </row>
    <row r="6313" spans="1:22" x14ac:dyDescent="0.3">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127.94999999999999</v>
      </c>
      <c r="T6313">
        <v>3</v>
      </c>
      <c r="U6313">
        <v>0</v>
      </c>
      <c r="V6313">
        <v>21.751499999999986</v>
      </c>
    </row>
    <row r="6314" spans="1:22" x14ac:dyDescent="0.3">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81.131400000000014</v>
      </c>
    </row>
    <row r="6315" spans="1:22" x14ac:dyDescent="0.3">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69.177599999999984</v>
      </c>
    </row>
    <row r="6319" spans="1:22" x14ac:dyDescent="0.3">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39.960000000000008</v>
      </c>
      <c r="T6320">
        <v>5</v>
      </c>
      <c r="U6320">
        <v>0.2</v>
      </c>
      <c r="V6320">
        <v>3.4964999999999993</v>
      </c>
    </row>
    <row r="6321" spans="1:22" x14ac:dyDescent="0.3">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31.005899999999997</v>
      </c>
    </row>
    <row r="6326" spans="1:22" x14ac:dyDescent="0.3">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15.979199999999999</v>
      </c>
    </row>
    <row r="6333" spans="1:22" x14ac:dyDescent="0.3">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15.993599999999997</v>
      </c>
    </row>
    <row r="6339" spans="1:22" x14ac:dyDescent="0.3">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339.96000000000004</v>
      </c>
      <c r="T6339">
        <v>5</v>
      </c>
      <c r="U6339">
        <v>0.2</v>
      </c>
      <c r="V6339">
        <v>42.494999999999948</v>
      </c>
    </row>
    <row r="6340" spans="1:22" x14ac:dyDescent="0.3">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1351.9895999999999</v>
      </c>
    </row>
    <row r="6343" spans="1:22" x14ac:dyDescent="0.3">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170.51129999999998</v>
      </c>
    </row>
    <row r="6348" spans="1:22" x14ac:dyDescent="0.3">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8.6352000000000011</v>
      </c>
    </row>
    <row r="6362" spans="1:22" x14ac:dyDescent="0.3">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15.764000000000003</v>
      </c>
    </row>
    <row r="6363" spans="1:22" x14ac:dyDescent="0.3">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51.016000000000005</v>
      </c>
      <c r="T6363">
        <v>7</v>
      </c>
      <c r="U6363">
        <v>0.2</v>
      </c>
      <c r="V6363">
        <v>8.2900999999999954</v>
      </c>
    </row>
    <row r="6364" spans="1:22" x14ac:dyDescent="0.3">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103.99920000000003</v>
      </c>
    </row>
    <row r="6366" spans="1:22" x14ac:dyDescent="0.3">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24.883200000000002</v>
      </c>
    </row>
    <row r="6367" spans="1:22" x14ac:dyDescent="0.3">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113.56800000000001</v>
      </c>
      <c r="T6372">
        <v>2</v>
      </c>
      <c r="U6372">
        <v>0.2</v>
      </c>
      <c r="V6372">
        <v>12.776399999999988</v>
      </c>
    </row>
    <row r="6373" spans="1:22" x14ac:dyDescent="0.3">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-11.825600000000001</v>
      </c>
    </row>
    <row r="6383" spans="1:22" x14ac:dyDescent="0.3">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158.37599999999998</v>
      </c>
      <c r="T6384">
        <v>4</v>
      </c>
      <c r="U6384">
        <v>0.4</v>
      </c>
      <c r="V6384">
        <v>-36.954399999999993</v>
      </c>
    </row>
    <row r="6385" spans="1:22" x14ac:dyDescent="0.3">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13.300799999999999</v>
      </c>
    </row>
    <row r="6388" spans="1:22" x14ac:dyDescent="0.3">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6.7251999999999992</v>
      </c>
    </row>
    <row r="6394" spans="1:22" x14ac:dyDescent="0.3">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7.8029999999999982</v>
      </c>
    </row>
    <row r="6399" spans="1:22" x14ac:dyDescent="0.3">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247.48499999999993</v>
      </c>
    </row>
    <row r="6401" spans="1:22" x14ac:dyDescent="0.3">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47.952000000000005</v>
      </c>
      <c r="T6411">
        <v>3</v>
      </c>
      <c r="U6411">
        <v>0.2</v>
      </c>
      <c r="V6411">
        <v>16.183799999999998</v>
      </c>
    </row>
    <row r="6412" spans="1:22" x14ac:dyDescent="0.3">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7.9920000000000009</v>
      </c>
      <c r="T6412">
        <v>1</v>
      </c>
      <c r="U6412">
        <v>0.2</v>
      </c>
      <c r="V6412">
        <v>0.69930000000000003</v>
      </c>
    </row>
    <row r="6413" spans="1:22" x14ac:dyDescent="0.3">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26.902399999999993</v>
      </c>
    </row>
    <row r="6414" spans="1:22" x14ac:dyDescent="0.3">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11.520000000000001</v>
      </c>
      <c r="T6416">
        <v>5</v>
      </c>
      <c r="U6416">
        <v>0.7</v>
      </c>
      <c r="V6416">
        <v>-7.6799999999999962</v>
      </c>
    </row>
    <row r="6417" spans="1:22" x14ac:dyDescent="0.3">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29.357999999999997</v>
      </c>
    </row>
    <row r="6418" spans="1:22" x14ac:dyDescent="0.3">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108.57600000000001</v>
      </c>
      <c r="T6418">
        <v>4</v>
      </c>
      <c r="U6418">
        <v>0.4</v>
      </c>
      <c r="V6418">
        <v>-25.334400000000002</v>
      </c>
    </row>
    <row r="6419" spans="1:22" x14ac:dyDescent="0.3">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3.4692000000000003</v>
      </c>
    </row>
    <row r="6423" spans="1:22" x14ac:dyDescent="0.3">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9.9882000000000204</v>
      </c>
    </row>
    <row r="6424" spans="1:22" x14ac:dyDescent="0.3">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34.698299999999996</v>
      </c>
    </row>
    <row r="6425" spans="1:22" x14ac:dyDescent="0.3">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8399.9759999999987</v>
      </c>
      <c r="T6427">
        <v>4</v>
      </c>
      <c r="U6427">
        <v>0.4</v>
      </c>
      <c r="V6427">
        <v>1119.996799999999</v>
      </c>
    </row>
    <row r="6428" spans="1:22" x14ac:dyDescent="0.3">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6.2940000000000014</v>
      </c>
      <c r="T6428">
        <v>1</v>
      </c>
      <c r="U6428">
        <v>0.7</v>
      </c>
      <c r="V6428">
        <v>-4.1959999999999997</v>
      </c>
    </row>
    <row r="6429" spans="1:22" x14ac:dyDescent="0.3">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122.38199999999999</v>
      </c>
      <c r="T6430">
        <v>3</v>
      </c>
      <c r="U6430">
        <v>0.4</v>
      </c>
      <c r="V6430">
        <v>-24.476399999999998</v>
      </c>
    </row>
    <row r="6431" spans="1:22" x14ac:dyDescent="0.3">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14.301000000000002</v>
      </c>
      <c r="T6433">
        <v>7</v>
      </c>
      <c r="U6433">
        <v>0.7</v>
      </c>
      <c r="V6433">
        <v>-10.487400000000001</v>
      </c>
    </row>
    <row r="6434" spans="1:22" x14ac:dyDescent="0.3">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-51.29400000000004</v>
      </c>
    </row>
    <row r="6435" spans="1:22" x14ac:dyDescent="0.3">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13.571999999999996</v>
      </c>
    </row>
    <row r="6437" spans="1:22" x14ac:dyDescent="0.3">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14.700000000000003</v>
      </c>
    </row>
    <row r="6438" spans="1:22" x14ac:dyDescent="0.3">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477.15000000000003</v>
      </c>
      <c r="T6438">
        <v>5</v>
      </c>
      <c r="U6438">
        <v>0</v>
      </c>
      <c r="V6438">
        <v>28.628999999999962</v>
      </c>
    </row>
    <row r="6439" spans="1:22" x14ac:dyDescent="0.3">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22.678200000000018</v>
      </c>
    </row>
    <row r="6440" spans="1:22" x14ac:dyDescent="0.3">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-6.5490000000000492</v>
      </c>
    </row>
    <row r="6442" spans="1:22" x14ac:dyDescent="0.3">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23.968799999999998</v>
      </c>
    </row>
    <row r="6444" spans="1:22" x14ac:dyDescent="0.3">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24.900000000000002</v>
      </c>
      <c r="T6445">
        <v>5</v>
      </c>
      <c r="U6445">
        <v>0</v>
      </c>
      <c r="V6445">
        <v>11.454000000000001</v>
      </c>
    </row>
    <row r="6446" spans="1:22" x14ac:dyDescent="0.3">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13.857900000000008</v>
      </c>
    </row>
    <row r="6455" spans="1:22" x14ac:dyDescent="0.3">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0.55899999999999961</v>
      </c>
    </row>
    <row r="6456" spans="1:22" x14ac:dyDescent="0.3">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15.959999999999999</v>
      </c>
      <c r="T6459">
        <v>7</v>
      </c>
      <c r="U6459">
        <v>0</v>
      </c>
      <c r="V6459">
        <v>7.0224000000000011</v>
      </c>
    </row>
    <row r="6460" spans="1:22" x14ac:dyDescent="0.3">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23.576399999999978</v>
      </c>
    </row>
    <row r="6465" spans="1:22" x14ac:dyDescent="0.3">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84.960000000000008</v>
      </c>
      <c r="T6467">
        <v>6</v>
      </c>
      <c r="U6467">
        <v>0.2</v>
      </c>
      <c r="V6467">
        <v>6.3719999999999999</v>
      </c>
    </row>
    <row r="6468" spans="1:22" x14ac:dyDescent="0.3">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25.330199999999998</v>
      </c>
    </row>
    <row r="6469" spans="1:22" x14ac:dyDescent="0.3">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23.898600000000002</v>
      </c>
    </row>
    <row r="6472" spans="1:22" x14ac:dyDescent="0.3">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-4.1400000000000077</v>
      </c>
    </row>
    <row r="6485" spans="1:22" x14ac:dyDescent="0.3">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36.183599999999991</v>
      </c>
    </row>
    <row r="6487" spans="1:22" x14ac:dyDescent="0.3">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12.843000000000002</v>
      </c>
      <c r="T6489">
        <v>3</v>
      </c>
      <c r="U6489">
        <v>0.7</v>
      </c>
      <c r="V6489">
        <v>-9.8462999999999994</v>
      </c>
    </row>
    <row r="6490" spans="1:22" x14ac:dyDescent="0.3">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32.400000000000006</v>
      </c>
      <c r="T6491">
        <v>5</v>
      </c>
      <c r="U6491">
        <v>0</v>
      </c>
      <c r="V6491">
        <v>15.552000000000001</v>
      </c>
    </row>
    <row r="6492" spans="1:22" x14ac:dyDescent="0.3">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10.858799999999974</v>
      </c>
    </row>
    <row r="6494" spans="1:22" x14ac:dyDescent="0.3">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4.4684999999999953</v>
      </c>
    </row>
    <row r="6495" spans="1:22" x14ac:dyDescent="0.3">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24.476800000000004</v>
      </c>
    </row>
    <row r="6496" spans="1:22" x14ac:dyDescent="0.3">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539.96399999999994</v>
      </c>
      <c r="T6503">
        <v>6</v>
      </c>
      <c r="U6503">
        <v>0.4</v>
      </c>
      <c r="V6503">
        <v>-107.99280000000002</v>
      </c>
    </row>
    <row r="6504" spans="1:22" x14ac:dyDescent="0.3">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19.136000000000003</v>
      </c>
      <c r="T6508">
        <v>4</v>
      </c>
      <c r="U6508">
        <v>0.2</v>
      </c>
      <c r="V6508">
        <v>5.9799999999999986</v>
      </c>
    </row>
    <row r="6509" spans="1:22" x14ac:dyDescent="0.3">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30.508800000000008</v>
      </c>
    </row>
    <row r="6521" spans="1:22" x14ac:dyDescent="0.3">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25.231499999999997</v>
      </c>
    </row>
    <row r="6525" spans="1:22" x14ac:dyDescent="0.3">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3.2759999999999994</v>
      </c>
    </row>
    <row r="6526" spans="1:22" x14ac:dyDescent="0.3">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9.4200000000000017</v>
      </c>
      <c r="T6528">
        <v>5</v>
      </c>
      <c r="U6528">
        <v>0.7</v>
      </c>
      <c r="V6528">
        <v>-7.8500000000000014</v>
      </c>
    </row>
    <row r="6529" spans="1:22" x14ac:dyDescent="0.3">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56.26400000000001</v>
      </c>
    </row>
    <row r="6531" spans="1:22" x14ac:dyDescent="0.3">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73.679999999999993</v>
      </c>
      <c r="T6542">
        <v>6</v>
      </c>
      <c r="U6542">
        <v>0</v>
      </c>
      <c r="V6542">
        <v>34.629599999999996</v>
      </c>
    </row>
    <row r="6543" spans="1:22" x14ac:dyDescent="0.3">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10.787999999999997</v>
      </c>
    </row>
    <row r="6545" spans="1:22" x14ac:dyDescent="0.3">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7.9895999999999994</v>
      </c>
    </row>
    <row r="6546" spans="1:22" x14ac:dyDescent="0.3">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58.170000000000009</v>
      </c>
      <c r="T6546">
        <v>5</v>
      </c>
      <c r="U6546">
        <v>0.7</v>
      </c>
      <c r="V6546">
        <v>-46.53600000000003</v>
      </c>
    </row>
    <row r="6547" spans="1:22" x14ac:dyDescent="0.3">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24.784000000000002</v>
      </c>
      <c r="T6548">
        <v>1</v>
      </c>
      <c r="U6548">
        <v>0.2</v>
      </c>
      <c r="V6548">
        <v>7.7449999999999983</v>
      </c>
    </row>
    <row r="6549" spans="1:22" x14ac:dyDescent="0.3">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-172.11720000000003</v>
      </c>
    </row>
    <row r="6550" spans="1:22" x14ac:dyDescent="0.3">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5.6783999999999981</v>
      </c>
    </row>
    <row r="6551" spans="1:22" x14ac:dyDescent="0.3">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327.56399999999996</v>
      </c>
      <c r="T6552">
        <v>4</v>
      </c>
      <c r="U6552">
        <v>0.1</v>
      </c>
      <c r="V6552">
        <v>21.837600000000023</v>
      </c>
    </row>
    <row r="6553" spans="1:22" x14ac:dyDescent="0.3">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505.32000000000005</v>
      </c>
      <c r="T6556">
        <v>3</v>
      </c>
      <c r="U6556">
        <v>0.2</v>
      </c>
      <c r="V6556">
        <v>31.582499999999953</v>
      </c>
    </row>
    <row r="6557" spans="1:22" x14ac:dyDescent="0.3">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1.2375999999999996</v>
      </c>
    </row>
    <row r="6558" spans="1:22" x14ac:dyDescent="0.3">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8.6819999999999968</v>
      </c>
      <c r="T6558">
        <v>1</v>
      </c>
      <c r="U6558">
        <v>0.8</v>
      </c>
      <c r="V6558">
        <v>-14.759400000000003</v>
      </c>
    </row>
    <row r="6559" spans="1:22" x14ac:dyDescent="0.3">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-38.849999999999994</v>
      </c>
    </row>
    <row r="6566" spans="1:22" x14ac:dyDescent="0.3">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243.99199999999996</v>
      </c>
      <c r="T6568">
        <v>4</v>
      </c>
      <c r="U6568">
        <v>0.8</v>
      </c>
      <c r="V6568">
        <v>-426.9860000000001</v>
      </c>
    </row>
    <row r="6569" spans="1:22" x14ac:dyDescent="0.3">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7.120000000000001</v>
      </c>
      <c r="T6569">
        <v>5</v>
      </c>
      <c r="U6569">
        <v>0.2</v>
      </c>
      <c r="V6569">
        <v>0.71199999999999974</v>
      </c>
    </row>
    <row r="6570" spans="1:22" x14ac:dyDescent="0.3">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28.496999999999957</v>
      </c>
    </row>
    <row r="6574" spans="1:22" x14ac:dyDescent="0.3">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118.37040000000002</v>
      </c>
    </row>
    <row r="6577" spans="1:22" x14ac:dyDescent="0.3">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440.76480000000004</v>
      </c>
    </row>
    <row r="6578" spans="1:22" x14ac:dyDescent="0.3">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30.581999999999987</v>
      </c>
    </row>
    <row r="6584" spans="1:22" x14ac:dyDescent="0.3">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29.562599999999986</v>
      </c>
    </row>
    <row r="6586" spans="1:22" x14ac:dyDescent="0.3">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3.2213999999999996</v>
      </c>
    </row>
    <row r="6593" spans="1:22" x14ac:dyDescent="0.3">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22.480800000000002</v>
      </c>
    </row>
    <row r="6601" spans="1:22" x14ac:dyDescent="0.3">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371.97600000000006</v>
      </c>
      <c r="T6610">
        <v>3</v>
      </c>
      <c r="U6610">
        <v>0.2</v>
      </c>
      <c r="V6610">
        <v>116.24249999999996</v>
      </c>
    </row>
    <row r="6611" spans="1:22" x14ac:dyDescent="0.3">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239.66599999999997</v>
      </c>
      <c r="T6617">
        <v>2</v>
      </c>
      <c r="U6617">
        <v>0.15</v>
      </c>
      <c r="V6617">
        <v>14.097999999999999</v>
      </c>
    </row>
    <row r="6618" spans="1:22" x14ac:dyDescent="0.3">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10.799999999999999</v>
      </c>
    </row>
    <row r="6619" spans="1:22" x14ac:dyDescent="0.3">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32.400000000000006</v>
      </c>
      <c r="T6620">
        <v>5</v>
      </c>
      <c r="U6620">
        <v>0</v>
      </c>
      <c r="V6620">
        <v>15.552000000000001</v>
      </c>
    </row>
    <row r="6621" spans="1:22" x14ac:dyDescent="0.3">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53.235000000000014</v>
      </c>
    </row>
    <row r="6624" spans="1:22" x14ac:dyDescent="0.3">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-13.170600000000007</v>
      </c>
    </row>
    <row r="6627" spans="1:22" x14ac:dyDescent="0.3">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-8.5416000000000025</v>
      </c>
    </row>
    <row r="6628" spans="1:22" x14ac:dyDescent="0.3">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2239.9871999999996</v>
      </c>
    </row>
    <row r="6629" spans="1:22" x14ac:dyDescent="0.3">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7.3800000000000008</v>
      </c>
      <c r="T6631">
        <v>5</v>
      </c>
      <c r="U6631">
        <v>0.7</v>
      </c>
      <c r="V6631">
        <v>-5.4120000000000008</v>
      </c>
    </row>
    <row r="6632" spans="1:22" x14ac:dyDescent="0.3">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15.254400000000004</v>
      </c>
    </row>
    <row r="6635" spans="1:22" x14ac:dyDescent="0.3">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36.255599999999994</v>
      </c>
    </row>
    <row r="6641" spans="1:22" x14ac:dyDescent="0.3">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133.20000000000002</v>
      </c>
      <c r="T6644">
        <v>9</v>
      </c>
      <c r="U6644">
        <v>0</v>
      </c>
      <c r="V6644">
        <v>66.600000000000009</v>
      </c>
    </row>
    <row r="6645" spans="1:22" x14ac:dyDescent="0.3">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8.7168000000000063</v>
      </c>
    </row>
    <row r="6650" spans="1:22" x14ac:dyDescent="0.3">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319.98400000000004</v>
      </c>
      <c r="T6651">
        <v>2</v>
      </c>
      <c r="U6651">
        <v>0.2</v>
      </c>
      <c r="V6651">
        <v>107.99459999999999</v>
      </c>
    </row>
    <row r="6652" spans="1:22" x14ac:dyDescent="0.3">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213.42999999999995</v>
      </c>
      <c r="T6655">
        <v>5</v>
      </c>
      <c r="U6655">
        <v>0.3</v>
      </c>
      <c r="V6655">
        <v>-39.636999999999993</v>
      </c>
    </row>
    <row r="6656" spans="1:22" x14ac:dyDescent="0.3">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11.897999999999996</v>
      </c>
    </row>
    <row r="6663" spans="1:22" x14ac:dyDescent="0.3">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219.84000000000003</v>
      </c>
      <c r="T6667">
        <v>5</v>
      </c>
      <c r="U6667">
        <v>0.2</v>
      </c>
      <c r="V6667">
        <v>79.691999999999979</v>
      </c>
    </row>
    <row r="6668" spans="1:22" x14ac:dyDescent="0.3">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15.426000000000002</v>
      </c>
    </row>
    <row r="6669" spans="1:22" x14ac:dyDescent="0.3">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34.960000000000008</v>
      </c>
    </row>
    <row r="6672" spans="1:22" x14ac:dyDescent="0.3">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12.232799999999997</v>
      </c>
    </row>
    <row r="6676" spans="1:22" x14ac:dyDescent="0.3">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22.653000000000006</v>
      </c>
    </row>
    <row r="6678" spans="1:22" x14ac:dyDescent="0.3">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5.1350000000000007</v>
      </c>
    </row>
    <row r="6679" spans="1:22" x14ac:dyDescent="0.3">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165.28680000000003</v>
      </c>
    </row>
    <row r="6680" spans="1:22" x14ac:dyDescent="0.3">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8.8176000000000023</v>
      </c>
    </row>
    <row r="6686" spans="1:22" x14ac:dyDescent="0.3">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55.895999999999958</v>
      </c>
    </row>
    <row r="6690" spans="1:22" x14ac:dyDescent="0.3">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12.160000000000002</v>
      </c>
      <c r="T6691">
        <v>5</v>
      </c>
      <c r="U6691">
        <v>0.2</v>
      </c>
      <c r="V6691">
        <v>2.1279999999999988</v>
      </c>
    </row>
    <row r="6692" spans="1:22" x14ac:dyDescent="0.3">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415.17600000000004</v>
      </c>
      <c r="T6697">
        <v>3</v>
      </c>
      <c r="U6697">
        <v>0.2</v>
      </c>
      <c r="V6697">
        <v>134.93219999999999</v>
      </c>
    </row>
    <row r="6698" spans="1:22" x14ac:dyDescent="0.3">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20.391999999999989</v>
      </c>
    </row>
    <row r="6704" spans="1:22" x14ac:dyDescent="0.3">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-4.9127999999999989</v>
      </c>
    </row>
    <row r="6705" spans="1:22" x14ac:dyDescent="0.3">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99.431999999999931</v>
      </c>
    </row>
    <row r="6711" spans="1:22" x14ac:dyDescent="0.3">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230.35200000000003</v>
      </c>
      <c r="T6711">
        <v>3</v>
      </c>
      <c r="U6711">
        <v>0.2</v>
      </c>
      <c r="V6711">
        <v>20.155800000000013</v>
      </c>
    </row>
    <row r="6712" spans="1:22" x14ac:dyDescent="0.3">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266.35200000000003</v>
      </c>
      <c r="T6714">
        <v>6</v>
      </c>
      <c r="U6714">
        <v>0.6</v>
      </c>
      <c r="V6714">
        <v>-292.98719999999997</v>
      </c>
    </row>
    <row r="6715" spans="1:22" x14ac:dyDescent="0.3">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24.998400000000011</v>
      </c>
    </row>
    <row r="6718" spans="1:22" x14ac:dyDescent="0.3">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14.399999999999999</v>
      </c>
    </row>
    <row r="6719" spans="1:22" x14ac:dyDescent="0.3">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12.700800000000001</v>
      </c>
    </row>
    <row r="6720" spans="1:22" x14ac:dyDescent="0.3">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31.983999999999995</v>
      </c>
    </row>
    <row r="6721" spans="1:22" x14ac:dyDescent="0.3">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3.0576000000000008</v>
      </c>
    </row>
    <row r="6722" spans="1:22" x14ac:dyDescent="0.3">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6.0632000000000019</v>
      </c>
    </row>
    <row r="6724" spans="1:22" x14ac:dyDescent="0.3">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6.9654000000000007</v>
      </c>
    </row>
    <row r="6726" spans="1:22" x14ac:dyDescent="0.3">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83.283999999999992</v>
      </c>
    </row>
    <row r="6730" spans="1:22" x14ac:dyDescent="0.3">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6.1290000000000004</v>
      </c>
      <c r="T6731">
        <v>3</v>
      </c>
      <c r="U6731">
        <v>0.7</v>
      </c>
      <c r="V6731">
        <v>-4.4945999999999984</v>
      </c>
    </row>
    <row r="6732" spans="1:22" x14ac:dyDescent="0.3">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62.137599999999992</v>
      </c>
    </row>
    <row r="6735" spans="1:22" x14ac:dyDescent="0.3">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81.131400000000014</v>
      </c>
    </row>
    <row r="6739" spans="1:22" x14ac:dyDescent="0.3">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6.0263999999999918</v>
      </c>
    </row>
    <row r="6740" spans="1:22" x14ac:dyDescent="0.3">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7.6968000000000032</v>
      </c>
    </row>
    <row r="6742" spans="1:22" x14ac:dyDescent="0.3">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629.94999999999993</v>
      </c>
      <c r="T6748">
        <v>5</v>
      </c>
      <c r="U6748">
        <v>0</v>
      </c>
      <c r="V6748">
        <v>163.78700000000003</v>
      </c>
    </row>
    <row r="6749" spans="1:22" x14ac:dyDescent="0.3">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29.245000000000005</v>
      </c>
    </row>
    <row r="6752" spans="1:22" x14ac:dyDescent="0.3">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20.733199999999997</v>
      </c>
    </row>
    <row r="6753" spans="1:22" x14ac:dyDescent="0.3">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47.400000000000006</v>
      </c>
      <c r="T6757">
        <v>5</v>
      </c>
      <c r="U6757">
        <v>0</v>
      </c>
      <c r="V6757">
        <v>18.960000000000004</v>
      </c>
    </row>
    <row r="6758" spans="1:22" x14ac:dyDescent="0.3">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1362.8999999999999</v>
      </c>
      <c r="T6766">
        <v>3</v>
      </c>
      <c r="U6766">
        <v>0.3</v>
      </c>
      <c r="V6766">
        <v>-19.470000000000141</v>
      </c>
    </row>
    <row r="6767" spans="1:22" x14ac:dyDescent="0.3">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13.452000000000002</v>
      </c>
    </row>
    <row r="6772" spans="1:22" x14ac:dyDescent="0.3">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13.005000000000003</v>
      </c>
      <c r="T6773">
        <v>3</v>
      </c>
      <c r="U6773">
        <v>0.7</v>
      </c>
      <c r="V6773">
        <v>-9.9704999999999977</v>
      </c>
    </row>
    <row r="6774" spans="1:22" x14ac:dyDescent="0.3">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1.3049999999999997</v>
      </c>
    </row>
    <row r="6776" spans="1:22" x14ac:dyDescent="0.3">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4.2470999999999943</v>
      </c>
    </row>
    <row r="6786" spans="1:22" x14ac:dyDescent="0.3">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-34.646999999999991</v>
      </c>
    </row>
    <row r="6787" spans="1:22" x14ac:dyDescent="0.3">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2.7944000000000004</v>
      </c>
    </row>
    <row r="6794" spans="1:22" x14ac:dyDescent="0.3">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34.504000000000005</v>
      </c>
      <c r="T6797">
        <v>2</v>
      </c>
      <c r="U6797">
        <v>0.6</v>
      </c>
      <c r="V6797">
        <v>-15.526799999999994</v>
      </c>
    </row>
    <row r="6798" spans="1:22" x14ac:dyDescent="0.3">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7.8800000000000008</v>
      </c>
      <c r="T6800">
        <v>5</v>
      </c>
      <c r="U6800">
        <v>0.6</v>
      </c>
      <c r="V6800">
        <v>-3.9399999999999995</v>
      </c>
    </row>
    <row r="6801" spans="1:22" x14ac:dyDescent="0.3">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4.8804000000000007</v>
      </c>
    </row>
    <row r="6808" spans="1:22" x14ac:dyDescent="0.3">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-7.8330000000000055</v>
      </c>
    </row>
    <row r="6811" spans="1:22" x14ac:dyDescent="0.3">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12.585000000000003</v>
      </c>
      <c r="T6812">
        <v>1</v>
      </c>
      <c r="U6812">
        <v>0.7</v>
      </c>
      <c r="V6812">
        <v>-18.038499999999996</v>
      </c>
    </row>
    <row r="6813" spans="1:22" x14ac:dyDescent="0.3">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127.93599999999999</v>
      </c>
      <c r="T6815">
        <v>8</v>
      </c>
      <c r="U6815">
        <v>0.2</v>
      </c>
      <c r="V6815">
        <v>4.7975999999999992</v>
      </c>
    </row>
    <row r="6816" spans="1:22" x14ac:dyDescent="0.3">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1.6799999999999995</v>
      </c>
      <c r="T6820">
        <v>5</v>
      </c>
      <c r="U6820">
        <v>0.8</v>
      </c>
      <c r="V6820">
        <v>-2.6880000000000015</v>
      </c>
    </row>
    <row r="6821" spans="1:22" x14ac:dyDescent="0.3">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-2.3903999999999996</v>
      </c>
    </row>
    <row r="6822" spans="1:22" x14ac:dyDescent="0.3">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17499.949999999997</v>
      </c>
      <c r="T6828">
        <v>5</v>
      </c>
      <c r="U6828">
        <v>0</v>
      </c>
      <c r="V6828">
        <v>8399.9759999999987</v>
      </c>
    </row>
    <row r="6829" spans="1:22" x14ac:dyDescent="0.3">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1.0019999999999993</v>
      </c>
    </row>
    <row r="6835" spans="1:22" x14ac:dyDescent="0.3">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3.9032000000000018</v>
      </c>
    </row>
    <row r="6837" spans="1:22" x14ac:dyDescent="0.3">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70.219000000000008</v>
      </c>
    </row>
    <row r="6838" spans="1:22" x14ac:dyDescent="0.3">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1640.6999999999998</v>
      </c>
      <c r="T6840">
        <v>5</v>
      </c>
      <c r="U6840">
        <v>0</v>
      </c>
      <c r="V6840">
        <v>459.39599999999996</v>
      </c>
    </row>
    <row r="6841" spans="1:22" x14ac:dyDescent="0.3">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20.700000000000003</v>
      </c>
      <c r="T6843">
        <v>3</v>
      </c>
      <c r="U6843">
        <v>0</v>
      </c>
      <c r="V6843">
        <v>1.6559999999999988</v>
      </c>
    </row>
    <row r="6844" spans="1:22" x14ac:dyDescent="0.3">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307.14479999999992</v>
      </c>
    </row>
    <row r="6847" spans="1:22" x14ac:dyDescent="0.3">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47.848000000000013</v>
      </c>
    </row>
    <row r="6848" spans="1:22" x14ac:dyDescent="0.3">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26.902399999999993</v>
      </c>
    </row>
    <row r="6851" spans="1:22" x14ac:dyDescent="0.3">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27.563200000000002</v>
      </c>
    </row>
    <row r="6852" spans="1:22" x14ac:dyDescent="0.3">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148.49099999999996</v>
      </c>
    </row>
    <row r="6856" spans="1:22" x14ac:dyDescent="0.3">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85.981799999999993</v>
      </c>
    </row>
    <row r="6859" spans="1:22" x14ac:dyDescent="0.3">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10.368000000000002</v>
      </c>
      <c r="T6865">
        <v>2</v>
      </c>
      <c r="U6865">
        <v>0.2</v>
      </c>
      <c r="V6865">
        <v>3.6288</v>
      </c>
    </row>
    <row r="6866" spans="1:22" x14ac:dyDescent="0.3">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31.983999999999998</v>
      </c>
      <c r="T6869">
        <v>2</v>
      </c>
      <c r="U6869">
        <v>0.2</v>
      </c>
      <c r="V6869">
        <v>-7.9959999999999996</v>
      </c>
    </row>
    <row r="6870" spans="1:22" x14ac:dyDescent="0.3">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2887.0560000000005</v>
      </c>
      <c r="T6870">
        <v>9</v>
      </c>
      <c r="U6870">
        <v>0.2</v>
      </c>
      <c r="V6870">
        <v>180.44099999999992</v>
      </c>
    </row>
    <row r="6871" spans="1:22" x14ac:dyDescent="0.3">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6.2208000000000006</v>
      </c>
    </row>
    <row r="6872" spans="1:22" x14ac:dyDescent="0.3">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2.3406000000000002</v>
      </c>
    </row>
    <row r="6875" spans="1:22" x14ac:dyDescent="0.3">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10.779999999999996</v>
      </c>
      <c r="T6875">
        <v>5</v>
      </c>
      <c r="U6875">
        <v>0.8</v>
      </c>
      <c r="V6875">
        <v>-17.248000000000008</v>
      </c>
    </row>
    <row r="6876" spans="1:22" x14ac:dyDescent="0.3">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119.97600000000001</v>
      </c>
      <c r="T6876">
        <v>3</v>
      </c>
      <c r="U6876">
        <v>0.2</v>
      </c>
      <c r="V6876">
        <v>-17.996400000000019</v>
      </c>
    </row>
    <row r="6877" spans="1:22" x14ac:dyDescent="0.3">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11.778199999999998</v>
      </c>
    </row>
    <row r="6878" spans="1:22" x14ac:dyDescent="0.3">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32.400000000000006</v>
      </c>
      <c r="T6882">
        <v>5</v>
      </c>
      <c r="U6882">
        <v>0</v>
      </c>
      <c r="V6882">
        <v>15.552000000000001</v>
      </c>
    </row>
    <row r="6883" spans="1:22" x14ac:dyDescent="0.3">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770.35199999999986</v>
      </c>
    </row>
    <row r="6887" spans="1:22" x14ac:dyDescent="0.3">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12.441600000000001</v>
      </c>
    </row>
    <row r="6895" spans="1:22" x14ac:dyDescent="0.3">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6.9087999999999994</v>
      </c>
    </row>
    <row r="6896" spans="1:22" x14ac:dyDescent="0.3">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244.54999999999998</v>
      </c>
      <c r="T6898">
        <v>5</v>
      </c>
      <c r="U6898">
        <v>0</v>
      </c>
      <c r="V6898">
        <v>114.93849999999998</v>
      </c>
    </row>
    <row r="6899" spans="1:22" x14ac:dyDescent="0.3">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5.5879999999999992</v>
      </c>
      <c r="T6905">
        <v>2</v>
      </c>
      <c r="U6905">
        <v>0.8</v>
      </c>
      <c r="V6905">
        <v>-15.087600000000002</v>
      </c>
    </row>
    <row r="6906" spans="1:22" x14ac:dyDescent="0.3">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-44.235000000000007</v>
      </c>
    </row>
    <row r="6907" spans="1:22" x14ac:dyDescent="0.3">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1001.5840000000001</v>
      </c>
      <c r="T6909">
        <v>2</v>
      </c>
      <c r="U6909">
        <v>0.2</v>
      </c>
      <c r="V6909">
        <v>125.19799999999992</v>
      </c>
    </row>
    <row r="6910" spans="1:22" x14ac:dyDescent="0.3">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4.2803999999999984</v>
      </c>
    </row>
    <row r="6911" spans="1:22" x14ac:dyDescent="0.3">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55.984000000000009</v>
      </c>
      <c r="T6915">
        <v>2</v>
      </c>
      <c r="U6915">
        <v>0.2</v>
      </c>
      <c r="V6915">
        <v>4.1987999999999985</v>
      </c>
    </row>
    <row r="6916" spans="1:22" x14ac:dyDescent="0.3">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1403.9200000000003</v>
      </c>
      <c r="T6919">
        <v>5</v>
      </c>
      <c r="U6919">
        <v>0.2</v>
      </c>
      <c r="V6919">
        <v>70.196000000000026</v>
      </c>
    </row>
    <row r="6920" spans="1:22" x14ac:dyDescent="0.3">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28.799999999999997</v>
      </c>
      <c r="T6920">
        <v>3</v>
      </c>
      <c r="U6920">
        <v>0</v>
      </c>
      <c r="V6920">
        <v>0.86400000000000077</v>
      </c>
    </row>
    <row r="6921" spans="1:22" x14ac:dyDescent="0.3">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356.78999999999996</v>
      </c>
      <c r="T6922">
        <v>7</v>
      </c>
      <c r="U6922">
        <v>0</v>
      </c>
      <c r="V6922">
        <v>99.901199999999989</v>
      </c>
    </row>
    <row r="6923" spans="1:22" x14ac:dyDescent="0.3">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681.40800000000013</v>
      </c>
      <c r="T6927">
        <v>12</v>
      </c>
      <c r="U6927">
        <v>0.2</v>
      </c>
      <c r="V6927">
        <v>42.588000000000022</v>
      </c>
    </row>
    <row r="6928" spans="1:22" x14ac:dyDescent="0.3">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8.6939999999999991</v>
      </c>
    </row>
    <row r="6929" spans="1:22" x14ac:dyDescent="0.3">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13.493999999999998</v>
      </c>
      <c r="T6933">
        <v>1</v>
      </c>
      <c r="U6933">
        <v>0.4</v>
      </c>
      <c r="V6933">
        <v>-2.2490000000000023</v>
      </c>
    </row>
    <row r="6934" spans="1:22" x14ac:dyDescent="0.3">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23.987999999999996</v>
      </c>
      <c r="T6934">
        <v>2</v>
      </c>
      <c r="U6934">
        <v>0.4</v>
      </c>
      <c r="V6934">
        <v>-13.993000000000004</v>
      </c>
    </row>
    <row r="6935" spans="1:22" x14ac:dyDescent="0.3">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31.983999999999998</v>
      </c>
      <c r="T6935">
        <v>2</v>
      </c>
      <c r="U6935">
        <v>0.2</v>
      </c>
      <c r="V6935">
        <v>1.1993999999999998</v>
      </c>
    </row>
    <row r="6936" spans="1:22" x14ac:dyDescent="0.3">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36.544000000000004</v>
      </c>
      <c r="T6939">
        <v>2</v>
      </c>
      <c r="U6939">
        <v>0.2</v>
      </c>
      <c r="V6939">
        <v>11.876799999999998</v>
      </c>
    </row>
    <row r="6940" spans="1:22" x14ac:dyDescent="0.3">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52.769200000000012</v>
      </c>
    </row>
    <row r="6941" spans="1:22" x14ac:dyDescent="0.3">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-23.782199999999996</v>
      </c>
    </row>
    <row r="6951" spans="1:22" x14ac:dyDescent="0.3">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55.998599999999954</v>
      </c>
    </row>
    <row r="6954" spans="1:22" x14ac:dyDescent="0.3">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19.418399999999995</v>
      </c>
    </row>
    <row r="6956" spans="1:22" x14ac:dyDescent="0.3">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503.96000000000004</v>
      </c>
      <c r="T6956">
        <v>5</v>
      </c>
      <c r="U6956">
        <v>0.2</v>
      </c>
      <c r="V6956">
        <v>50.396000000000015</v>
      </c>
    </row>
    <row r="6957" spans="1:22" x14ac:dyDescent="0.3">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17.107999999999997</v>
      </c>
    </row>
    <row r="6959" spans="1:22" x14ac:dyDescent="0.3">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5.580000000000001</v>
      </c>
    </row>
    <row r="6966" spans="1:22" x14ac:dyDescent="0.3">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28.857599999999998</v>
      </c>
    </row>
    <row r="6970" spans="1:22" x14ac:dyDescent="0.3">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24.849999999999998</v>
      </c>
      <c r="T6971">
        <v>5</v>
      </c>
      <c r="U6971">
        <v>0</v>
      </c>
      <c r="V6971">
        <v>7.7034999999999982</v>
      </c>
    </row>
    <row r="6972" spans="1:22" x14ac:dyDescent="0.3">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-2.5248000000000022</v>
      </c>
    </row>
    <row r="6973" spans="1:22" x14ac:dyDescent="0.3">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29.495000000000019</v>
      </c>
    </row>
    <row r="6975" spans="1:22" x14ac:dyDescent="0.3">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8.3328000000000024</v>
      </c>
    </row>
    <row r="6977" spans="1:22" x14ac:dyDescent="0.3">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130.28849999999983</v>
      </c>
    </row>
    <row r="6991" spans="1:22" x14ac:dyDescent="0.3">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1.3919999999999997</v>
      </c>
      <c r="T6991">
        <v>2</v>
      </c>
      <c r="U6991">
        <v>0.8</v>
      </c>
      <c r="V6991">
        <v>-3.7584000000000009</v>
      </c>
    </row>
    <row r="6992" spans="1:22" x14ac:dyDescent="0.3">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18.660600000000002</v>
      </c>
    </row>
    <row r="6993" spans="1:22" x14ac:dyDescent="0.3">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226.20000000000002</v>
      </c>
      <c r="T6993">
        <v>5</v>
      </c>
      <c r="U6993">
        <v>0</v>
      </c>
      <c r="V6993">
        <v>58.811999999999998</v>
      </c>
    </row>
    <row r="6994" spans="1:22" x14ac:dyDescent="0.3">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265.85999999999996</v>
      </c>
      <c r="T6995">
        <v>7</v>
      </c>
      <c r="U6995">
        <v>0</v>
      </c>
      <c r="V6995">
        <v>79.757999999999967</v>
      </c>
    </row>
    <row r="6996" spans="1:22" x14ac:dyDescent="0.3">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6.9749999999999979</v>
      </c>
    </row>
    <row r="6997" spans="1:22" x14ac:dyDescent="0.3">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6.3504000000000005</v>
      </c>
    </row>
    <row r="7001" spans="1:22" x14ac:dyDescent="0.3">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62.531999999999982</v>
      </c>
    </row>
    <row r="7002" spans="1:22" x14ac:dyDescent="0.3">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366.74399999999997</v>
      </c>
      <c r="T7003">
        <v>4</v>
      </c>
      <c r="U7003">
        <v>0.3</v>
      </c>
      <c r="V7003">
        <v>-110.02320000000003</v>
      </c>
    </row>
    <row r="7004" spans="1:22" x14ac:dyDescent="0.3">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22.573199999999996</v>
      </c>
    </row>
    <row r="7006" spans="1:22" x14ac:dyDescent="0.3">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5.1840000000000011</v>
      </c>
      <c r="T7006">
        <v>1</v>
      </c>
      <c r="U7006">
        <v>0.2</v>
      </c>
      <c r="V7006">
        <v>1.8144</v>
      </c>
    </row>
    <row r="7007" spans="1:22" x14ac:dyDescent="0.3">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205.16400000000002</v>
      </c>
      <c r="T7007">
        <v>2</v>
      </c>
      <c r="U7007">
        <v>0.1</v>
      </c>
      <c r="V7007">
        <v>13.677600000000002</v>
      </c>
    </row>
    <row r="7008" spans="1:22" x14ac:dyDescent="0.3">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-7.4759999999999991</v>
      </c>
    </row>
    <row r="7009" spans="1:22" x14ac:dyDescent="0.3">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25.983999999999998</v>
      </c>
      <c r="T7011">
        <v>1</v>
      </c>
      <c r="U7011">
        <v>0.2</v>
      </c>
      <c r="V7011">
        <v>-3.8976000000000015</v>
      </c>
    </row>
    <row r="7012" spans="1:22" x14ac:dyDescent="0.3">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0.15120000000000022</v>
      </c>
    </row>
    <row r="7014" spans="1:22" x14ac:dyDescent="0.3">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14.940000000000001</v>
      </c>
      <c r="T7019">
        <v>3</v>
      </c>
      <c r="U7019">
        <v>0</v>
      </c>
      <c r="V7019">
        <v>7.0218000000000007</v>
      </c>
    </row>
    <row r="7020" spans="1:22" x14ac:dyDescent="0.3">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15.552000000000003</v>
      </c>
      <c r="T7021">
        <v>3</v>
      </c>
      <c r="U7021">
        <v>0.2</v>
      </c>
      <c r="V7021">
        <v>5.4432</v>
      </c>
    </row>
    <row r="7022" spans="1:22" x14ac:dyDescent="0.3">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6.8000000000000007</v>
      </c>
      <c r="T7022">
        <v>1</v>
      </c>
      <c r="U7022">
        <v>0.2</v>
      </c>
      <c r="V7022">
        <v>0.50999999999999979</v>
      </c>
    </row>
    <row r="7023" spans="1:22" x14ac:dyDescent="0.3">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15.605999999999996</v>
      </c>
    </row>
    <row r="7029" spans="1:22" x14ac:dyDescent="0.3">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6.4799999999999969</v>
      </c>
    </row>
    <row r="7033" spans="1:22" x14ac:dyDescent="0.3">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6.2208000000000006</v>
      </c>
    </row>
    <row r="7040" spans="1:22" x14ac:dyDescent="0.3">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24.816000000000003</v>
      </c>
      <c r="T7042">
        <v>3</v>
      </c>
      <c r="U7042">
        <v>0.2</v>
      </c>
      <c r="V7042">
        <v>8.3753999999999991</v>
      </c>
    </row>
    <row r="7043" spans="1:22" x14ac:dyDescent="0.3">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69.996499999999969</v>
      </c>
    </row>
    <row r="7045" spans="1:22" x14ac:dyDescent="0.3">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9.1840000000000011</v>
      </c>
      <c r="T7046">
        <v>2</v>
      </c>
      <c r="U7046">
        <v>0.2</v>
      </c>
      <c r="V7046">
        <v>1.1479999999999988</v>
      </c>
    </row>
    <row r="7047" spans="1:22" x14ac:dyDescent="0.3">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15.552000000000003</v>
      </c>
      <c r="T7050">
        <v>3</v>
      </c>
      <c r="U7050">
        <v>0.2</v>
      </c>
      <c r="V7050">
        <v>5.4432</v>
      </c>
    </row>
    <row r="7051" spans="1:22" x14ac:dyDescent="0.3">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2.3685999999999989</v>
      </c>
    </row>
    <row r="7052" spans="1:22" x14ac:dyDescent="0.3">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6.0632000000000019</v>
      </c>
    </row>
    <row r="7054" spans="1:22" x14ac:dyDescent="0.3">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2.0087999999999973</v>
      </c>
    </row>
    <row r="7061" spans="1:22" x14ac:dyDescent="0.3">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0.69839999999999902</v>
      </c>
    </row>
    <row r="7066" spans="1:22" x14ac:dyDescent="0.3">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4.4479999999999995</v>
      </c>
      <c r="T7073">
        <v>2</v>
      </c>
      <c r="U7073">
        <v>0.2</v>
      </c>
      <c r="V7073">
        <v>0.3335999999999999</v>
      </c>
    </row>
    <row r="7074" spans="1:22" x14ac:dyDescent="0.3">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5.1840000000000011</v>
      </c>
      <c r="T7074">
        <v>1</v>
      </c>
      <c r="U7074">
        <v>0.2</v>
      </c>
      <c r="V7074">
        <v>1.8144</v>
      </c>
    </row>
    <row r="7075" spans="1:22" x14ac:dyDescent="0.3">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15.393000000000008</v>
      </c>
    </row>
    <row r="7076" spans="1:22" x14ac:dyDescent="0.3">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4.7519999999999989</v>
      </c>
      <c r="T7076">
        <v>4</v>
      </c>
      <c r="U7076">
        <v>0.8</v>
      </c>
      <c r="V7076">
        <v>-8.3160000000000025</v>
      </c>
    </row>
    <row r="7077" spans="1:22" x14ac:dyDescent="0.3">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13.344000000000001</v>
      </c>
      <c r="T7077">
        <v>2</v>
      </c>
      <c r="U7077">
        <v>0.2</v>
      </c>
      <c r="V7077">
        <v>1.0007999999999999</v>
      </c>
    </row>
    <row r="7078" spans="1:22" x14ac:dyDescent="0.3">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34.813799999999944</v>
      </c>
    </row>
    <row r="7081" spans="1:22" x14ac:dyDescent="0.3">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17.220000000000006</v>
      </c>
      <c r="T7084">
        <v>5</v>
      </c>
      <c r="U7084">
        <v>0.7</v>
      </c>
      <c r="V7084">
        <v>-12.628</v>
      </c>
    </row>
    <row r="7085" spans="1:22" x14ac:dyDescent="0.3">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8.5950000000000024</v>
      </c>
      <c r="T7087">
        <v>5</v>
      </c>
      <c r="U7087">
        <v>0.7</v>
      </c>
      <c r="V7087">
        <v>-6.3030000000000008</v>
      </c>
    </row>
    <row r="7088" spans="1:22" x14ac:dyDescent="0.3">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190.89600000000002</v>
      </c>
      <c r="T7088">
        <v>2</v>
      </c>
      <c r="U7088">
        <v>0.2</v>
      </c>
      <c r="V7088">
        <v>-42.951599999999999</v>
      </c>
    </row>
    <row r="7089" spans="1:22" x14ac:dyDescent="0.3">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23.968799999999998</v>
      </c>
    </row>
    <row r="7090" spans="1:22" x14ac:dyDescent="0.3">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23.807999999999993</v>
      </c>
    </row>
    <row r="7091" spans="1:22" x14ac:dyDescent="0.3">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45.763200000000012</v>
      </c>
    </row>
    <row r="7094" spans="1:22" x14ac:dyDescent="0.3">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51.550000000000004</v>
      </c>
      <c r="T7095">
        <v>5</v>
      </c>
      <c r="U7095">
        <v>0</v>
      </c>
      <c r="V7095">
        <v>24.2285</v>
      </c>
    </row>
    <row r="7096" spans="1:22" x14ac:dyDescent="0.3">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276.78400000000005</v>
      </c>
      <c r="T7098">
        <v>2</v>
      </c>
      <c r="U7098">
        <v>0.2</v>
      </c>
      <c r="V7098">
        <v>89.954799999999992</v>
      </c>
    </row>
    <row r="7099" spans="1:22" x14ac:dyDescent="0.3">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149.91119999999998</v>
      </c>
    </row>
    <row r="7101" spans="1:22" x14ac:dyDescent="0.3">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99.940799999999982</v>
      </c>
    </row>
    <row r="7102" spans="1:22" x14ac:dyDescent="0.3">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105.27499999999998</v>
      </c>
    </row>
    <row r="7106" spans="1:22" x14ac:dyDescent="0.3">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38.784000000000006</v>
      </c>
      <c r="T7107">
        <v>3</v>
      </c>
      <c r="U7107">
        <v>0.2</v>
      </c>
      <c r="V7107">
        <v>7.2719999999999949</v>
      </c>
    </row>
    <row r="7108" spans="1:22" x14ac:dyDescent="0.3">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122.32799999999999</v>
      </c>
      <c r="T7108">
        <v>9</v>
      </c>
      <c r="U7108">
        <v>0.2</v>
      </c>
      <c r="V7108">
        <v>1.5291000000000032</v>
      </c>
    </row>
    <row r="7109" spans="1:22" x14ac:dyDescent="0.3">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2.2503999999999991</v>
      </c>
    </row>
    <row r="7113" spans="1:22" x14ac:dyDescent="0.3">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3.2479999999999998</v>
      </c>
    </row>
    <row r="7116" spans="1:22" x14ac:dyDescent="0.3">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0.47039999999999987</v>
      </c>
    </row>
    <row r="7120" spans="1:22" x14ac:dyDescent="0.3">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8.7906000000000013</v>
      </c>
    </row>
    <row r="7121" spans="1:22" x14ac:dyDescent="0.3">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41.168399999999991</v>
      </c>
    </row>
    <row r="7125" spans="1:22" x14ac:dyDescent="0.3">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4.4088000000000012</v>
      </c>
    </row>
    <row r="7126" spans="1:22" x14ac:dyDescent="0.3">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69.177599999999984</v>
      </c>
    </row>
    <row r="7127" spans="1:22" x14ac:dyDescent="0.3">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8.7906000000000013</v>
      </c>
    </row>
    <row r="7128" spans="1:22" x14ac:dyDescent="0.3">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v>
      </c>
    </row>
    <row r="7131" spans="1:22" x14ac:dyDescent="0.3">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8.3524000000000012</v>
      </c>
    </row>
    <row r="7132" spans="1:22" x14ac:dyDescent="0.3">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135.29999999999998</v>
      </c>
      <c r="T7143">
        <v>5</v>
      </c>
      <c r="U7143">
        <v>0</v>
      </c>
      <c r="V7143">
        <v>37.883999999999993</v>
      </c>
    </row>
    <row r="7144" spans="1:22" x14ac:dyDescent="0.3">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48.906000000000006</v>
      </c>
    </row>
    <row r="7145" spans="1:22" x14ac:dyDescent="0.3">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776.84999999999991</v>
      </c>
      <c r="T7145">
        <v>5</v>
      </c>
      <c r="U7145">
        <v>0.4</v>
      </c>
      <c r="V7145">
        <v>-181.26499999999999</v>
      </c>
    </row>
    <row r="7146" spans="1:22" x14ac:dyDescent="0.3">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3.2460000000000022</v>
      </c>
    </row>
    <row r="7149" spans="1:22" x14ac:dyDescent="0.3">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35.490000000000009</v>
      </c>
    </row>
    <row r="7153" spans="1:22" x14ac:dyDescent="0.3">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46.899599999999964</v>
      </c>
    </row>
    <row r="7157" spans="1:22" x14ac:dyDescent="0.3">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23.234999999999992</v>
      </c>
    </row>
    <row r="7177" spans="1:22" x14ac:dyDescent="0.3">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87.167999999999978</v>
      </c>
      <c r="T7177">
        <v>8</v>
      </c>
      <c r="U7177">
        <v>0.8</v>
      </c>
      <c r="V7177">
        <v>-226.63679999999999</v>
      </c>
    </row>
    <row r="7178" spans="1:22" x14ac:dyDescent="0.3">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2.2020000000000004</v>
      </c>
      <c r="T7179">
        <v>2</v>
      </c>
      <c r="U7179">
        <v>0.7</v>
      </c>
      <c r="V7179">
        <v>-1.5413999999999999</v>
      </c>
    </row>
    <row r="7180" spans="1:22" x14ac:dyDescent="0.3">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25.191600000000005</v>
      </c>
    </row>
    <row r="7182" spans="1:22" x14ac:dyDescent="0.3">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5.5520000000000005</v>
      </c>
      <c r="T7186">
        <v>2</v>
      </c>
      <c r="U7186">
        <v>0.2</v>
      </c>
      <c r="V7186">
        <v>-1.0410000000000006</v>
      </c>
    </row>
    <row r="7187" spans="1:22" x14ac:dyDescent="0.3">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1.0019999999999993</v>
      </c>
    </row>
    <row r="7188" spans="1:22" x14ac:dyDescent="0.3">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-2.1312000000000033</v>
      </c>
    </row>
    <row r="7189" spans="1:22" x14ac:dyDescent="0.3">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16.784000000000002</v>
      </c>
      <c r="T7189">
        <v>2</v>
      </c>
      <c r="U7189">
        <v>0.6</v>
      </c>
      <c r="V7189">
        <v>-22.238800000000001</v>
      </c>
    </row>
    <row r="7190" spans="1:22" x14ac:dyDescent="0.3">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25.496999999999986</v>
      </c>
    </row>
    <row r="7192" spans="1:22" x14ac:dyDescent="0.3">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674.35200000000009</v>
      </c>
      <c r="T7192">
        <v>3</v>
      </c>
      <c r="U7192">
        <v>0.2</v>
      </c>
      <c r="V7192">
        <v>-8.4294000000000153</v>
      </c>
    </row>
    <row r="7193" spans="1:22" x14ac:dyDescent="0.3">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7.2297999999999991</v>
      </c>
    </row>
    <row r="7198" spans="1:22" x14ac:dyDescent="0.3">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5.7959999999999994</v>
      </c>
    </row>
    <row r="7200" spans="1:22" x14ac:dyDescent="0.3">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116.75999999999999</v>
      </c>
      <c r="T7202">
        <v>1</v>
      </c>
      <c r="U7202">
        <v>0.2</v>
      </c>
      <c r="V7202">
        <v>14.594999999999985</v>
      </c>
    </row>
    <row r="7203" spans="1:22" x14ac:dyDescent="0.3">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756.80000000000007</v>
      </c>
      <c r="T7204">
        <v>5</v>
      </c>
      <c r="U7204">
        <v>0</v>
      </c>
      <c r="V7204">
        <v>75.679999999999978</v>
      </c>
    </row>
    <row r="7205" spans="1:22" x14ac:dyDescent="0.3">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-4.804800000000002</v>
      </c>
    </row>
    <row r="7206" spans="1:22" x14ac:dyDescent="0.3">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2.0671999999999997</v>
      </c>
    </row>
    <row r="7207" spans="1:22" x14ac:dyDescent="0.3">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32.301500000000019</v>
      </c>
    </row>
    <row r="7209" spans="1:22" x14ac:dyDescent="0.3">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20.736000000000004</v>
      </c>
      <c r="T7210">
        <v>4</v>
      </c>
      <c r="U7210">
        <v>0.2</v>
      </c>
      <c r="V7210">
        <v>7.2576000000000001</v>
      </c>
    </row>
    <row r="7211" spans="1:22" x14ac:dyDescent="0.3">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62.496000000000009</v>
      </c>
      <c r="T7219">
        <v>2</v>
      </c>
      <c r="U7219">
        <v>0.2</v>
      </c>
      <c r="V7219">
        <v>21.873599999999996</v>
      </c>
    </row>
    <row r="7220" spans="1:22" x14ac:dyDescent="0.3">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35.864399999999996</v>
      </c>
    </row>
    <row r="7224" spans="1:22" x14ac:dyDescent="0.3">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v>
      </c>
    </row>
    <row r="7227" spans="1:22" x14ac:dyDescent="0.3">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22.573199999999996</v>
      </c>
    </row>
    <row r="7238" spans="1:22" x14ac:dyDescent="0.3">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341.99100000000004</v>
      </c>
      <c r="T7239">
        <v>3</v>
      </c>
      <c r="U7239">
        <v>0.7</v>
      </c>
      <c r="V7239">
        <v>-319.19159999999999</v>
      </c>
    </row>
    <row r="7240" spans="1:22" x14ac:dyDescent="0.3">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18.463200000000004</v>
      </c>
    </row>
    <row r="7241" spans="1:22" x14ac:dyDescent="0.3">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26.544000000000004</v>
      </c>
    </row>
    <row r="7243" spans="1:22" x14ac:dyDescent="0.3">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7.9662000000000006</v>
      </c>
    </row>
    <row r="7245" spans="1:22" x14ac:dyDescent="0.3">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18.832800000000002</v>
      </c>
    </row>
    <row r="7247" spans="1:22" x14ac:dyDescent="0.3">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15.120000000000001</v>
      </c>
      <c r="T7248">
        <v>3</v>
      </c>
      <c r="U7248">
        <v>0.2</v>
      </c>
      <c r="V7248">
        <v>4.9139999999999988</v>
      </c>
    </row>
    <row r="7249" spans="1:22" x14ac:dyDescent="0.3">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395.98800000000006</v>
      </c>
    </row>
    <row r="7253" spans="1:22" x14ac:dyDescent="0.3">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109.42199999999997</v>
      </c>
    </row>
    <row r="7256" spans="1:22" x14ac:dyDescent="0.3">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47.400000000000006</v>
      </c>
      <c r="T7256">
        <v>5</v>
      </c>
      <c r="U7256">
        <v>0</v>
      </c>
      <c r="V7256">
        <v>21.33</v>
      </c>
    </row>
    <row r="7257" spans="1:22" x14ac:dyDescent="0.3">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1.4455999999999998</v>
      </c>
    </row>
    <row r="7259" spans="1:22" x14ac:dyDescent="0.3">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629.09999999999991</v>
      </c>
      <c r="T7259">
        <v>6</v>
      </c>
      <c r="U7259">
        <v>0</v>
      </c>
      <c r="V7259">
        <v>301.96799999999996</v>
      </c>
    </row>
    <row r="7260" spans="1:22" x14ac:dyDescent="0.3">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3.9690000000000003</v>
      </c>
    </row>
    <row r="7261" spans="1:22" x14ac:dyDescent="0.3">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21.772800000000004</v>
      </c>
    </row>
    <row r="7262" spans="1:22" x14ac:dyDescent="0.3">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35.277200000000008</v>
      </c>
    </row>
    <row r="7263" spans="1:22" x14ac:dyDescent="0.3">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14.700000000000001</v>
      </c>
      <c r="T7263">
        <v>7</v>
      </c>
      <c r="U7263">
        <v>0</v>
      </c>
      <c r="V7263">
        <v>4.1160000000000005</v>
      </c>
    </row>
    <row r="7264" spans="1:22" x14ac:dyDescent="0.3">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31.680000000000003</v>
      </c>
      <c r="T7265">
        <v>4</v>
      </c>
      <c r="U7265">
        <v>0.2</v>
      </c>
      <c r="V7265">
        <v>11.087999999999997</v>
      </c>
    </row>
    <row r="7266" spans="1:22" x14ac:dyDescent="0.3">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315.77600000000007</v>
      </c>
      <c r="T7271">
        <v>8</v>
      </c>
      <c r="U7271">
        <v>0.2</v>
      </c>
      <c r="V7271">
        <v>31.577600000000018</v>
      </c>
    </row>
    <row r="7272" spans="1:22" x14ac:dyDescent="0.3">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339.96000000000004</v>
      </c>
      <c r="T7276">
        <v>5</v>
      </c>
      <c r="U7276">
        <v>0.2</v>
      </c>
      <c r="V7276">
        <v>42.494999999999948</v>
      </c>
    </row>
    <row r="7277" spans="1:22" x14ac:dyDescent="0.3">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63.980000000000004</v>
      </c>
      <c r="T7277">
        <v>7</v>
      </c>
      <c r="U7277">
        <v>0</v>
      </c>
      <c r="V7277">
        <v>21.7532</v>
      </c>
    </row>
    <row r="7278" spans="1:22" x14ac:dyDescent="0.3">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799.92000000000007</v>
      </c>
      <c r="T7278">
        <v>10</v>
      </c>
      <c r="U7278">
        <v>0.2</v>
      </c>
      <c r="V7278">
        <v>239.976</v>
      </c>
    </row>
    <row r="7279" spans="1:22" x14ac:dyDescent="0.3">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4.4979999999999958</v>
      </c>
    </row>
    <row r="7280" spans="1:22" x14ac:dyDescent="0.3">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132.58980000000003</v>
      </c>
    </row>
    <row r="7281" spans="1:22" x14ac:dyDescent="0.3">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185.52800000000002</v>
      </c>
      <c r="T7281">
        <v>7</v>
      </c>
      <c r="U7281">
        <v>0.2</v>
      </c>
      <c r="V7281">
        <v>48.701099999999997</v>
      </c>
    </row>
    <row r="7282" spans="1:22" x14ac:dyDescent="0.3">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599.98500000000013</v>
      </c>
      <c r="T7283">
        <v>5</v>
      </c>
      <c r="U7283">
        <v>0.7</v>
      </c>
      <c r="V7283">
        <v>-479.98799999999994</v>
      </c>
    </row>
    <row r="7284" spans="1:22" x14ac:dyDescent="0.3">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0.5519999999999996</v>
      </c>
    </row>
    <row r="7289" spans="1:22" x14ac:dyDescent="0.3">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23.652900000000002</v>
      </c>
    </row>
    <row r="7290" spans="1:22" x14ac:dyDescent="0.3">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-121.27049999999997</v>
      </c>
    </row>
    <row r="7291" spans="1:22" x14ac:dyDescent="0.3">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-272.58000000000015</v>
      </c>
    </row>
    <row r="7295" spans="1:22" x14ac:dyDescent="0.3">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21.596400000000003</v>
      </c>
    </row>
    <row r="7296" spans="1:22" x14ac:dyDescent="0.3">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37.839999999999996</v>
      </c>
      <c r="T7297">
        <v>2</v>
      </c>
      <c r="U7297">
        <v>0.2</v>
      </c>
      <c r="V7297">
        <v>2.8380000000000027</v>
      </c>
    </row>
    <row r="7298" spans="1:22" x14ac:dyDescent="0.3">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5.4719999999999995</v>
      </c>
      <c r="T7298">
        <v>6</v>
      </c>
      <c r="U7298">
        <v>0.2</v>
      </c>
      <c r="V7298">
        <v>1.8467999999999996</v>
      </c>
    </row>
    <row r="7299" spans="1:22" x14ac:dyDescent="0.3">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-175.26000000000005</v>
      </c>
    </row>
    <row r="7301" spans="1:22" x14ac:dyDescent="0.3">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-7.4759999999999991</v>
      </c>
    </row>
    <row r="7302" spans="1:22" x14ac:dyDescent="0.3">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-30.293999999999983</v>
      </c>
    </row>
    <row r="7303" spans="1:22" x14ac:dyDescent="0.3">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2.8919999999999995</v>
      </c>
      <c r="T7303">
        <v>3</v>
      </c>
      <c r="U7303">
        <v>0.8</v>
      </c>
      <c r="V7303">
        <v>-4.9164000000000012</v>
      </c>
    </row>
    <row r="7304" spans="1:22" x14ac:dyDescent="0.3">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-66.801000000000045</v>
      </c>
    </row>
    <row r="7305" spans="1:22" x14ac:dyDescent="0.3">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12.959999999999994</v>
      </c>
    </row>
    <row r="7309" spans="1:22" x14ac:dyDescent="0.3">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113.88800000000002</v>
      </c>
      <c r="T7309">
        <v>2</v>
      </c>
      <c r="U7309">
        <v>0.2</v>
      </c>
      <c r="V7309">
        <v>9.9651999999999994</v>
      </c>
    </row>
    <row r="7310" spans="1:22" x14ac:dyDescent="0.3">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7.4751999999999992</v>
      </c>
    </row>
    <row r="7316" spans="1:22" x14ac:dyDescent="0.3">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264.58650000000006</v>
      </c>
    </row>
    <row r="7322" spans="1:22" x14ac:dyDescent="0.3">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400.79999999999995</v>
      </c>
      <c r="T7327">
        <v>5</v>
      </c>
      <c r="U7327">
        <v>0</v>
      </c>
      <c r="V7327">
        <v>112.224</v>
      </c>
    </row>
    <row r="7328" spans="1:22" x14ac:dyDescent="0.3">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10.077200000000001</v>
      </c>
    </row>
    <row r="7329" spans="1:22" x14ac:dyDescent="0.3">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14.430000000000007</v>
      </c>
    </row>
    <row r="7330" spans="1:22" x14ac:dyDescent="0.3">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415.98959999999994</v>
      </c>
    </row>
    <row r="7331" spans="1:22" x14ac:dyDescent="0.3">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334.11419999999987</v>
      </c>
    </row>
    <row r="7332" spans="1:22" x14ac:dyDescent="0.3">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81.438000000000017</v>
      </c>
      <c r="T7334">
        <v>7</v>
      </c>
      <c r="U7334">
        <v>0.7</v>
      </c>
      <c r="V7334">
        <v>-65.150399999999991</v>
      </c>
    </row>
    <row r="7335" spans="1:22" x14ac:dyDescent="0.3">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3.8774999999999995</v>
      </c>
    </row>
    <row r="7340" spans="1:22" x14ac:dyDescent="0.3">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192.18600000000004</v>
      </c>
      <c r="T7340">
        <v>3</v>
      </c>
      <c r="U7340">
        <v>0.1</v>
      </c>
      <c r="V7340">
        <v>36.3018</v>
      </c>
    </row>
    <row r="7341" spans="1:22" x14ac:dyDescent="0.3">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9.2556000000000012</v>
      </c>
    </row>
    <row r="7345" spans="1:22" x14ac:dyDescent="0.3">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29.900000000000002</v>
      </c>
      <c r="T7356">
        <v>5</v>
      </c>
      <c r="U7356">
        <v>0</v>
      </c>
      <c r="V7356">
        <v>13.454999999999998</v>
      </c>
    </row>
    <row r="7357" spans="1:22" x14ac:dyDescent="0.3">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6.8880000000000017</v>
      </c>
      <c r="T7367">
        <v>2</v>
      </c>
      <c r="U7367">
        <v>0.7</v>
      </c>
      <c r="V7367">
        <v>-5.0511999999999997</v>
      </c>
    </row>
    <row r="7368" spans="1:22" x14ac:dyDescent="0.3">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32.544000000000004</v>
      </c>
      <c r="T7368">
        <v>2</v>
      </c>
      <c r="U7368">
        <v>0.2</v>
      </c>
      <c r="V7368">
        <v>-7.7292000000000041</v>
      </c>
    </row>
    <row r="7369" spans="1:22" x14ac:dyDescent="0.3">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15.570000000000004</v>
      </c>
      <c r="T7370">
        <v>3</v>
      </c>
      <c r="U7370">
        <v>0.7</v>
      </c>
      <c r="V7370">
        <v>-11.936999999999998</v>
      </c>
    </row>
    <row r="7371" spans="1:22" x14ac:dyDescent="0.3">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61.019999999999996</v>
      </c>
      <c r="T7374">
        <v>3</v>
      </c>
      <c r="U7374">
        <v>0</v>
      </c>
      <c r="V7374">
        <v>0.61019999999999541</v>
      </c>
    </row>
    <row r="7375" spans="1:22" x14ac:dyDescent="0.3">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31.931899999999988</v>
      </c>
    </row>
    <row r="7376" spans="1:22" x14ac:dyDescent="0.3">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14.399999999999999</v>
      </c>
      <c r="T7382">
        <v>5</v>
      </c>
      <c r="U7382">
        <v>0</v>
      </c>
      <c r="V7382">
        <v>7.056</v>
      </c>
    </row>
    <row r="7383" spans="1:22" x14ac:dyDescent="0.3">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41.986000000000004</v>
      </c>
    </row>
    <row r="7384" spans="1:22" x14ac:dyDescent="0.3">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5.0699999999999985</v>
      </c>
    </row>
    <row r="7385" spans="1:22" x14ac:dyDescent="0.3">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48.795999999999978</v>
      </c>
    </row>
    <row r="7392" spans="1:22" x14ac:dyDescent="0.3">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101.52000000000001</v>
      </c>
      <c r="T7392">
        <v>5</v>
      </c>
      <c r="U7392">
        <v>0.2</v>
      </c>
      <c r="V7392">
        <v>19.034999999999989</v>
      </c>
    </row>
    <row r="7393" spans="1:22" x14ac:dyDescent="0.3">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15.700000000000001</v>
      </c>
      <c r="T7394">
        <v>5</v>
      </c>
      <c r="U7394">
        <v>0</v>
      </c>
      <c r="V7394">
        <v>7.0649999999999995</v>
      </c>
    </row>
    <row r="7395" spans="1:22" x14ac:dyDescent="0.3">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59.519999999999996</v>
      </c>
      <c r="T7395">
        <v>3</v>
      </c>
      <c r="U7395">
        <v>0</v>
      </c>
      <c r="V7395">
        <v>15.475200000000001</v>
      </c>
    </row>
    <row r="7396" spans="1:22" x14ac:dyDescent="0.3">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509.95749999999992</v>
      </c>
      <c r="T7405">
        <v>5</v>
      </c>
      <c r="U7405">
        <v>0.15</v>
      </c>
      <c r="V7405">
        <v>41.996499999999941</v>
      </c>
    </row>
    <row r="7406" spans="1:22" x14ac:dyDescent="0.3">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34.414800000000007</v>
      </c>
    </row>
    <row r="7407" spans="1:22" x14ac:dyDescent="0.3">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-6.0980000000000025</v>
      </c>
    </row>
    <row r="7408" spans="1:22" x14ac:dyDescent="0.3">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722.35200000000009</v>
      </c>
      <c r="T7408">
        <v>3</v>
      </c>
      <c r="U7408">
        <v>0.2</v>
      </c>
      <c r="V7408">
        <v>81.264599999999916</v>
      </c>
    </row>
    <row r="7409" spans="1:22" x14ac:dyDescent="0.3">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11.748799999999989</v>
      </c>
    </row>
    <row r="7411" spans="1:22" x14ac:dyDescent="0.3">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-94.660500000000013</v>
      </c>
    </row>
    <row r="7412" spans="1:22" x14ac:dyDescent="0.3">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156.79200000000003</v>
      </c>
      <c r="T7413">
        <v>1</v>
      </c>
      <c r="U7413">
        <v>0.2</v>
      </c>
      <c r="V7413">
        <v>17.639099999999985</v>
      </c>
    </row>
    <row r="7414" spans="1:22" x14ac:dyDescent="0.3">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13.591999999999999</v>
      </c>
      <c r="T7415">
        <v>1</v>
      </c>
      <c r="U7415">
        <v>0.2</v>
      </c>
      <c r="V7415">
        <v>-0.33980000000000032</v>
      </c>
    </row>
    <row r="7416" spans="1:22" x14ac:dyDescent="0.3">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379.96000000000004</v>
      </c>
      <c r="T7417">
        <v>5</v>
      </c>
      <c r="U7417">
        <v>0.2</v>
      </c>
      <c r="V7417">
        <v>47.494999999999919</v>
      </c>
    </row>
    <row r="7418" spans="1:22" x14ac:dyDescent="0.3">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41.240000000000009</v>
      </c>
      <c r="T7419">
        <v>5</v>
      </c>
      <c r="U7419">
        <v>0.2</v>
      </c>
      <c r="V7419">
        <v>13.918499999999998</v>
      </c>
    </row>
    <row r="7420" spans="1:22" x14ac:dyDescent="0.3">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51.897000000000013</v>
      </c>
      <c r="T7420">
        <v>1</v>
      </c>
      <c r="U7420">
        <v>0.7</v>
      </c>
      <c r="V7420">
        <v>-41.517600000000002</v>
      </c>
    </row>
    <row r="7421" spans="1:22" x14ac:dyDescent="0.3">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-28.367999999999984</v>
      </c>
    </row>
    <row r="7424" spans="1:22" x14ac:dyDescent="0.3">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-643.70999999999981</v>
      </c>
    </row>
    <row r="7425" spans="1:22" x14ac:dyDescent="0.3">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21.949199999999969</v>
      </c>
    </row>
    <row r="7426" spans="1:22" x14ac:dyDescent="0.3">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-26.169599999999996</v>
      </c>
    </row>
    <row r="7429" spans="1:22" x14ac:dyDescent="0.3">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3.0860999999999996</v>
      </c>
    </row>
    <row r="7437" spans="1:22" x14ac:dyDescent="0.3">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23.136000000000003</v>
      </c>
      <c r="T7437">
        <v>6</v>
      </c>
      <c r="U7437">
        <v>0.2</v>
      </c>
      <c r="V7437">
        <v>8.3867999999999991</v>
      </c>
    </row>
    <row r="7438" spans="1:22" x14ac:dyDescent="0.3">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46.900000000000006</v>
      </c>
      <c r="T7440">
        <v>5</v>
      </c>
      <c r="U7440">
        <v>0</v>
      </c>
      <c r="V7440">
        <v>13.132000000000001</v>
      </c>
    </row>
    <row r="7441" spans="1:22" x14ac:dyDescent="0.3">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22.200000000000003</v>
      </c>
      <c r="T7448">
        <v>1</v>
      </c>
      <c r="U7448">
        <v>0.6</v>
      </c>
      <c r="V7448">
        <v>-26.084999999999994</v>
      </c>
    </row>
    <row r="7449" spans="1:22" x14ac:dyDescent="0.3">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88.48500000000007</v>
      </c>
    </row>
    <row r="7455" spans="1:22" x14ac:dyDescent="0.3">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16.703999999999986</v>
      </c>
    </row>
    <row r="7456" spans="1:22" x14ac:dyDescent="0.3">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9.2480000000000011</v>
      </c>
      <c r="T7456">
        <v>4</v>
      </c>
      <c r="U7456">
        <v>0.2</v>
      </c>
      <c r="V7456">
        <v>3.1212</v>
      </c>
    </row>
    <row r="7457" spans="1:22" x14ac:dyDescent="0.3">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119.68599999999989</v>
      </c>
    </row>
    <row r="7461" spans="1:22" x14ac:dyDescent="0.3">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639.96800000000007</v>
      </c>
      <c r="T7462">
        <v>4</v>
      </c>
      <c r="U7462">
        <v>0.2</v>
      </c>
      <c r="V7462">
        <v>215.98919999999998</v>
      </c>
    </row>
    <row r="7463" spans="1:22" x14ac:dyDescent="0.3">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3.7200000000000006</v>
      </c>
    </row>
    <row r="7466" spans="1:22" x14ac:dyDescent="0.3">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15.407999999999998</v>
      </c>
    </row>
    <row r="7467" spans="1:22" x14ac:dyDescent="0.3">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23.716800000000006</v>
      </c>
    </row>
    <row r="7469" spans="1:22" x14ac:dyDescent="0.3">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449.9849999999999</v>
      </c>
    </row>
    <row r="7475" spans="1:22" x14ac:dyDescent="0.3">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0.31119999999999948</v>
      </c>
    </row>
    <row r="7482" spans="1:22" x14ac:dyDescent="0.3">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0.86799999999999988</v>
      </c>
    </row>
    <row r="7487" spans="1:22" x14ac:dyDescent="0.3">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12.690999999999999</v>
      </c>
    </row>
    <row r="7488" spans="1:22" x14ac:dyDescent="0.3">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29.900000000000002</v>
      </c>
      <c r="T7488">
        <v>5</v>
      </c>
      <c r="U7488">
        <v>0</v>
      </c>
      <c r="V7488">
        <v>14.651</v>
      </c>
    </row>
    <row r="7489" spans="1:22" x14ac:dyDescent="0.3">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517.47930000000008</v>
      </c>
    </row>
    <row r="7490" spans="1:22" x14ac:dyDescent="0.3">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5.9969999999999857</v>
      </c>
    </row>
    <row r="7494" spans="1:22" x14ac:dyDescent="0.3">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10.272000000000002</v>
      </c>
      <c r="T7494">
        <v>3</v>
      </c>
      <c r="U7494">
        <v>0.2</v>
      </c>
      <c r="V7494">
        <v>3.2099999999999982</v>
      </c>
    </row>
    <row r="7495" spans="1:22" x14ac:dyDescent="0.3">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2.0671999999999997</v>
      </c>
    </row>
    <row r="7505" spans="1:22" x14ac:dyDescent="0.3">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17.959200000000003</v>
      </c>
    </row>
    <row r="7515" spans="1:22" x14ac:dyDescent="0.3">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214.89999999999998</v>
      </c>
      <c r="T7517">
        <v>5</v>
      </c>
      <c r="U7517">
        <v>0</v>
      </c>
      <c r="V7517">
        <v>62.32099999999997</v>
      </c>
    </row>
    <row r="7518" spans="1:22" x14ac:dyDescent="0.3">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2.6495999999999995</v>
      </c>
    </row>
    <row r="7522" spans="1:22" x14ac:dyDescent="0.3">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7.6047999999999991</v>
      </c>
    </row>
    <row r="7527" spans="1:22" x14ac:dyDescent="0.3">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148.70400000000006</v>
      </c>
    </row>
    <row r="7528" spans="1:22" x14ac:dyDescent="0.3">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2.9567999999999994</v>
      </c>
    </row>
    <row r="7530" spans="1:22" x14ac:dyDescent="0.3">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266.35200000000003</v>
      </c>
      <c r="T7533">
        <v>3</v>
      </c>
      <c r="U7533">
        <v>0.2</v>
      </c>
      <c r="V7533">
        <v>-13.317600000000013</v>
      </c>
    </row>
    <row r="7534" spans="1:22" x14ac:dyDescent="0.3">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483.13599999999997</v>
      </c>
      <c r="T7534">
        <v>4</v>
      </c>
      <c r="U7534">
        <v>0.2</v>
      </c>
      <c r="V7534">
        <v>54.352799999999945</v>
      </c>
    </row>
    <row r="7535" spans="1:22" x14ac:dyDescent="0.3">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13.591999999999999</v>
      </c>
      <c r="T7538">
        <v>2</v>
      </c>
      <c r="U7538">
        <v>0.6</v>
      </c>
      <c r="V7538">
        <v>-14.271599999999999</v>
      </c>
    </row>
    <row r="7539" spans="1:22" x14ac:dyDescent="0.3">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242.35200000000003</v>
      </c>
      <c r="T7542">
        <v>8</v>
      </c>
      <c r="U7542">
        <v>0.7</v>
      </c>
      <c r="V7542">
        <v>-363.52799999999991</v>
      </c>
    </row>
    <row r="7543" spans="1:22" x14ac:dyDescent="0.3">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49.616000000000007</v>
      </c>
      <c r="T7543">
        <v>2</v>
      </c>
      <c r="U7543">
        <v>0.2</v>
      </c>
      <c r="V7543">
        <v>4.9615999999999989</v>
      </c>
    </row>
    <row r="7544" spans="1:22" x14ac:dyDescent="0.3">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719.95200000000011</v>
      </c>
      <c r="T7547">
        <v>6</v>
      </c>
      <c r="U7547">
        <v>0.2</v>
      </c>
      <c r="V7547">
        <v>71.995200000000011</v>
      </c>
    </row>
    <row r="7548" spans="1:22" x14ac:dyDescent="0.3">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21.204000000000004</v>
      </c>
      <c r="T7551">
        <v>3</v>
      </c>
      <c r="U7551">
        <v>0.6</v>
      </c>
      <c r="V7551">
        <v>-11.662199999999999</v>
      </c>
    </row>
    <row r="7552" spans="1:22" x14ac:dyDescent="0.3">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12.441600000000001</v>
      </c>
    </row>
    <row r="7556" spans="1:22" x14ac:dyDescent="0.3">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435.16800000000006</v>
      </c>
      <c r="T7566">
        <v>4</v>
      </c>
      <c r="U7566">
        <v>0.2</v>
      </c>
      <c r="V7566">
        <v>-59.835600000000042</v>
      </c>
    </row>
    <row r="7567" spans="1:22" x14ac:dyDescent="0.3">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20.736000000000004</v>
      </c>
      <c r="T7569">
        <v>4</v>
      </c>
      <c r="U7569">
        <v>0.2</v>
      </c>
      <c r="V7569">
        <v>7.2576000000000001</v>
      </c>
    </row>
    <row r="7570" spans="1:22" x14ac:dyDescent="0.3">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23.086399999999998</v>
      </c>
    </row>
    <row r="7572" spans="1:22" x14ac:dyDescent="0.3">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9.7349999999999781</v>
      </c>
    </row>
    <row r="7574" spans="1:22" x14ac:dyDescent="0.3">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112.35079999999999</v>
      </c>
    </row>
    <row r="7575" spans="1:22" x14ac:dyDescent="0.3">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0.88039999999999985</v>
      </c>
    </row>
    <row r="7576" spans="1:22" x14ac:dyDescent="0.3">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3499.9300000000003</v>
      </c>
      <c r="T7585">
        <v>7</v>
      </c>
      <c r="U7585">
        <v>0</v>
      </c>
      <c r="V7585">
        <v>909.98180000000025</v>
      </c>
    </row>
    <row r="7586" spans="1:22" x14ac:dyDescent="0.3">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14.399999999999999</v>
      </c>
      <c r="T7586">
        <v>5</v>
      </c>
      <c r="U7586">
        <v>0</v>
      </c>
      <c r="V7586">
        <v>6.6239999999999988</v>
      </c>
    </row>
    <row r="7587" spans="1:22" x14ac:dyDescent="0.3">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0.45920000000000027</v>
      </c>
    </row>
    <row r="7600" spans="1:22" x14ac:dyDescent="0.3">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13.078000000000001</v>
      </c>
    </row>
    <row r="7602" spans="1:22" x14ac:dyDescent="0.3">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-21.944999999999993</v>
      </c>
    </row>
    <row r="7603" spans="1:22" x14ac:dyDescent="0.3">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25.176000000000002</v>
      </c>
      <c r="T7606">
        <v>3</v>
      </c>
      <c r="U7606">
        <v>0.6</v>
      </c>
      <c r="V7606">
        <v>-33.358199999999997</v>
      </c>
    </row>
    <row r="7607" spans="1:22" x14ac:dyDescent="0.3">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4.2929999999999993</v>
      </c>
    </row>
    <row r="7614" spans="1:22" x14ac:dyDescent="0.3">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1.7279999999999998</v>
      </c>
    </row>
    <row r="7616" spans="1:22" x14ac:dyDescent="0.3">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6.6420000000000012</v>
      </c>
      <c r="T7617">
        <v>9</v>
      </c>
      <c r="U7617">
        <v>0.7</v>
      </c>
      <c r="V7617">
        <v>-4.427999999999999</v>
      </c>
    </row>
    <row r="7618" spans="1:22" x14ac:dyDescent="0.3">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8.7137999999999991</v>
      </c>
    </row>
    <row r="7619" spans="1:22" x14ac:dyDescent="0.3">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7.1960000000000015</v>
      </c>
    </row>
    <row r="7622" spans="1:22" x14ac:dyDescent="0.3">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7.4399999999999995</v>
      </c>
      <c r="T7624">
        <v>3</v>
      </c>
      <c r="U7624">
        <v>0</v>
      </c>
      <c r="V7624">
        <v>2.6039999999999996</v>
      </c>
    </row>
    <row r="7625" spans="1:22" x14ac:dyDescent="0.3">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325.63200000000006</v>
      </c>
      <c r="T7628">
        <v>6</v>
      </c>
      <c r="U7628">
        <v>0.2</v>
      </c>
      <c r="V7628">
        <v>28.492799999999988</v>
      </c>
    </row>
    <row r="7629" spans="1:22" x14ac:dyDescent="0.3">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87.28419999999997</v>
      </c>
    </row>
    <row r="7638" spans="1:22" x14ac:dyDescent="0.3">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59.519999999999996</v>
      </c>
      <c r="T7639">
        <v>3</v>
      </c>
      <c r="U7639">
        <v>0</v>
      </c>
      <c r="V7639">
        <v>15.475200000000001</v>
      </c>
    </row>
    <row r="7640" spans="1:22" x14ac:dyDescent="0.3">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57.959999999999994</v>
      </c>
      <c r="T7640">
        <v>7</v>
      </c>
      <c r="U7640">
        <v>0</v>
      </c>
      <c r="V7640">
        <v>27.241199999999996</v>
      </c>
    </row>
    <row r="7641" spans="1:22" x14ac:dyDescent="0.3">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68.039999999999992</v>
      </c>
      <c r="T7642">
        <v>6</v>
      </c>
      <c r="U7642">
        <v>0</v>
      </c>
      <c r="V7642">
        <v>33.339599999999997</v>
      </c>
    </row>
    <row r="7643" spans="1:22" x14ac:dyDescent="0.3">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0.84950000000000259</v>
      </c>
    </row>
    <row r="7647" spans="1:22" x14ac:dyDescent="0.3">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6.7067999999999977</v>
      </c>
    </row>
    <row r="7653" spans="1:22" x14ac:dyDescent="0.3">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5.4768000000000008</v>
      </c>
    </row>
    <row r="7656" spans="1:22" x14ac:dyDescent="0.3">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29.145599999999995</v>
      </c>
    </row>
    <row r="7657" spans="1:22" x14ac:dyDescent="0.3">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12.441600000000001</v>
      </c>
    </row>
    <row r="7658" spans="1:22" x14ac:dyDescent="0.3">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10.393599999999992</v>
      </c>
    </row>
    <row r="7667" spans="1:22" x14ac:dyDescent="0.3">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119.10000000000001</v>
      </c>
      <c r="T7669">
        <v>3</v>
      </c>
      <c r="U7669">
        <v>0</v>
      </c>
      <c r="V7669">
        <v>34.538999999999994</v>
      </c>
    </row>
    <row r="7670" spans="1:22" x14ac:dyDescent="0.3">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88.393200000000007</v>
      </c>
    </row>
    <row r="7673" spans="1:22" x14ac:dyDescent="0.3">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4.6763999999999992</v>
      </c>
    </row>
    <row r="7675" spans="1:22" x14ac:dyDescent="0.3">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4.9877999999999982</v>
      </c>
    </row>
    <row r="7679" spans="1:22" x14ac:dyDescent="0.3">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91.950799999999987</v>
      </c>
    </row>
    <row r="7680" spans="1:22" x14ac:dyDescent="0.3">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41.495999999999967</v>
      </c>
    </row>
    <row r="7685" spans="1:22" x14ac:dyDescent="0.3">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3812.9700000000003</v>
      </c>
      <c r="T7685">
        <v>3</v>
      </c>
      <c r="U7685">
        <v>0</v>
      </c>
      <c r="V7685">
        <v>1906.4850000000001</v>
      </c>
    </row>
    <row r="7686" spans="1:22" x14ac:dyDescent="0.3">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187.79699999999997</v>
      </c>
    </row>
    <row r="7688" spans="1:22" x14ac:dyDescent="0.3">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62.400000000000006</v>
      </c>
    </row>
    <row r="7691" spans="1:22" x14ac:dyDescent="0.3">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5.2319999999999984</v>
      </c>
      <c r="T7698">
        <v>4</v>
      </c>
      <c r="U7698">
        <v>0.8</v>
      </c>
      <c r="V7698">
        <v>-8.1096000000000004</v>
      </c>
    </row>
    <row r="7699" spans="1:22" x14ac:dyDescent="0.3">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8.121599999999999</v>
      </c>
    </row>
    <row r="7703" spans="1:22" x14ac:dyDescent="0.3">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40.775999999999996</v>
      </c>
      <c r="T7710">
        <v>3</v>
      </c>
      <c r="U7710">
        <v>0.2</v>
      </c>
      <c r="V7710">
        <v>0.50970000000000049</v>
      </c>
    </row>
    <row r="7711" spans="1:22" x14ac:dyDescent="0.3">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15.590399999999995</v>
      </c>
    </row>
    <row r="7714" spans="1:22" x14ac:dyDescent="0.3">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47.952000000000005</v>
      </c>
      <c r="T7715">
        <v>3</v>
      </c>
      <c r="U7715">
        <v>0.2</v>
      </c>
      <c r="V7715">
        <v>16.183799999999998</v>
      </c>
    </row>
    <row r="7716" spans="1:22" x14ac:dyDescent="0.3">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40.775999999999996</v>
      </c>
      <c r="T7717">
        <v>3</v>
      </c>
      <c r="U7717">
        <v>0.2</v>
      </c>
      <c r="V7717">
        <v>0.50970000000000049</v>
      </c>
    </row>
    <row r="7718" spans="1:22" x14ac:dyDescent="0.3">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59.519999999999996</v>
      </c>
      <c r="T7721">
        <v>3</v>
      </c>
      <c r="U7721">
        <v>0</v>
      </c>
      <c r="V7721">
        <v>15.475200000000001</v>
      </c>
    </row>
    <row r="7722" spans="1:22" x14ac:dyDescent="0.3">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431.97600000000006</v>
      </c>
      <c r="T7731">
        <v>3</v>
      </c>
      <c r="U7731">
        <v>0.2</v>
      </c>
      <c r="V7731">
        <v>-75.59580000000004</v>
      </c>
    </row>
    <row r="7732" spans="1:22" x14ac:dyDescent="0.3">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5.5215999999999994</v>
      </c>
    </row>
    <row r="7736" spans="1:22" x14ac:dyDescent="0.3">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28.496999999999986</v>
      </c>
    </row>
    <row r="7743" spans="1:22" x14ac:dyDescent="0.3">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2.8535999999999988</v>
      </c>
    </row>
    <row r="7748" spans="1:22" x14ac:dyDescent="0.3">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19.468799999999998</v>
      </c>
    </row>
    <row r="7751" spans="1:22" x14ac:dyDescent="0.3">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1.0679999999999996</v>
      </c>
    </row>
    <row r="7756" spans="1:22" x14ac:dyDescent="0.3">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93.883999999999986</v>
      </c>
    </row>
    <row r="7758" spans="1:22" x14ac:dyDescent="0.3">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30.989999999999995</v>
      </c>
    </row>
    <row r="7761" spans="1:22" x14ac:dyDescent="0.3">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35.024399999999993</v>
      </c>
    </row>
    <row r="7766" spans="1:22" x14ac:dyDescent="0.3">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26.720000000000002</v>
      </c>
      <c r="T7770">
        <v>5</v>
      </c>
      <c r="U7770">
        <v>0.2</v>
      </c>
      <c r="V7770">
        <v>9.3520000000000003</v>
      </c>
    </row>
    <row r="7771" spans="1:22" x14ac:dyDescent="0.3">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4499.9850000000006</v>
      </c>
      <c r="T7774">
        <v>5</v>
      </c>
      <c r="U7774">
        <v>0.7</v>
      </c>
      <c r="V7774">
        <v>-6599.978000000001</v>
      </c>
    </row>
    <row r="7775" spans="1:22" x14ac:dyDescent="0.3">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11.995199999999997</v>
      </c>
    </row>
    <row r="7776" spans="1:22" x14ac:dyDescent="0.3">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2.9646000000000008</v>
      </c>
    </row>
    <row r="7778" spans="1:22" x14ac:dyDescent="0.3">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51.449999999999996</v>
      </c>
      <c r="T7779">
        <v>3</v>
      </c>
      <c r="U7779">
        <v>0</v>
      </c>
      <c r="V7779">
        <v>13.891499999999999</v>
      </c>
    </row>
    <row r="7780" spans="1:22" x14ac:dyDescent="0.3">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2.8899999999999992</v>
      </c>
      <c r="T7788">
        <v>1</v>
      </c>
      <c r="U7788">
        <v>0.8</v>
      </c>
      <c r="V7788">
        <v>-4.7685000000000013</v>
      </c>
    </row>
    <row r="7789" spans="1:22" x14ac:dyDescent="0.3">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7.8960000000000008</v>
      </c>
      <c r="T7789">
        <v>3</v>
      </c>
      <c r="U7789">
        <v>0.2</v>
      </c>
      <c r="V7789">
        <v>2.4674999999999994</v>
      </c>
    </row>
    <row r="7790" spans="1:22" x14ac:dyDescent="0.3">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9.5399999999999974</v>
      </c>
    </row>
    <row r="7792" spans="1:22" x14ac:dyDescent="0.3">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30.716800000000006</v>
      </c>
    </row>
    <row r="7798" spans="1:22" x14ac:dyDescent="0.3">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22.094699999999996</v>
      </c>
    </row>
    <row r="7800" spans="1:22" x14ac:dyDescent="0.3">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14.572799999999997</v>
      </c>
    </row>
    <row r="7804" spans="1:22" x14ac:dyDescent="0.3">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108.78399999999999</v>
      </c>
      <c r="T7811">
        <v>2</v>
      </c>
      <c r="U7811">
        <v>0.2</v>
      </c>
      <c r="V7811">
        <v>10.878399999999999</v>
      </c>
    </row>
    <row r="7812" spans="1:22" x14ac:dyDescent="0.3">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2.1464999999999996</v>
      </c>
    </row>
    <row r="7813" spans="1:22" x14ac:dyDescent="0.3">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2.0747999999999998</v>
      </c>
    </row>
    <row r="7814" spans="1:22" x14ac:dyDescent="0.3">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17.581200000000003</v>
      </c>
    </row>
    <row r="7820" spans="1:22" x14ac:dyDescent="0.3">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4535.9760000000006</v>
      </c>
      <c r="T7820">
        <v>3</v>
      </c>
      <c r="U7820">
        <v>0.2</v>
      </c>
      <c r="V7820">
        <v>1644.2912999999999</v>
      </c>
    </row>
    <row r="7821" spans="1:22" x14ac:dyDescent="0.3">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160.03979999999999</v>
      </c>
    </row>
    <row r="7823" spans="1:22" x14ac:dyDescent="0.3">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111.67200000000001</v>
      </c>
      <c r="T7823">
        <v>9</v>
      </c>
      <c r="U7823">
        <v>0.2</v>
      </c>
      <c r="V7823">
        <v>6.9794999999999909</v>
      </c>
    </row>
    <row r="7824" spans="1:22" x14ac:dyDescent="0.3">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17.466000000000008</v>
      </c>
    </row>
    <row r="7827" spans="1:22" x14ac:dyDescent="0.3">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15.147000000000004</v>
      </c>
    </row>
    <row r="7828" spans="1:22" x14ac:dyDescent="0.3">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63.936000000000007</v>
      </c>
      <c r="T7830">
        <v>3</v>
      </c>
      <c r="U7830">
        <v>0.2</v>
      </c>
      <c r="V7830">
        <v>6.3935999999999957</v>
      </c>
    </row>
    <row r="7831" spans="1:22" x14ac:dyDescent="0.3">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311.97600000000006</v>
      </c>
      <c r="T7832">
        <v>3</v>
      </c>
      <c r="U7832">
        <v>0.2</v>
      </c>
      <c r="V7832">
        <v>38.996999999999986</v>
      </c>
    </row>
    <row r="7833" spans="1:22" x14ac:dyDescent="0.3">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13.120000000000001</v>
      </c>
      <c r="T7835">
        <v>5</v>
      </c>
      <c r="U7835">
        <v>0.2</v>
      </c>
      <c r="V7835">
        <v>2.1319999999999988</v>
      </c>
    </row>
    <row r="7836" spans="1:22" x14ac:dyDescent="0.3">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5.7959999999999994</v>
      </c>
    </row>
    <row r="7840" spans="1:22" x14ac:dyDescent="0.3">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-6.8815999999999953</v>
      </c>
    </row>
    <row r="7850" spans="1:22" x14ac:dyDescent="0.3">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-3.787200000000003</v>
      </c>
    </row>
    <row r="7851" spans="1:22" x14ac:dyDescent="0.3">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2.9568000000000003</v>
      </c>
    </row>
    <row r="7854" spans="1:22" x14ac:dyDescent="0.3">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25.584000000000003</v>
      </c>
      <c r="T7858">
        <v>2</v>
      </c>
      <c r="U7858">
        <v>0.2</v>
      </c>
      <c r="V7858">
        <v>8.9543999999999997</v>
      </c>
    </row>
    <row r="7859" spans="1:22" x14ac:dyDescent="0.3">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18.496000000000002</v>
      </c>
      <c r="T7866">
        <v>4</v>
      </c>
      <c r="U7866">
        <v>0.2</v>
      </c>
      <c r="V7866">
        <v>6.7048000000000005</v>
      </c>
    </row>
    <row r="7867" spans="1:22" x14ac:dyDescent="0.3">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127.76400000000002</v>
      </c>
      <c r="T7868">
        <v>6</v>
      </c>
      <c r="U7868">
        <v>0.7</v>
      </c>
      <c r="V7868">
        <v>-191.64599999999996</v>
      </c>
    </row>
    <row r="7869" spans="1:22" x14ac:dyDescent="0.3">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915.13600000000008</v>
      </c>
      <c r="T7874">
        <v>4</v>
      </c>
      <c r="U7874">
        <v>0.2</v>
      </c>
      <c r="V7874">
        <v>102.95279999999988</v>
      </c>
    </row>
    <row r="7875" spans="1:22" x14ac:dyDescent="0.3">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3.8519999999999994</v>
      </c>
    </row>
    <row r="7876" spans="1:22" x14ac:dyDescent="0.3">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45.975399999999993</v>
      </c>
    </row>
    <row r="7877" spans="1:22" x14ac:dyDescent="0.3">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11.176000000000002</v>
      </c>
      <c r="T7878">
        <v>1</v>
      </c>
      <c r="U7878">
        <v>0.2</v>
      </c>
      <c r="V7878">
        <v>0.8382000000000005</v>
      </c>
    </row>
    <row r="7879" spans="1:22" x14ac:dyDescent="0.3">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242.17600000000004</v>
      </c>
      <c r="T7880">
        <v>4</v>
      </c>
      <c r="U7880">
        <v>0.6</v>
      </c>
      <c r="V7880">
        <v>-302.72000000000003</v>
      </c>
    </row>
    <row r="7881" spans="1:22" x14ac:dyDescent="0.3">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-118.01160000000002</v>
      </c>
    </row>
    <row r="7882" spans="1:22" x14ac:dyDescent="0.3">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13.343999999999998</v>
      </c>
      <c r="T7882">
        <v>6</v>
      </c>
      <c r="U7882">
        <v>0.2</v>
      </c>
      <c r="V7882">
        <v>1.0007999999999999</v>
      </c>
    </row>
    <row r="7883" spans="1:22" x14ac:dyDescent="0.3">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76.75200000000001</v>
      </c>
      <c r="T7883">
        <v>6</v>
      </c>
      <c r="U7883">
        <v>0.2</v>
      </c>
      <c r="V7883">
        <v>10.553399999999993</v>
      </c>
    </row>
    <row r="7884" spans="1:22" x14ac:dyDescent="0.3">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102.33600000000001</v>
      </c>
      <c r="T7884">
        <v>8</v>
      </c>
      <c r="U7884">
        <v>0.2</v>
      </c>
      <c r="V7884">
        <v>14.07119999999999</v>
      </c>
    </row>
    <row r="7885" spans="1:22" x14ac:dyDescent="0.3">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3.7409999999999997</v>
      </c>
    </row>
    <row r="7886" spans="1:22" x14ac:dyDescent="0.3">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5.9149999999999938</v>
      </c>
    </row>
    <row r="7887" spans="1:22" x14ac:dyDescent="0.3">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7.0128000000000013</v>
      </c>
    </row>
    <row r="7888" spans="1:22" x14ac:dyDescent="0.3">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3.3439999999999994</v>
      </c>
    </row>
    <row r="7889" spans="1:22" x14ac:dyDescent="0.3">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4.6552000000000007</v>
      </c>
    </row>
    <row r="7890" spans="1:22" x14ac:dyDescent="0.3">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32.400000000000006</v>
      </c>
      <c r="T7890">
        <v>5</v>
      </c>
      <c r="U7890">
        <v>0</v>
      </c>
      <c r="V7890">
        <v>15.552000000000001</v>
      </c>
    </row>
    <row r="7891" spans="1:22" x14ac:dyDescent="0.3">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49.970399999999991</v>
      </c>
    </row>
    <row r="7895" spans="1:22" x14ac:dyDescent="0.3">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40.376000000000005</v>
      </c>
    </row>
    <row r="7897" spans="1:22" x14ac:dyDescent="0.3">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0.47520000000000018</v>
      </c>
    </row>
    <row r="7903" spans="1:22" x14ac:dyDescent="0.3">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423.64799999999997</v>
      </c>
      <c r="T7905">
        <v>2</v>
      </c>
      <c r="U7905">
        <v>0.2</v>
      </c>
      <c r="V7905">
        <v>47.660399999999967</v>
      </c>
    </row>
    <row r="7906" spans="1:22" x14ac:dyDescent="0.3">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6.717599999999976</v>
      </c>
    </row>
    <row r="7911" spans="1:22" x14ac:dyDescent="0.3">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5.9184000000000019</v>
      </c>
    </row>
    <row r="7912" spans="1:22" x14ac:dyDescent="0.3">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-12.097999999999999</v>
      </c>
    </row>
    <row r="7914" spans="1:22" x14ac:dyDescent="0.3">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-31.861200000000004</v>
      </c>
    </row>
    <row r="7915" spans="1:22" x14ac:dyDescent="0.3">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8.1071999999999917</v>
      </c>
    </row>
    <row r="7918" spans="1:22" x14ac:dyDescent="0.3">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10.813600000000001</v>
      </c>
    </row>
    <row r="7922" spans="1:22" x14ac:dyDescent="0.3">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10.796399999999998</v>
      </c>
    </row>
    <row r="7923" spans="1:22" x14ac:dyDescent="0.3">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383.96000000000004</v>
      </c>
      <c r="T7924">
        <v>5</v>
      </c>
      <c r="U7924">
        <v>0.2</v>
      </c>
      <c r="V7924">
        <v>38.396000000000015</v>
      </c>
    </row>
    <row r="7925" spans="1:22" x14ac:dyDescent="0.3">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15.570000000000004</v>
      </c>
      <c r="T7925">
        <v>3</v>
      </c>
      <c r="U7925">
        <v>0.7</v>
      </c>
      <c r="V7925">
        <v>-11.417999999999999</v>
      </c>
    </row>
    <row r="7926" spans="1:22" x14ac:dyDescent="0.3">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2.9699999999999998</v>
      </c>
      <c r="T7928">
        <v>3</v>
      </c>
      <c r="U7928">
        <v>0</v>
      </c>
      <c r="V7928">
        <v>1.3365</v>
      </c>
    </row>
    <row r="7929" spans="1:22" x14ac:dyDescent="0.3">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9.1745999999999981</v>
      </c>
    </row>
    <row r="7931" spans="1:22" x14ac:dyDescent="0.3">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13.919999999999998</v>
      </c>
      <c r="T7938">
        <v>3</v>
      </c>
      <c r="U7938">
        <v>0.2</v>
      </c>
      <c r="V7938">
        <v>4.8720000000000008</v>
      </c>
    </row>
    <row r="7939" spans="1:22" x14ac:dyDescent="0.3">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5.0273999999999965</v>
      </c>
    </row>
    <row r="7946" spans="1:22" x14ac:dyDescent="0.3">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2.3808000000000007</v>
      </c>
    </row>
    <row r="7947" spans="1:22" x14ac:dyDescent="0.3">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5.9840000000000009</v>
      </c>
      <c r="T7953">
        <v>2</v>
      </c>
      <c r="U7953">
        <v>0.2</v>
      </c>
      <c r="V7953">
        <v>2.2439999999999998</v>
      </c>
    </row>
    <row r="7954" spans="1:22" x14ac:dyDescent="0.3">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249.91039999999998</v>
      </c>
    </row>
    <row r="7955" spans="1:22" x14ac:dyDescent="0.3">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2.6783999999999963</v>
      </c>
    </row>
    <row r="7956" spans="1:22" x14ac:dyDescent="0.3">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435.16800000000006</v>
      </c>
      <c r="T7957">
        <v>4</v>
      </c>
      <c r="U7957">
        <v>0.2</v>
      </c>
      <c r="V7957">
        <v>-59.835600000000042</v>
      </c>
    </row>
    <row r="7958" spans="1:22" x14ac:dyDescent="0.3">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6.8539999999999992</v>
      </c>
    </row>
    <row r="7959" spans="1:22" x14ac:dyDescent="0.3">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4.1080000000000005</v>
      </c>
    </row>
    <row r="7960" spans="1:22" x14ac:dyDescent="0.3">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26.973000000000003</v>
      </c>
    </row>
    <row r="7961" spans="1:22" x14ac:dyDescent="0.3">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206.35200000000003</v>
      </c>
      <c r="T7961">
        <v>3</v>
      </c>
      <c r="U7961">
        <v>0.2</v>
      </c>
      <c r="V7961">
        <v>5.1587999999999852</v>
      </c>
    </row>
    <row r="7962" spans="1:22" x14ac:dyDescent="0.3">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7.9920000000000009</v>
      </c>
      <c r="T7962">
        <v>1</v>
      </c>
      <c r="U7962">
        <v>0.2</v>
      </c>
      <c r="V7962">
        <v>2.6972999999999994</v>
      </c>
    </row>
    <row r="7963" spans="1:22" x14ac:dyDescent="0.3">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81.360000000000014</v>
      </c>
      <c r="T7963">
        <v>5</v>
      </c>
      <c r="U7963">
        <v>0.2</v>
      </c>
      <c r="V7963">
        <v>-19.323000000000011</v>
      </c>
    </row>
    <row r="7964" spans="1:22" x14ac:dyDescent="0.3">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20.232000000000003</v>
      </c>
      <c r="T7964">
        <v>8</v>
      </c>
      <c r="U7964">
        <v>0.7</v>
      </c>
      <c r="V7964">
        <v>-16.185600000000001</v>
      </c>
    </row>
    <row r="7965" spans="1:22" x14ac:dyDescent="0.3">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389.05600000000004</v>
      </c>
      <c r="T7965">
        <v>4</v>
      </c>
      <c r="U7965">
        <v>0.2</v>
      </c>
      <c r="V7965">
        <v>48.631999999999948</v>
      </c>
    </row>
    <row r="7966" spans="1:22" x14ac:dyDescent="0.3">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20.736000000000004</v>
      </c>
      <c r="T7966">
        <v>4</v>
      </c>
      <c r="U7966">
        <v>0.2</v>
      </c>
      <c r="V7966">
        <v>7.2576000000000001</v>
      </c>
    </row>
    <row r="7967" spans="1:22" x14ac:dyDescent="0.3">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41.472000000000008</v>
      </c>
      <c r="T7967">
        <v>8</v>
      </c>
      <c r="U7967">
        <v>0.2</v>
      </c>
      <c r="V7967">
        <v>14.5152</v>
      </c>
    </row>
    <row r="7968" spans="1:22" x14ac:dyDescent="0.3">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-190.85220000000004</v>
      </c>
    </row>
    <row r="7970" spans="1:22" x14ac:dyDescent="0.3">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15.991999999999999</v>
      </c>
      <c r="T7970">
        <v>1</v>
      </c>
      <c r="U7970">
        <v>0.2</v>
      </c>
      <c r="V7970">
        <v>-2.9985000000000022</v>
      </c>
    </row>
    <row r="7971" spans="1:22" x14ac:dyDescent="0.3">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31.176000000000002</v>
      </c>
      <c r="T7973">
        <v>3</v>
      </c>
      <c r="U7973">
        <v>0.2</v>
      </c>
      <c r="V7973">
        <v>-5.4558000000000035</v>
      </c>
    </row>
    <row r="7974" spans="1:22" x14ac:dyDescent="0.3">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10.368000000000002</v>
      </c>
      <c r="T7974">
        <v>2</v>
      </c>
      <c r="U7974">
        <v>0.2</v>
      </c>
      <c r="V7974">
        <v>3.6288</v>
      </c>
    </row>
    <row r="7975" spans="1:22" x14ac:dyDescent="0.3">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5.5511999999999979</v>
      </c>
    </row>
    <row r="7983" spans="1:22" x14ac:dyDescent="0.3">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254.89999999999998</v>
      </c>
      <c r="T7984">
        <v>5</v>
      </c>
      <c r="U7984">
        <v>0</v>
      </c>
      <c r="V7984">
        <v>76.469999999999985</v>
      </c>
    </row>
    <row r="7985" spans="1:22" x14ac:dyDescent="0.3">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0.88559999999999883</v>
      </c>
    </row>
    <row r="7987" spans="1:22" x14ac:dyDescent="0.3">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11.591999999999999</v>
      </c>
    </row>
    <row r="7990" spans="1:22" x14ac:dyDescent="0.3">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37.589999999999996</v>
      </c>
      <c r="T7990">
        <v>3</v>
      </c>
      <c r="U7990">
        <v>0</v>
      </c>
      <c r="V7990">
        <v>17.667299999999997</v>
      </c>
    </row>
    <row r="7991" spans="1:22" x14ac:dyDescent="0.3">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4.1916000000000011</v>
      </c>
    </row>
    <row r="7992" spans="1:22" x14ac:dyDescent="0.3">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76.548399999999987</v>
      </c>
    </row>
    <row r="8003" spans="1:22" x14ac:dyDescent="0.3">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78.850999999999971</v>
      </c>
    </row>
    <row r="8006" spans="1:22" x14ac:dyDescent="0.3">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0.93359999999999843</v>
      </c>
    </row>
    <row r="8009" spans="1:22" x14ac:dyDescent="0.3">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1323.8999999999999</v>
      </c>
      <c r="T8011">
        <v>5</v>
      </c>
      <c r="U8011">
        <v>0</v>
      </c>
      <c r="V8011">
        <v>383.93099999999993</v>
      </c>
    </row>
    <row r="8012" spans="1:22" x14ac:dyDescent="0.3">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15.742999999999984</v>
      </c>
    </row>
    <row r="8014" spans="1:22" x14ac:dyDescent="0.3">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60.672000000000011</v>
      </c>
      <c r="T8018">
        <v>6</v>
      </c>
      <c r="U8018">
        <v>0.2</v>
      </c>
      <c r="V8018">
        <v>12.892799999999998</v>
      </c>
    </row>
    <row r="8019" spans="1:22" x14ac:dyDescent="0.3">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4.6193000000000026</v>
      </c>
    </row>
    <row r="8021" spans="1:22" x14ac:dyDescent="0.3">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29.673000000000005</v>
      </c>
    </row>
    <row r="8025" spans="1:22" x14ac:dyDescent="0.3">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1.0439999999999998</v>
      </c>
      <c r="T8026">
        <v>1</v>
      </c>
      <c r="U8026">
        <v>0.8</v>
      </c>
      <c r="V8026">
        <v>-1.8270000000000004</v>
      </c>
    </row>
    <row r="8027" spans="1:22" x14ac:dyDescent="0.3">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50.563199999999995</v>
      </c>
    </row>
    <row r="8028" spans="1:22" x14ac:dyDescent="0.3">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1.5760000000000076</v>
      </c>
    </row>
    <row r="8029" spans="1:22" x14ac:dyDescent="0.3">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108.17520000000002</v>
      </c>
    </row>
    <row r="8031" spans="1:22" x14ac:dyDescent="0.3">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-10.961100000000002</v>
      </c>
    </row>
    <row r="8033" spans="1:22" x14ac:dyDescent="0.3">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0.98399999999999976</v>
      </c>
      <c r="T8035">
        <v>2</v>
      </c>
      <c r="U8035">
        <v>0.8</v>
      </c>
      <c r="V8035">
        <v>-1.476</v>
      </c>
    </row>
    <row r="8036" spans="1:22" x14ac:dyDescent="0.3">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75.384000000000015</v>
      </c>
      <c r="T8036">
        <v>9</v>
      </c>
      <c r="U8036">
        <v>0.6</v>
      </c>
      <c r="V8036">
        <v>-20.730599999999995</v>
      </c>
    </row>
    <row r="8037" spans="1:22" x14ac:dyDescent="0.3">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16.955999999999996</v>
      </c>
    </row>
    <row r="8039" spans="1:22" x14ac:dyDescent="0.3">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41.910000000000004</v>
      </c>
      <c r="T8039">
        <v>3</v>
      </c>
      <c r="U8039">
        <v>0</v>
      </c>
      <c r="V8039">
        <v>10.896600000000003</v>
      </c>
    </row>
    <row r="8040" spans="1:22" x14ac:dyDescent="0.3">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24.913200000000003</v>
      </c>
    </row>
    <row r="8045" spans="1:22" x14ac:dyDescent="0.3">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11.756800000000002</v>
      </c>
    </row>
    <row r="8046" spans="1:22" x14ac:dyDescent="0.3">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2.2140000000000004</v>
      </c>
      <c r="T8048">
        <v>3</v>
      </c>
      <c r="U8048">
        <v>0.7</v>
      </c>
      <c r="V8048">
        <v>-1.4760000000000004</v>
      </c>
    </row>
    <row r="8049" spans="1:22" x14ac:dyDescent="0.3">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197.92079999999999</v>
      </c>
    </row>
    <row r="8051" spans="1:22" x14ac:dyDescent="0.3">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6.2208000000000006</v>
      </c>
    </row>
    <row r="8067" spans="1:22" x14ac:dyDescent="0.3">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276.78400000000005</v>
      </c>
      <c r="T8068">
        <v>2</v>
      </c>
      <c r="U8068">
        <v>0.2</v>
      </c>
      <c r="V8068">
        <v>89.954799999999992</v>
      </c>
    </row>
    <row r="8069" spans="1:22" x14ac:dyDescent="0.3">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-187.38150000000002</v>
      </c>
    </row>
    <row r="8073" spans="1:22" x14ac:dyDescent="0.3">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9.3227999999999991</v>
      </c>
    </row>
    <row r="8079" spans="1:22" x14ac:dyDescent="0.3">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74.690999999999988</v>
      </c>
    </row>
    <row r="8080" spans="1:22" x14ac:dyDescent="0.3">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47.815200000000004</v>
      </c>
    </row>
    <row r="8084" spans="1:22" x14ac:dyDescent="0.3">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14.301000000000002</v>
      </c>
      <c r="T8085">
        <v>7</v>
      </c>
      <c r="U8085">
        <v>0.7</v>
      </c>
      <c r="V8085">
        <v>-10.487400000000001</v>
      </c>
    </row>
    <row r="8086" spans="1:22" x14ac:dyDescent="0.3">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1.1807999999999983</v>
      </c>
    </row>
    <row r="8090" spans="1:22" x14ac:dyDescent="0.3">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269.35999999999996</v>
      </c>
      <c r="T8092">
        <v>7</v>
      </c>
      <c r="U8092">
        <v>0</v>
      </c>
      <c r="V8092">
        <v>70.033599999999993</v>
      </c>
    </row>
    <row r="8093" spans="1:22" x14ac:dyDescent="0.3">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6.2208000000000006</v>
      </c>
    </row>
    <row r="8098" spans="1:22" x14ac:dyDescent="0.3">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1.9259999999999997</v>
      </c>
    </row>
    <row r="8101" spans="1:22" x14ac:dyDescent="0.3">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3357.6000000000004</v>
      </c>
      <c r="T8102">
        <v>3</v>
      </c>
      <c r="U8102">
        <v>0.2</v>
      </c>
      <c r="V8102">
        <v>377.72999999999956</v>
      </c>
    </row>
    <row r="8103" spans="1:22" x14ac:dyDescent="0.3">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52.632000000000005</v>
      </c>
    </row>
    <row r="8109" spans="1:22" x14ac:dyDescent="0.3">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127.38599999999998</v>
      </c>
      <c r="T8112">
        <v>2</v>
      </c>
      <c r="U8112">
        <v>0.3</v>
      </c>
      <c r="V8112">
        <v>-25.477199999999982</v>
      </c>
    </row>
    <row r="8113" spans="1:22" x14ac:dyDescent="0.3">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41.445600000000013</v>
      </c>
    </row>
    <row r="8118" spans="1:22" x14ac:dyDescent="0.3">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7.9895999999999994</v>
      </c>
    </row>
    <row r="8119" spans="1:22" x14ac:dyDescent="0.3">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-28.274400000000021</v>
      </c>
    </row>
    <row r="8127" spans="1:22" x14ac:dyDescent="0.3">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670.75200000000007</v>
      </c>
      <c r="T8129">
        <v>3</v>
      </c>
      <c r="U8129">
        <v>0.2</v>
      </c>
      <c r="V8129">
        <v>-125.76600000000005</v>
      </c>
    </row>
    <row r="8130" spans="1:22" x14ac:dyDescent="0.3">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3.8047999999999984</v>
      </c>
    </row>
    <row r="8134" spans="1:22" x14ac:dyDescent="0.3">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471.90000000000003</v>
      </c>
      <c r="T8147">
        <v>6</v>
      </c>
      <c r="U8147">
        <v>0</v>
      </c>
      <c r="V8147">
        <v>155.72699999999998</v>
      </c>
    </row>
    <row r="8148" spans="1:22" x14ac:dyDescent="0.3">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6719.9807999999994</v>
      </c>
    </row>
    <row r="8156" spans="1:22" x14ac:dyDescent="0.3">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5.6111999999999993</v>
      </c>
    </row>
    <row r="8161" spans="1:22" x14ac:dyDescent="0.3">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87.890000000000015</v>
      </c>
    </row>
    <row r="8162" spans="1:22" x14ac:dyDescent="0.3">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36.473600000000005</v>
      </c>
    </row>
    <row r="8163" spans="1:22" x14ac:dyDescent="0.3">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96.960000000000008</v>
      </c>
      <c r="T8165">
        <v>6</v>
      </c>
      <c r="U8165">
        <v>0</v>
      </c>
      <c r="V8165">
        <v>33.935999999999993</v>
      </c>
    </row>
    <row r="8166" spans="1:22" x14ac:dyDescent="0.3">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-30.147000000000048</v>
      </c>
    </row>
    <row r="8169" spans="1:22" x14ac:dyDescent="0.3">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142.48499999999993</v>
      </c>
    </row>
    <row r="8180" spans="1:22" x14ac:dyDescent="0.3">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9.8351999999999933</v>
      </c>
    </row>
    <row r="8196" spans="1:22" x14ac:dyDescent="0.3">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4.3904000000000005</v>
      </c>
    </row>
    <row r="8198" spans="1:22" x14ac:dyDescent="0.3">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0.42639999999999978</v>
      </c>
    </row>
    <row r="8210" spans="1:22" x14ac:dyDescent="0.3">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1369.7640000000001</v>
      </c>
      <c r="T8210">
        <v>6</v>
      </c>
      <c r="U8210">
        <v>0.7</v>
      </c>
      <c r="V8210">
        <v>-913.17599999999993</v>
      </c>
    </row>
    <row r="8211" spans="1:22" x14ac:dyDescent="0.3">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-58.873600000000025</v>
      </c>
    </row>
    <row r="8212" spans="1:22" x14ac:dyDescent="0.3">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7.1372000000000035</v>
      </c>
    </row>
    <row r="8213" spans="1:22" x14ac:dyDescent="0.3">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44.460000000000008</v>
      </c>
      <c r="T8213">
        <v>5</v>
      </c>
      <c r="U8213">
        <v>0.6</v>
      </c>
      <c r="V8213">
        <v>-17.783999999999992</v>
      </c>
    </row>
    <row r="8214" spans="1:22" x14ac:dyDescent="0.3">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3.7989999999999995</v>
      </c>
    </row>
    <row r="8217" spans="1:22" x14ac:dyDescent="0.3">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15.072000000000001</v>
      </c>
      <c r="T8223">
        <v>4</v>
      </c>
      <c r="U8223">
        <v>0.2</v>
      </c>
      <c r="V8223">
        <v>-3.7680000000000002</v>
      </c>
    </row>
    <row r="8224" spans="1:22" x14ac:dyDescent="0.3">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-2.5248000000000022</v>
      </c>
    </row>
    <row r="8225" spans="1:22" x14ac:dyDescent="0.3">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6.2208000000000006</v>
      </c>
    </row>
    <row r="8227" spans="1:22" x14ac:dyDescent="0.3">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9.7118999999999982</v>
      </c>
    </row>
    <row r="8233" spans="1:22" x14ac:dyDescent="0.3">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291.37779999999987</v>
      </c>
    </row>
    <row r="8234" spans="1:22" x14ac:dyDescent="0.3">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0.40679999999999694</v>
      </c>
    </row>
    <row r="8236" spans="1:22" x14ac:dyDescent="0.3">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3.3280000000000003</v>
      </c>
      <c r="T8236">
        <v>2</v>
      </c>
      <c r="U8236">
        <v>0.2</v>
      </c>
      <c r="V8236">
        <v>0.4159999999999997</v>
      </c>
    </row>
    <row r="8237" spans="1:22" x14ac:dyDescent="0.3">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6.6720000000000006</v>
      </c>
      <c r="T8240">
        <v>1</v>
      </c>
      <c r="U8240">
        <v>0.2</v>
      </c>
      <c r="V8240">
        <v>2.5019999999999998</v>
      </c>
    </row>
    <row r="8241" spans="1:22" x14ac:dyDescent="0.3">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43.936000000000007</v>
      </c>
      <c r="T8242">
        <v>4</v>
      </c>
      <c r="U8242">
        <v>0.2</v>
      </c>
      <c r="V8242">
        <v>6.0411999999999964</v>
      </c>
    </row>
    <row r="8243" spans="1:22" x14ac:dyDescent="0.3">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50.396000000000015</v>
      </c>
    </row>
    <row r="8246" spans="1:22" x14ac:dyDescent="0.3">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89.996999999999986</v>
      </c>
    </row>
    <row r="8256" spans="1:22" x14ac:dyDescent="0.3">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92.236799999999988</v>
      </c>
    </row>
    <row r="8257" spans="1:22" x14ac:dyDescent="0.3">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174.95000000000002</v>
      </c>
      <c r="T8259">
        <v>5</v>
      </c>
      <c r="U8259">
        <v>0</v>
      </c>
      <c r="V8259">
        <v>12.246500000000005</v>
      </c>
    </row>
    <row r="8260" spans="1:22" x14ac:dyDescent="0.3">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100.70400000000001</v>
      </c>
      <c r="T8260">
        <v>6</v>
      </c>
      <c r="U8260">
        <v>0.2</v>
      </c>
      <c r="V8260">
        <v>37.763999999999996</v>
      </c>
    </row>
    <row r="8261" spans="1:22" x14ac:dyDescent="0.3">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30.734999999999992</v>
      </c>
    </row>
    <row r="8267" spans="1:22" x14ac:dyDescent="0.3">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2003.1680000000001</v>
      </c>
      <c r="T8271">
        <v>4</v>
      </c>
      <c r="U8271">
        <v>0.2</v>
      </c>
      <c r="V8271">
        <v>250.39599999999984</v>
      </c>
    </row>
    <row r="8272" spans="1:22" x14ac:dyDescent="0.3">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4.8391999999999911</v>
      </c>
    </row>
    <row r="8275" spans="1:22" x14ac:dyDescent="0.3">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137.26399999999995</v>
      </c>
    </row>
    <row r="8285" spans="1:22" x14ac:dyDescent="0.3">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59.903999999999996</v>
      </c>
      <c r="T8285">
        <v>2</v>
      </c>
      <c r="U8285">
        <v>0.2</v>
      </c>
      <c r="V8285">
        <v>14.227200000000003</v>
      </c>
    </row>
    <row r="8286" spans="1:22" x14ac:dyDescent="0.3">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135.45599999999996</v>
      </c>
    </row>
    <row r="8287" spans="1:22" x14ac:dyDescent="0.3">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51.756000000000007</v>
      </c>
      <c r="T8287">
        <v>3</v>
      </c>
      <c r="U8287">
        <v>0.6</v>
      </c>
      <c r="V8287">
        <v>-33.641399999999997</v>
      </c>
    </row>
    <row r="8288" spans="1:22" x14ac:dyDescent="0.3">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31.104000000000006</v>
      </c>
      <c r="T8288">
        <v>6</v>
      </c>
      <c r="U8288">
        <v>0.2</v>
      </c>
      <c r="V8288">
        <v>10.8864</v>
      </c>
    </row>
    <row r="8289" spans="1:22" x14ac:dyDescent="0.3">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15.843599999999995</v>
      </c>
    </row>
    <row r="8292" spans="1:22" x14ac:dyDescent="0.3">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5.5520000000000005</v>
      </c>
      <c r="T8292">
        <v>2</v>
      </c>
      <c r="U8292">
        <v>0.2</v>
      </c>
      <c r="V8292">
        <v>-1.0410000000000006</v>
      </c>
    </row>
    <row r="8293" spans="1:22" x14ac:dyDescent="0.3">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10.332000000000003</v>
      </c>
      <c r="T8294">
        <v>3</v>
      </c>
      <c r="U8294">
        <v>0.7</v>
      </c>
      <c r="V8294">
        <v>-7.5767999999999986</v>
      </c>
    </row>
    <row r="8295" spans="1:22" x14ac:dyDescent="0.3">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4.9280000000000008</v>
      </c>
      <c r="T8299">
        <v>2</v>
      </c>
      <c r="U8299">
        <v>0.2</v>
      </c>
      <c r="V8299">
        <v>0.73919999999999941</v>
      </c>
    </row>
    <row r="8300" spans="1:22" x14ac:dyDescent="0.3">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2.0747999999999998</v>
      </c>
    </row>
    <row r="8302" spans="1:22" x14ac:dyDescent="0.3">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486.36800000000005</v>
      </c>
      <c r="T8306">
        <v>4</v>
      </c>
      <c r="U8306">
        <v>0.2</v>
      </c>
      <c r="V8306">
        <v>36.477600000000024</v>
      </c>
    </row>
    <row r="8307" spans="1:22" x14ac:dyDescent="0.3">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376.50899999999996</v>
      </c>
      <c r="T8312">
        <v>3</v>
      </c>
      <c r="U8312">
        <v>0.3</v>
      </c>
      <c r="V8312">
        <v>-43.029600000000045</v>
      </c>
    </row>
    <row r="8313" spans="1:22" x14ac:dyDescent="0.3">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2939.9300000000003</v>
      </c>
      <c r="T8314">
        <v>7</v>
      </c>
      <c r="U8314">
        <v>0</v>
      </c>
      <c r="V8314">
        <v>764.38180000000011</v>
      </c>
    </row>
    <row r="8315" spans="1:22" x14ac:dyDescent="0.3">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-14.638799999999947</v>
      </c>
    </row>
    <row r="8316" spans="1:22" x14ac:dyDescent="0.3">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3.4880000000000004</v>
      </c>
      <c r="T8316">
        <v>2</v>
      </c>
      <c r="U8316">
        <v>0.2</v>
      </c>
      <c r="V8316">
        <v>0.56679999999999997</v>
      </c>
    </row>
    <row r="8317" spans="1:22" x14ac:dyDescent="0.3">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3.9003999999999985</v>
      </c>
    </row>
    <row r="8318" spans="1:22" x14ac:dyDescent="0.3">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5.6111999999999993</v>
      </c>
    </row>
    <row r="8319" spans="1:22" x14ac:dyDescent="0.3">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4.5040000000000031</v>
      </c>
    </row>
    <row r="8323" spans="1:22" x14ac:dyDescent="0.3">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15.623999999999997</v>
      </c>
      <c r="T8323">
        <v>2</v>
      </c>
      <c r="U8323">
        <v>0.8</v>
      </c>
      <c r="V8323">
        <v>-24.998400000000011</v>
      </c>
    </row>
    <row r="8324" spans="1:22" x14ac:dyDescent="0.3">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2.5215999999999994</v>
      </c>
    </row>
    <row r="8333" spans="1:22" x14ac:dyDescent="0.3">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3.3629999999999995</v>
      </c>
    </row>
    <row r="8334" spans="1:22" x14ac:dyDescent="0.3">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354.90000000000003</v>
      </c>
      <c r="T8334">
        <v>5</v>
      </c>
      <c r="U8334">
        <v>0</v>
      </c>
      <c r="V8334">
        <v>88.725000000000023</v>
      </c>
    </row>
    <row r="8335" spans="1:22" x14ac:dyDescent="0.3">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8.7906000000000013</v>
      </c>
    </row>
    <row r="8336" spans="1:22" x14ac:dyDescent="0.3">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23.309999999999995</v>
      </c>
    </row>
    <row r="8337" spans="1:22" x14ac:dyDescent="0.3">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-10.918799999999983</v>
      </c>
    </row>
    <row r="8348" spans="1:22" x14ac:dyDescent="0.3">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3.7920000000000007</v>
      </c>
    </row>
    <row r="8350" spans="1:22" x14ac:dyDescent="0.3">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10.449000000000002</v>
      </c>
    </row>
    <row r="8352" spans="1:22" x14ac:dyDescent="0.3">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7.3008000000000006</v>
      </c>
    </row>
    <row r="8354" spans="1:22" x14ac:dyDescent="0.3">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91.32480000000001</v>
      </c>
    </row>
    <row r="8362" spans="1:22" x14ac:dyDescent="0.3">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5.4319999999999986</v>
      </c>
      <c r="T8363">
        <v>2</v>
      </c>
      <c r="U8363">
        <v>0.8</v>
      </c>
      <c r="V8363">
        <v>-13.580000000000002</v>
      </c>
    </row>
    <row r="8364" spans="1:22" x14ac:dyDescent="0.3">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27.910800000000009</v>
      </c>
    </row>
    <row r="8366" spans="1:22" x14ac:dyDescent="0.3">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84.598199999999878</v>
      </c>
    </row>
    <row r="8367" spans="1:22" x14ac:dyDescent="0.3">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9.663199999999998</v>
      </c>
    </row>
    <row r="8370" spans="1:22" x14ac:dyDescent="0.3">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83.920000000000016</v>
      </c>
      <c r="T8370">
        <v>5</v>
      </c>
      <c r="U8370">
        <v>0.2</v>
      </c>
      <c r="V8370">
        <v>31.47</v>
      </c>
    </row>
    <row r="8371" spans="1:22" x14ac:dyDescent="0.3">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21.293999999999993</v>
      </c>
    </row>
    <row r="8373" spans="1:22" x14ac:dyDescent="0.3">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8.0479999999999983</v>
      </c>
    </row>
    <row r="8379" spans="1:22" x14ac:dyDescent="0.3">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14.992499999999996</v>
      </c>
    </row>
    <row r="8386" spans="1:22" x14ac:dyDescent="0.3">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22.074799999999996</v>
      </c>
    </row>
    <row r="8391" spans="1:22" x14ac:dyDescent="0.3">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35.864399999999996</v>
      </c>
    </row>
    <row r="8395" spans="1:22" x14ac:dyDescent="0.3">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48.906000000000006</v>
      </c>
    </row>
    <row r="8396" spans="1:22" x14ac:dyDescent="0.3">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7.6799999999999979</v>
      </c>
      <c r="T8399">
        <v>5</v>
      </c>
      <c r="U8399">
        <v>0.8</v>
      </c>
      <c r="V8399">
        <v>-11.52</v>
      </c>
    </row>
    <row r="8400" spans="1:22" x14ac:dyDescent="0.3">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12.805799999999994</v>
      </c>
    </row>
    <row r="8404" spans="1:22" x14ac:dyDescent="0.3">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5.8743999999999943</v>
      </c>
    </row>
    <row r="8407" spans="1:22" x14ac:dyDescent="0.3">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174.95000000000002</v>
      </c>
      <c r="T8410">
        <v>5</v>
      </c>
      <c r="U8410">
        <v>0</v>
      </c>
      <c r="V8410">
        <v>45.487000000000002</v>
      </c>
    </row>
    <row r="8411" spans="1:22" x14ac:dyDescent="0.3">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165.60000000000002</v>
      </c>
      <c r="T8416">
        <v>3</v>
      </c>
      <c r="U8416">
        <v>0.2</v>
      </c>
      <c r="V8416">
        <v>-6.2100000000000151</v>
      </c>
    </row>
    <row r="8417" spans="1:22" x14ac:dyDescent="0.3">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2.6783999999999963</v>
      </c>
    </row>
    <row r="8422" spans="1:22" x14ac:dyDescent="0.3">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129.29399999999987</v>
      </c>
    </row>
    <row r="8427" spans="1:22" x14ac:dyDescent="0.3">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18.432000000000002</v>
      </c>
      <c r="T8427">
        <v>8</v>
      </c>
      <c r="U8427">
        <v>0.7</v>
      </c>
      <c r="V8427">
        <v>-12.287999999999997</v>
      </c>
    </row>
    <row r="8428" spans="1:22" x14ac:dyDescent="0.3">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0.95759999999999978</v>
      </c>
    </row>
    <row r="8429" spans="1:22" x14ac:dyDescent="0.3">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62.352000000000004</v>
      </c>
      <c r="T8430">
        <v>6</v>
      </c>
      <c r="U8430">
        <v>0.2</v>
      </c>
      <c r="V8430">
        <v>-10.911600000000007</v>
      </c>
    </row>
    <row r="8431" spans="1:22" x14ac:dyDescent="0.3">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-30.392000000000024</v>
      </c>
    </row>
    <row r="8432" spans="1:22" x14ac:dyDescent="0.3">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6.4649999999999892</v>
      </c>
    </row>
    <row r="8433" spans="1:22" x14ac:dyDescent="0.3">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-1.3607999999999998</v>
      </c>
    </row>
    <row r="8435" spans="1:22" x14ac:dyDescent="0.3">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6.8480000000000008</v>
      </c>
      <c r="T8435">
        <v>2</v>
      </c>
      <c r="U8435">
        <v>0.2</v>
      </c>
      <c r="V8435">
        <v>2.1399999999999992</v>
      </c>
    </row>
    <row r="8436" spans="1:22" x14ac:dyDescent="0.3">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-6.7230000000000008</v>
      </c>
    </row>
    <row r="8437" spans="1:22" x14ac:dyDescent="0.3">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8.5519999999999978</v>
      </c>
      <c r="T8437">
        <v>2</v>
      </c>
      <c r="U8437">
        <v>0.8</v>
      </c>
      <c r="V8437">
        <v>-13.683199999999999</v>
      </c>
    </row>
    <row r="8438" spans="1:22" x14ac:dyDescent="0.3">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16.524199999999997</v>
      </c>
    </row>
    <row r="8439" spans="1:22" x14ac:dyDescent="0.3">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51.359999999999992</v>
      </c>
    </row>
    <row r="8441" spans="1:22" x14ac:dyDescent="0.3">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49.616000000000007</v>
      </c>
      <c r="T8441">
        <v>2</v>
      </c>
      <c r="U8441">
        <v>0.2</v>
      </c>
      <c r="V8441">
        <v>4.9615999999999989</v>
      </c>
    </row>
    <row r="8442" spans="1:22" x14ac:dyDescent="0.3">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-1.4981999999999998</v>
      </c>
    </row>
    <row r="8446" spans="1:22" x14ac:dyDescent="0.3">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-13.756799999999984</v>
      </c>
    </row>
    <row r="8448" spans="1:22" x14ac:dyDescent="0.3">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14.700000000000003</v>
      </c>
    </row>
    <row r="8449" spans="1:22" x14ac:dyDescent="0.3">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50.563199999999995</v>
      </c>
    </row>
    <row r="8450" spans="1:22" x14ac:dyDescent="0.3">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-127.57919999999996</v>
      </c>
    </row>
    <row r="8451" spans="1:22" x14ac:dyDescent="0.3">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0.66599999999999993</v>
      </c>
    </row>
    <row r="8453" spans="1:22" x14ac:dyDescent="0.3">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125.99700000000007</v>
      </c>
    </row>
    <row r="8454" spans="1:22" x14ac:dyDescent="0.3">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3.5999999999999996</v>
      </c>
    </row>
    <row r="8465" spans="1:22" x14ac:dyDescent="0.3">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22.678200000000018</v>
      </c>
    </row>
    <row r="8466" spans="1:22" x14ac:dyDescent="0.3">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-14.51760000000003</v>
      </c>
    </row>
    <row r="8472" spans="1:22" x14ac:dyDescent="0.3">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11.919599999999999</v>
      </c>
    </row>
    <row r="8473" spans="1:22" x14ac:dyDescent="0.3">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-11.692800000000005</v>
      </c>
    </row>
    <row r="8474" spans="1:22" x14ac:dyDescent="0.3">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1.0499999999999998</v>
      </c>
    </row>
    <row r="8475" spans="1:22" x14ac:dyDescent="0.3">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0.99520000000000008</v>
      </c>
    </row>
    <row r="8476" spans="1:22" x14ac:dyDescent="0.3">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83.699999999999989</v>
      </c>
      <c r="T8485">
        <v>5</v>
      </c>
      <c r="U8485">
        <v>0</v>
      </c>
      <c r="V8485">
        <v>41.012999999999991</v>
      </c>
    </row>
    <row r="8486" spans="1:22" x14ac:dyDescent="0.3">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2799.9839999999995</v>
      </c>
    </row>
    <row r="8491" spans="1:22" x14ac:dyDescent="0.3">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18.689999999999998</v>
      </c>
      <c r="T8492">
        <v>7</v>
      </c>
      <c r="U8492">
        <v>0</v>
      </c>
      <c r="V8492">
        <v>7.1021999999999998</v>
      </c>
    </row>
    <row r="8493" spans="1:22" x14ac:dyDescent="0.3">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60.736000000000004</v>
      </c>
      <c r="T8494">
        <v>8</v>
      </c>
      <c r="U8494">
        <v>0.2</v>
      </c>
      <c r="V8494">
        <v>20.4984</v>
      </c>
    </row>
    <row r="8495" spans="1:22" x14ac:dyDescent="0.3">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479.97600000000006</v>
      </c>
      <c r="T8495">
        <v>3</v>
      </c>
      <c r="U8495">
        <v>0.2</v>
      </c>
      <c r="V8495">
        <v>161.99189999999999</v>
      </c>
    </row>
    <row r="8496" spans="1:22" x14ac:dyDescent="0.3">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165.60000000000002</v>
      </c>
      <c r="T8497">
        <v>3</v>
      </c>
      <c r="U8497">
        <v>0.2</v>
      </c>
      <c r="V8497">
        <v>-6.2100000000000151</v>
      </c>
    </row>
    <row r="8498" spans="1:22" x14ac:dyDescent="0.3">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49.632000000000005</v>
      </c>
      <c r="T8501">
        <v>6</v>
      </c>
      <c r="U8501">
        <v>0.2</v>
      </c>
      <c r="V8501">
        <v>16.750799999999998</v>
      </c>
    </row>
    <row r="8502" spans="1:22" x14ac:dyDescent="0.3">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6.2208000000000006</v>
      </c>
    </row>
    <row r="8506" spans="1:22" x14ac:dyDescent="0.3">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366.74399999999997</v>
      </c>
      <c r="T8506">
        <v>4</v>
      </c>
      <c r="U8506">
        <v>0.3</v>
      </c>
      <c r="V8506">
        <v>-110.02320000000003</v>
      </c>
    </row>
    <row r="8507" spans="1:22" x14ac:dyDescent="0.3">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49.393799999999992</v>
      </c>
    </row>
    <row r="8510" spans="1:22" x14ac:dyDescent="0.3">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31.497500000000002</v>
      </c>
    </row>
    <row r="8512" spans="1:22" x14ac:dyDescent="0.3">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25.584000000000003</v>
      </c>
      <c r="T8513">
        <v>2</v>
      </c>
      <c r="U8513">
        <v>0.2</v>
      </c>
      <c r="V8513">
        <v>8.9543999999999997</v>
      </c>
    </row>
    <row r="8514" spans="1:22" x14ac:dyDescent="0.3">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20.736000000000004</v>
      </c>
      <c r="T8515">
        <v>4</v>
      </c>
      <c r="U8515">
        <v>0.2</v>
      </c>
      <c r="V8515">
        <v>7.2576000000000001</v>
      </c>
    </row>
    <row r="8516" spans="1:22" x14ac:dyDescent="0.3">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30.336000000000006</v>
      </c>
      <c r="T8519">
        <v>6</v>
      </c>
      <c r="U8519">
        <v>0.6</v>
      </c>
      <c r="V8519">
        <v>-17.443199999999997</v>
      </c>
    </row>
    <row r="8520" spans="1:22" x14ac:dyDescent="0.3">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1.5587999999999997</v>
      </c>
    </row>
    <row r="8521" spans="1:22" x14ac:dyDescent="0.3">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7.6895999999999933</v>
      </c>
    </row>
    <row r="8528" spans="1:22" x14ac:dyDescent="0.3">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241.42399999999998</v>
      </c>
      <c r="T8531">
        <v>2</v>
      </c>
      <c r="U8531">
        <v>0.2</v>
      </c>
      <c r="V8531">
        <v>-36.213599999999985</v>
      </c>
    </row>
    <row r="8532" spans="1:22" x14ac:dyDescent="0.3">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25.920000000000005</v>
      </c>
      <c r="T8539">
        <v>5</v>
      </c>
      <c r="U8539">
        <v>0.2</v>
      </c>
      <c r="V8539">
        <v>9.0719999999999992</v>
      </c>
    </row>
    <row r="8540" spans="1:22" x14ac:dyDescent="0.3">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1.0019999999999993</v>
      </c>
    </row>
    <row r="8541" spans="1:22" x14ac:dyDescent="0.3">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479.98400000000004</v>
      </c>
      <c r="T8541">
        <v>2</v>
      </c>
      <c r="U8541">
        <v>0.2</v>
      </c>
      <c r="V8541">
        <v>59.997999999999962</v>
      </c>
    </row>
    <row r="8542" spans="1:22" x14ac:dyDescent="0.3">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11.177600000000002</v>
      </c>
    </row>
    <row r="8548" spans="1:22" x14ac:dyDescent="0.3">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15.944599999999998</v>
      </c>
    </row>
    <row r="8549" spans="1:22" x14ac:dyDescent="0.3">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447.94399999999996</v>
      </c>
      <c r="T8557">
        <v>7</v>
      </c>
      <c r="U8557">
        <v>0.2</v>
      </c>
      <c r="V8557">
        <v>89.588799999999992</v>
      </c>
    </row>
    <row r="8558" spans="1:22" x14ac:dyDescent="0.3">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14.741999999999997</v>
      </c>
    </row>
    <row r="8561" spans="1:22" x14ac:dyDescent="0.3">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131.88000000000002</v>
      </c>
      <c r="T8562">
        <v>3</v>
      </c>
      <c r="U8562">
        <v>0.2</v>
      </c>
      <c r="V8562">
        <v>14.836499999999987</v>
      </c>
    </row>
    <row r="8563" spans="1:22" x14ac:dyDescent="0.3">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4.8420000000000005</v>
      </c>
      <c r="T8565">
        <v>3</v>
      </c>
      <c r="U8565">
        <v>0.7</v>
      </c>
      <c r="V8565">
        <v>-3.5507999999999988</v>
      </c>
    </row>
    <row r="8566" spans="1:22" x14ac:dyDescent="0.3">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-8.2764000000000379</v>
      </c>
    </row>
    <row r="8567" spans="1:22" x14ac:dyDescent="0.3">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6.7175999999999974</v>
      </c>
    </row>
    <row r="8568" spans="1:22" x14ac:dyDescent="0.3">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5.5215999999999994</v>
      </c>
    </row>
    <row r="8569" spans="1:22" x14ac:dyDescent="0.3">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31.104000000000006</v>
      </c>
      <c r="T8569">
        <v>6</v>
      </c>
      <c r="U8569">
        <v>0.2</v>
      </c>
      <c r="V8569">
        <v>10.8864</v>
      </c>
    </row>
    <row r="8570" spans="1:22" x14ac:dyDescent="0.3">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968.74400000000014</v>
      </c>
      <c r="T8570">
        <v>7</v>
      </c>
      <c r="U8570">
        <v>0.2</v>
      </c>
      <c r="V8570">
        <v>314.84180000000003</v>
      </c>
    </row>
    <row r="8571" spans="1:22" x14ac:dyDescent="0.3">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222.35199999999998</v>
      </c>
      <c r="T8571">
        <v>13</v>
      </c>
      <c r="U8571">
        <v>0.2</v>
      </c>
      <c r="V8571">
        <v>77.823200000000014</v>
      </c>
    </row>
    <row r="8572" spans="1:22" x14ac:dyDescent="0.3">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479.98400000000004</v>
      </c>
      <c r="T8572">
        <v>2</v>
      </c>
      <c r="U8572">
        <v>0.2</v>
      </c>
      <c r="V8572">
        <v>89.996999999999986</v>
      </c>
    </row>
    <row r="8573" spans="1:22" x14ac:dyDescent="0.3">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14.336000000000002</v>
      </c>
      <c r="T8577">
        <v>4</v>
      </c>
      <c r="U8577">
        <v>0.2</v>
      </c>
      <c r="V8577">
        <v>0.89599999999999991</v>
      </c>
    </row>
    <row r="8578" spans="1:22" x14ac:dyDescent="0.3">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-5.9408999999999992</v>
      </c>
    </row>
    <row r="8583" spans="1:22" x14ac:dyDescent="0.3">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10.368000000000002</v>
      </c>
      <c r="T8583">
        <v>2</v>
      </c>
      <c r="U8583">
        <v>0.2</v>
      </c>
      <c r="V8583">
        <v>3.6288</v>
      </c>
    </row>
    <row r="8584" spans="1:22" x14ac:dyDescent="0.3">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20.784000000000002</v>
      </c>
      <c r="T8584">
        <v>2</v>
      </c>
      <c r="U8584">
        <v>0.2</v>
      </c>
      <c r="V8584">
        <v>-3.6372000000000027</v>
      </c>
    </row>
    <row r="8585" spans="1:22" x14ac:dyDescent="0.3">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-13.392000000000003</v>
      </c>
    </row>
    <row r="8586" spans="1:22" x14ac:dyDescent="0.3">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3.9102000000000006</v>
      </c>
    </row>
    <row r="8593" spans="1:22" x14ac:dyDescent="0.3">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11.664000000000001</v>
      </c>
      <c r="T8594">
        <v>3</v>
      </c>
      <c r="U8594">
        <v>0.2</v>
      </c>
      <c r="V8594">
        <v>3.3534000000000006</v>
      </c>
    </row>
    <row r="8595" spans="1:22" x14ac:dyDescent="0.3">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499.16800000000006</v>
      </c>
      <c r="T8596">
        <v>4</v>
      </c>
      <c r="U8596">
        <v>0.2</v>
      </c>
      <c r="V8596">
        <v>31.197999999999993</v>
      </c>
    </row>
    <row r="8597" spans="1:22" x14ac:dyDescent="0.3">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67.13600000000001</v>
      </c>
      <c r="T8599">
        <v>4</v>
      </c>
      <c r="U8599">
        <v>0.2</v>
      </c>
      <c r="V8599">
        <v>25.175999999999998</v>
      </c>
    </row>
    <row r="8600" spans="1:22" x14ac:dyDescent="0.3">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7.3120000000000012</v>
      </c>
      <c r="T8603">
        <v>1</v>
      </c>
      <c r="U8603">
        <v>0.2</v>
      </c>
      <c r="V8603">
        <v>2.5591999999999997</v>
      </c>
    </row>
    <row r="8604" spans="1:22" x14ac:dyDescent="0.3">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59.492999999999952</v>
      </c>
    </row>
    <row r="8605" spans="1:22" x14ac:dyDescent="0.3">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165.60000000000002</v>
      </c>
      <c r="T8606">
        <v>3</v>
      </c>
      <c r="U8606">
        <v>0.2</v>
      </c>
      <c r="V8606">
        <v>-6.2100000000000151</v>
      </c>
    </row>
    <row r="8607" spans="1:22" x14ac:dyDescent="0.3">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13.571999999999996</v>
      </c>
    </row>
    <row r="8608" spans="1:22" x14ac:dyDescent="0.3">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16.931200000000004</v>
      </c>
    </row>
    <row r="8622" spans="1:22" x14ac:dyDescent="0.3">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16.199999999999992</v>
      </c>
    </row>
    <row r="8630" spans="1:22" x14ac:dyDescent="0.3">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-120.29400000000004</v>
      </c>
    </row>
    <row r="8632" spans="1:22" x14ac:dyDescent="0.3">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177.45000000000002</v>
      </c>
      <c r="T8633">
        <v>5</v>
      </c>
      <c r="U8633">
        <v>0.5</v>
      </c>
      <c r="V8633">
        <v>-78.078000000000003</v>
      </c>
    </row>
    <row r="8634" spans="1:22" x14ac:dyDescent="0.3">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1369.7640000000001</v>
      </c>
      <c r="T8634">
        <v>6</v>
      </c>
      <c r="U8634">
        <v>0.7</v>
      </c>
      <c r="V8634">
        <v>-913.17599999999993</v>
      </c>
    </row>
    <row r="8635" spans="1:22" x14ac:dyDescent="0.3">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0.7110000000000003</v>
      </c>
    </row>
    <row r="8636" spans="1:22" x14ac:dyDescent="0.3">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174.95000000000002</v>
      </c>
      <c r="T8637">
        <v>5</v>
      </c>
      <c r="U8637">
        <v>0</v>
      </c>
      <c r="V8637">
        <v>45.487000000000002</v>
      </c>
    </row>
    <row r="8638" spans="1:22" x14ac:dyDescent="0.3">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1.6379999999999997</v>
      </c>
    </row>
    <row r="8646" spans="1:22" x14ac:dyDescent="0.3">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10.960199999999993</v>
      </c>
    </row>
    <row r="8650" spans="1:22" x14ac:dyDescent="0.3">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5.6999999999999993</v>
      </c>
      <c r="T8652">
        <v>5</v>
      </c>
      <c r="U8652">
        <v>0</v>
      </c>
      <c r="V8652">
        <v>2.6789999999999998</v>
      </c>
    </row>
    <row r="8653" spans="1:22" x14ac:dyDescent="0.3">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21.968000000000004</v>
      </c>
      <c r="T8663">
        <v>4</v>
      </c>
      <c r="U8663">
        <v>0.6</v>
      </c>
      <c r="V8663">
        <v>-15.9268</v>
      </c>
    </row>
    <row r="8664" spans="1:22" x14ac:dyDescent="0.3">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16.520000000000003</v>
      </c>
      <c r="T8668">
        <v>5</v>
      </c>
      <c r="U8668">
        <v>0.2</v>
      </c>
      <c r="V8668">
        <v>1.6519999999999992</v>
      </c>
    </row>
    <row r="8669" spans="1:22" x14ac:dyDescent="0.3">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3.7569999999999992</v>
      </c>
    </row>
    <row r="8671" spans="1:22" x14ac:dyDescent="0.3">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182.35200000000003</v>
      </c>
      <c r="T8672">
        <v>3</v>
      </c>
      <c r="U8672">
        <v>0.2</v>
      </c>
      <c r="V8672">
        <v>-18.23520000000002</v>
      </c>
    </row>
    <row r="8673" spans="1:22" x14ac:dyDescent="0.3">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-3.6536999999999988</v>
      </c>
    </row>
    <row r="8679" spans="1:22" x14ac:dyDescent="0.3">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517.40500000000009</v>
      </c>
      <c r="T8679">
        <v>5</v>
      </c>
      <c r="U8679">
        <v>0.3</v>
      </c>
      <c r="V8679">
        <v>-81.306500000000028</v>
      </c>
    </row>
    <row r="8680" spans="1:22" x14ac:dyDescent="0.3">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48.992999999999995</v>
      </c>
    </row>
    <row r="8695" spans="1:22" x14ac:dyDescent="0.3">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26.997299999999967</v>
      </c>
    </row>
    <row r="8699" spans="1:22" x14ac:dyDescent="0.3">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31.168000000000003</v>
      </c>
      <c r="T8699">
        <v>4</v>
      </c>
      <c r="U8699">
        <v>0.2</v>
      </c>
      <c r="V8699">
        <v>9.3504000000000005</v>
      </c>
    </row>
    <row r="8700" spans="1:22" x14ac:dyDescent="0.3">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-28.224000000000004</v>
      </c>
    </row>
    <row r="8701" spans="1:22" x14ac:dyDescent="0.3">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223.99360000000013</v>
      </c>
    </row>
    <row r="8702" spans="1:22" x14ac:dyDescent="0.3">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6.7031999999999954</v>
      </c>
    </row>
    <row r="8703" spans="1:22" x14ac:dyDescent="0.3">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17.84699999999998</v>
      </c>
    </row>
    <row r="8704" spans="1:22" x14ac:dyDescent="0.3">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91.360000000000014</v>
      </c>
      <c r="T8704">
        <v>5</v>
      </c>
      <c r="U8704">
        <v>0.2</v>
      </c>
      <c r="V8704">
        <v>29.691999999999993</v>
      </c>
    </row>
    <row r="8705" spans="1:22" x14ac:dyDescent="0.3">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11.513600000000004</v>
      </c>
    </row>
    <row r="8707" spans="1:22" x14ac:dyDescent="0.3">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359.49899999999997</v>
      </c>
      <c r="T8714">
        <v>3</v>
      </c>
      <c r="U8714">
        <v>0.15</v>
      </c>
      <c r="V8714">
        <v>-29.605799999999981</v>
      </c>
    </row>
    <row r="8715" spans="1:22" x14ac:dyDescent="0.3">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1.8240000000000003</v>
      </c>
      <c r="T8717">
        <v>1</v>
      </c>
      <c r="U8717">
        <v>0.7</v>
      </c>
      <c r="V8717">
        <v>-1.3983999999999996</v>
      </c>
    </row>
    <row r="8718" spans="1:22" x14ac:dyDescent="0.3">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64.383999999999986</v>
      </c>
      <c r="T8718">
        <v>4</v>
      </c>
      <c r="U8718">
        <v>0.8</v>
      </c>
      <c r="V8718">
        <v>-160.96</v>
      </c>
    </row>
    <row r="8719" spans="1:22" x14ac:dyDescent="0.3">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15.552000000000003</v>
      </c>
      <c r="T8721">
        <v>3</v>
      </c>
      <c r="U8721">
        <v>0.2</v>
      </c>
      <c r="V8721">
        <v>5.6375999999999999</v>
      </c>
    </row>
    <row r="8722" spans="1:22" x14ac:dyDescent="0.3">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-119.23120000000003</v>
      </c>
    </row>
    <row r="8723" spans="1:22" x14ac:dyDescent="0.3">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8.8704000000000018</v>
      </c>
    </row>
    <row r="8727" spans="1:22" x14ac:dyDescent="0.3">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0.70919999999999961</v>
      </c>
    </row>
    <row r="8729" spans="1:22" x14ac:dyDescent="0.3">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53.352000000000004</v>
      </c>
      <c r="T8729">
        <v>3</v>
      </c>
      <c r="U8729">
        <v>0.2</v>
      </c>
      <c r="V8729">
        <v>16.005600000000005</v>
      </c>
    </row>
    <row r="8730" spans="1:22" x14ac:dyDescent="0.3">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8.1939999999999955</v>
      </c>
    </row>
    <row r="8731" spans="1:22" x14ac:dyDescent="0.3">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72.744000000000014</v>
      </c>
      <c r="T8732">
        <v>7</v>
      </c>
      <c r="U8732">
        <v>0.2</v>
      </c>
      <c r="V8732">
        <v>-12.730200000000011</v>
      </c>
    </row>
    <row r="8733" spans="1:22" x14ac:dyDescent="0.3">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160.62299999999993</v>
      </c>
    </row>
    <row r="8739" spans="1:22" x14ac:dyDescent="0.3">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8.1000000000000014</v>
      </c>
      <c r="T8739">
        <v>5</v>
      </c>
      <c r="U8739">
        <v>0.7</v>
      </c>
      <c r="V8739">
        <v>-5.9399999999999977</v>
      </c>
    </row>
    <row r="8740" spans="1:22" x14ac:dyDescent="0.3">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3.0338000000000003</v>
      </c>
    </row>
    <row r="8745" spans="1:22" x14ac:dyDescent="0.3">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53.040000000000006</v>
      </c>
      <c r="T8745">
        <v>3</v>
      </c>
      <c r="U8745">
        <v>0.2</v>
      </c>
      <c r="V8745">
        <v>-4.6409999999999982</v>
      </c>
    </row>
    <row r="8746" spans="1:22" x14ac:dyDescent="0.3">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4.9647999999999985</v>
      </c>
    </row>
    <row r="8747" spans="1:22" x14ac:dyDescent="0.3">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28.171799999999998</v>
      </c>
    </row>
    <row r="8748" spans="1:22" x14ac:dyDescent="0.3">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239.98400000000004</v>
      </c>
      <c r="T8750">
        <v>2</v>
      </c>
      <c r="U8750">
        <v>0.2</v>
      </c>
      <c r="V8750">
        <v>38.997399999999971</v>
      </c>
    </row>
    <row r="8751" spans="1:22" x14ac:dyDescent="0.3">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177.48000000000002</v>
      </c>
      <c r="T8754">
        <v>3</v>
      </c>
      <c r="U8754">
        <v>0.2</v>
      </c>
      <c r="V8754">
        <v>19.966499999999982</v>
      </c>
    </row>
    <row r="8755" spans="1:22" x14ac:dyDescent="0.3">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58.919199999999989</v>
      </c>
    </row>
    <row r="8764" spans="1:22" x14ac:dyDescent="0.3">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4.068699999999998</v>
      </c>
    </row>
    <row r="8765" spans="1:22" x14ac:dyDescent="0.3">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7.2696000000000005</v>
      </c>
    </row>
    <row r="8766" spans="1:22" x14ac:dyDescent="0.3">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24.587999999999994</v>
      </c>
      <c r="T8768">
        <v>3</v>
      </c>
      <c r="U8768">
        <v>0.8</v>
      </c>
      <c r="V8768">
        <v>-67.617000000000019</v>
      </c>
    </row>
    <row r="8769" spans="1:22" x14ac:dyDescent="0.3">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9.1844999999999928</v>
      </c>
    </row>
    <row r="8772" spans="1:22" x14ac:dyDescent="0.3">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3.8135999999999992</v>
      </c>
    </row>
    <row r="8777" spans="1:22" x14ac:dyDescent="0.3">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41.472000000000008</v>
      </c>
      <c r="T8779">
        <v>8</v>
      </c>
      <c r="U8779">
        <v>0.2</v>
      </c>
      <c r="V8779">
        <v>14.5152</v>
      </c>
    </row>
    <row r="8780" spans="1:22" x14ac:dyDescent="0.3">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6.6351999999999984</v>
      </c>
    </row>
    <row r="8785" spans="1:22" x14ac:dyDescent="0.3">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1128.3899999999999</v>
      </c>
      <c r="T8785">
        <v>3</v>
      </c>
      <c r="U8785">
        <v>0</v>
      </c>
      <c r="V8785">
        <v>259.52970000000005</v>
      </c>
    </row>
    <row r="8786" spans="1:22" x14ac:dyDescent="0.3">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195.96000000000004</v>
      </c>
      <c r="T8787">
        <v>5</v>
      </c>
      <c r="U8787">
        <v>0.2</v>
      </c>
      <c r="V8787">
        <v>19.596000000000018</v>
      </c>
    </row>
    <row r="8788" spans="1:22" x14ac:dyDescent="0.3">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15.552000000000003</v>
      </c>
      <c r="T8788">
        <v>3</v>
      </c>
      <c r="U8788">
        <v>0.2</v>
      </c>
      <c r="V8788">
        <v>5.4432</v>
      </c>
    </row>
    <row r="8789" spans="1:22" x14ac:dyDescent="0.3">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21.445199999999996</v>
      </c>
    </row>
    <row r="8793" spans="1:22" x14ac:dyDescent="0.3">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72.974999999999909</v>
      </c>
    </row>
    <row r="8797" spans="1:22" x14ac:dyDescent="0.3">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3.7407999999999997</v>
      </c>
    </row>
    <row r="8803" spans="1:22" x14ac:dyDescent="0.3">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62.15440000000001</v>
      </c>
    </row>
    <row r="8804" spans="1:22" x14ac:dyDescent="0.3">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14.572799999999997</v>
      </c>
    </row>
    <row r="8809" spans="1:22" x14ac:dyDescent="0.3">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13.899999999999999</v>
      </c>
      <c r="T8814">
        <v>5</v>
      </c>
      <c r="U8814">
        <v>0</v>
      </c>
      <c r="V8814">
        <v>3.7529999999999997</v>
      </c>
    </row>
    <row r="8815" spans="1:22" x14ac:dyDescent="0.3">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44.099999999999994</v>
      </c>
      <c r="T8817">
        <v>6</v>
      </c>
      <c r="U8817">
        <v>0</v>
      </c>
      <c r="V8817">
        <v>20.726999999999997</v>
      </c>
    </row>
    <row r="8818" spans="1:22" x14ac:dyDescent="0.3">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v>
      </c>
    </row>
    <row r="8820" spans="1:22" x14ac:dyDescent="0.3">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311.99479999999994</v>
      </c>
    </row>
    <row r="8823" spans="1:22" x14ac:dyDescent="0.3">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-2.9963999999999995</v>
      </c>
    </row>
    <row r="8824" spans="1:22" x14ac:dyDescent="0.3">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55.984000000000009</v>
      </c>
      <c r="T8824">
        <v>2</v>
      </c>
      <c r="U8824">
        <v>0.2</v>
      </c>
      <c r="V8824">
        <v>4.1987999999999985</v>
      </c>
    </row>
    <row r="8825" spans="1:22" x14ac:dyDescent="0.3">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3.7407999999999997</v>
      </c>
    </row>
    <row r="8826" spans="1:22" x14ac:dyDescent="0.3">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33.488000000000007</v>
      </c>
      <c r="T8829">
        <v>7</v>
      </c>
      <c r="U8829">
        <v>0.2</v>
      </c>
      <c r="V8829">
        <v>10.464999999999998</v>
      </c>
    </row>
    <row r="8830" spans="1:22" x14ac:dyDescent="0.3">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54.087600000000009</v>
      </c>
    </row>
    <row r="8832" spans="1:22" x14ac:dyDescent="0.3">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3.8774999999999995</v>
      </c>
    </row>
    <row r="8836" spans="1:22" x14ac:dyDescent="0.3">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25.171999999999997</v>
      </c>
    </row>
    <row r="8837" spans="1:22" x14ac:dyDescent="0.3">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3.7127999999999997</v>
      </c>
    </row>
    <row r="8838" spans="1:22" x14ac:dyDescent="0.3">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7.5600000000000005</v>
      </c>
    </row>
    <row r="8840" spans="1:22" x14ac:dyDescent="0.3">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70.949999999999989</v>
      </c>
      <c r="T8840">
        <v>3</v>
      </c>
      <c r="U8840">
        <v>0</v>
      </c>
      <c r="V8840">
        <v>18.447000000000003</v>
      </c>
    </row>
    <row r="8841" spans="1:22" x14ac:dyDescent="0.3">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299.96999999999997</v>
      </c>
      <c r="T8842">
        <v>3</v>
      </c>
      <c r="U8842">
        <v>0</v>
      </c>
      <c r="V8842">
        <v>131.98680000000002</v>
      </c>
    </row>
    <row r="8843" spans="1:22" x14ac:dyDescent="0.3">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21.312000000000005</v>
      </c>
      <c r="T8857">
        <v>3</v>
      </c>
      <c r="U8857">
        <v>0.2</v>
      </c>
      <c r="V8857">
        <v>7.9919999999999991</v>
      </c>
    </row>
    <row r="8858" spans="1:22" x14ac:dyDescent="0.3">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31.983999999999998</v>
      </c>
      <c r="T8859">
        <v>2</v>
      </c>
      <c r="U8859">
        <v>0.2</v>
      </c>
      <c r="V8859">
        <v>-7.9959999999999996</v>
      </c>
    </row>
    <row r="8860" spans="1:22" x14ac:dyDescent="0.3">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3.5959999999999983</v>
      </c>
    </row>
    <row r="8862" spans="1:22" x14ac:dyDescent="0.3">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31.049999999999997</v>
      </c>
      <c r="T8862">
        <v>3</v>
      </c>
      <c r="U8862">
        <v>0</v>
      </c>
      <c r="V8862">
        <v>14.904</v>
      </c>
    </row>
    <row r="8863" spans="1:22" x14ac:dyDescent="0.3">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3.9248000000000003</v>
      </c>
    </row>
    <row r="8864" spans="1:22" x14ac:dyDescent="0.3">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493.42999999999995</v>
      </c>
      <c r="T8868">
        <v>5</v>
      </c>
      <c r="U8868">
        <v>0.3</v>
      </c>
      <c r="V8868">
        <v>-70.489999999999981</v>
      </c>
    </row>
    <row r="8869" spans="1:22" x14ac:dyDescent="0.3">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686.40000000000009</v>
      </c>
      <c r="T8870">
        <v>2</v>
      </c>
      <c r="U8870">
        <v>0.2</v>
      </c>
      <c r="V8870">
        <v>77.219999999999914</v>
      </c>
    </row>
    <row r="8871" spans="1:22" x14ac:dyDescent="0.3">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15.920000000000002</v>
      </c>
      <c r="T8871">
        <v>5</v>
      </c>
      <c r="U8871">
        <v>0.2</v>
      </c>
      <c r="V8871">
        <v>5.3729999999999993</v>
      </c>
    </row>
    <row r="8872" spans="1:22" x14ac:dyDescent="0.3">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101.99400000000001</v>
      </c>
      <c r="T8874">
        <v>2</v>
      </c>
      <c r="U8874">
        <v>0.7</v>
      </c>
      <c r="V8874">
        <v>-71.39579999999998</v>
      </c>
    </row>
    <row r="8875" spans="1:22" x14ac:dyDescent="0.3">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92.505599999999987</v>
      </c>
    </row>
    <row r="8882" spans="1:22" x14ac:dyDescent="0.3">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15.984000000000002</v>
      </c>
      <c r="T8884">
        <v>2</v>
      </c>
      <c r="U8884">
        <v>0.2</v>
      </c>
      <c r="V8884">
        <v>1.3986000000000001</v>
      </c>
    </row>
    <row r="8885" spans="1:22" x14ac:dyDescent="0.3">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2.8620000000000005</v>
      </c>
      <c r="T8887">
        <v>3</v>
      </c>
      <c r="U8887">
        <v>0.7</v>
      </c>
      <c r="V8887">
        <v>-2.2896000000000001</v>
      </c>
    </row>
    <row r="8888" spans="1:22" x14ac:dyDescent="0.3">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220.48530000000002</v>
      </c>
    </row>
    <row r="8892" spans="1:22" x14ac:dyDescent="0.3">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1927.5900000000001</v>
      </c>
      <c r="T8892">
        <v>7</v>
      </c>
      <c r="U8892">
        <v>0</v>
      </c>
      <c r="V8892">
        <v>751.76010000000008</v>
      </c>
    </row>
    <row r="8893" spans="1:22" x14ac:dyDescent="0.3">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489.22999999999996</v>
      </c>
      <c r="T8895">
        <v>2</v>
      </c>
      <c r="U8895">
        <v>0.3</v>
      </c>
      <c r="V8895">
        <v>41.933999999999997</v>
      </c>
    </row>
    <row r="8896" spans="1:22" x14ac:dyDescent="0.3">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148.49099999999996</v>
      </c>
    </row>
    <row r="8901" spans="1:22" x14ac:dyDescent="0.3">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11.778199999999998</v>
      </c>
    </row>
    <row r="8902" spans="1:22" x14ac:dyDescent="0.3">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-12.825599999999994</v>
      </c>
    </row>
    <row r="8903" spans="1:22" x14ac:dyDescent="0.3">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18.496000000000002</v>
      </c>
      <c r="T8903">
        <v>4</v>
      </c>
      <c r="U8903">
        <v>0.2</v>
      </c>
      <c r="V8903">
        <v>6.7048000000000005</v>
      </c>
    </row>
    <row r="8904" spans="1:22" x14ac:dyDescent="0.3">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191.07899999999998</v>
      </c>
      <c r="T8904">
        <v>3</v>
      </c>
      <c r="U8904">
        <v>0.3</v>
      </c>
      <c r="V8904">
        <v>-38.215799999999973</v>
      </c>
    </row>
    <row r="8905" spans="1:22" x14ac:dyDescent="0.3">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30.839999999999996</v>
      </c>
      <c r="T8907">
        <v>3</v>
      </c>
      <c r="U8907">
        <v>0</v>
      </c>
      <c r="V8907">
        <v>6.1679999999999975</v>
      </c>
    </row>
    <row r="8908" spans="1:22" x14ac:dyDescent="0.3">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95.976000000000013</v>
      </c>
      <c r="T8912">
        <v>3</v>
      </c>
      <c r="U8912">
        <v>0.2</v>
      </c>
      <c r="V8912">
        <v>15.596099999999996</v>
      </c>
    </row>
    <row r="8913" spans="1:22" x14ac:dyDescent="0.3">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-32.383800000000008</v>
      </c>
    </row>
    <row r="8914" spans="1:22" x14ac:dyDescent="0.3">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3.5640000000000009</v>
      </c>
      <c r="T8914">
        <v>2</v>
      </c>
      <c r="U8914">
        <v>0.7</v>
      </c>
      <c r="V8914">
        <v>-2.9700000000000006</v>
      </c>
    </row>
    <row r="8915" spans="1:22" x14ac:dyDescent="0.3">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4.9280000000000008</v>
      </c>
      <c r="T8915">
        <v>2</v>
      </c>
      <c r="U8915">
        <v>0.2</v>
      </c>
      <c r="V8915">
        <v>1.7247999999999997</v>
      </c>
    </row>
    <row r="8916" spans="1:22" x14ac:dyDescent="0.3">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48.783999999999985</v>
      </c>
      <c r="T8918">
        <v>4</v>
      </c>
      <c r="U8918">
        <v>0.8</v>
      </c>
      <c r="V8918">
        <v>-131.71680000000001</v>
      </c>
    </row>
    <row r="8919" spans="1:22" x14ac:dyDescent="0.3">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46.196799999999996</v>
      </c>
    </row>
    <row r="8922" spans="1:22" x14ac:dyDescent="0.3">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52.679999999999993</v>
      </c>
      <c r="T8923">
        <v>3</v>
      </c>
      <c r="U8923">
        <v>0.2</v>
      </c>
      <c r="V8923">
        <v>19.754999999999999</v>
      </c>
    </row>
    <row r="8924" spans="1:22" x14ac:dyDescent="0.3">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11.568000000000001</v>
      </c>
      <c r="T8924">
        <v>3</v>
      </c>
      <c r="U8924">
        <v>0.2</v>
      </c>
      <c r="V8924">
        <v>2.6028000000000011</v>
      </c>
    </row>
    <row r="8925" spans="1:22" x14ac:dyDescent="0.3">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4.572000000000001</v>
      </c>
      <c r="T8925">
        <v>4</v>
      </c>
      <c r="U8925">
        <v>0.7</v>
      </c>
      <c r="V8925">
        <v>-3.8100000000000005</v>
      </c>
    </row>
    <row r="8926" spans="1:22" x14ac:dyDescent="0.3">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143.99680000000006</v>
      </c>
    </row>
    <row r="8927" spans="1:22" x14ac:dyDescent="0.3">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99.949999999999989</v>
      </c>
      <c r="T8933">
        <v>5</v>
      </c>
      <c r="U8933">
        <v>0</v>
      </c>
      <c r="V8933">
        <v>22.988499999999998</v>
      </c>
    </row>
    <row r="8934" spans="1:22" x14ac:dyDescent="0.3">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29.339999999999996</v>
      </c>
      <c r="T8934">
        <v>3</v>
      </c>
      <c r="U8934">
        <v>0</v>
      </c>
      <c r="V8934">
        <v>10.855799999999999</v>
      </c>
    </row>
    <row r="8935" spans="1:22" x14ac:dyDescent="0.3">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16.997999999999983</v>
      </c>
    </row>
    <row r="8940" spans="1:22" x14ac:dyDescent="0.3">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7.6320000000000014</v>
      </c>
      <c r="T8942">
        <v>3</v>
      </c>
      <c r="U8942">
        <v>0.2</v>
      </c>
      <c r="V8942">
        <v>-1.8126000000000002</v>
      </c>
    </row>
    <row r="8943" spans="1:22" x14ac:dyDescent="0.3">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179.99100000000004</v>
      </c>
      <c r="T8944">
        <v>3</v>
      </c>
      <c r="U8944">
        <v>0.7</v>
      </c>
      <c r="V8944">
        <v>-251.98739999999992</v>
      </c>
    </row>
    <row r="8945" spans="1:22" x14ac:dyDescent="0.3">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3.632200000000001</v>
      </c>
    </row>
    <row r="8951" spans="1:22" x14ac:dyDescent="0.3">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3.8519999999999994</v>
      </c>
    </row>
    <row r="8958" spans="1:22" x14ac:dyDescent="0.3">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5.7750000000000021</v>
      </c>
    </row>
    <row r="8959" spans="1:22" x14ac:dyDescent="0.3">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-7.2000000000000028</v>
      </c>
    </row>
    <row r="8960" spans="1:22" x14ac:dyDescent="0.3">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67.839999999999989</v>
      </c>
      <c r="T8961">
        <v>5</v>
      </c>
      <c r="U8961">
        <v>0.8</v>
      </c>
      <c r="V8961">
        <v>-179.77600000000001</v>
      </c>
    </row>
    <row r="8962" spans="1:22" x14ac:dyDescent="0.3">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3.7375999999999996</v>
      </c>
    </row>
    <row r="8964" spans="1:22" x14ac:dyDescent="0.3">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756.80000000000007</v>
      </c>
      <c r="T8966">
        <v>5</v>
      </c>
      <c r="U8966">
        <v>0</v>
      </c>
      <c r="V8966">
        <v>75.679999999999978</v>
      </c>
    </row>
    <row r="8967" spans="1:22" x14ac:dyDescent="0.3">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-25.198000000000008</v>
      </c>
    </row>
    <row r="8973" spans="1:22" x14ac:dyDescent="0.3">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36.288000000000011</v>
      </c>
      <c r="T8976">
        <v>7</v>
      </c>
      <c r="U8976">
        <v>0.2</v>
      </c>
      <c r="V8976">
        <v>12.700800000000001</v>
      </c>
    </row>
    <row r="8977" spans="1:22" x14ac:dyDescent="0.3">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29.363999999999997</v>
      </c>
    </row>
    <row r="8978" spans="1:22" x14ac:dyDescent="0.3">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8.9519999999999982</v>
      </c>
      <c r="T8982">
        <v>2</v>
      </c>
      <c r="U8982">
        <v>0.8</v>
      </c>
      <c r="V8982">
        <v>-14.770800000000001</v>
      </c>
    </row>
    <row r="8983" spans="1:22" x14ac:dyDescent="0.3">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-99.266399999999976</v>
      </c>
    </row>
    <row r="8987" spans="1:22" x14ac:dyDescent="0.3">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91.360000000000014</v>
      </c>
      <c r="T8996">
        <v>5</v>
      </c>
      <c r="U8996">
        <v>0.2</v>
      </c>
      <c r="V8996">
        <v>29.691999999999993</v>
      </c>
    </row>
    <row r="8997" spans="1:22" x14ac:dyDescent="0.3">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17.126999999999988</v>
      </c>
    </row>
    <row r="8998" spans="1:22" x14ac:dyDescent="0.3">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-6.0323999999999991</v>
      </c>
    </row>
    <row r="9003" spans="1:22" x14ac:dyDescent="0.3">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0.83300000000000018</v>
      </c>
    </row>
    <row r="9004" spans="1:22" x14ac:dyDescent="0.3">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6.4368000000000016</v>
      </c>
    </row>
    <row r="9007" spans="1:22" x14ac:dyDescent="0.3">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1.1924999999999997</v>
      </c>
    </row>
    <row r="9012" spans="1:22" x14ac:dyDescent="0.3">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13.899999999999999</v>
      </c>
      <c r="T9015">
        <v>5</v>
      </c>
      <c r="U9015">
        <v>0</v>
      </c>
      <c r="V9015">
        <v>3.7529999999999997</v>
      </c>
    </row>
    <row r="9016" spans="1:22" x14ac:dyDescent="0.3">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3.8528999999999991</v>
      </c>
    </row>
    <row r="9019" spans="1:22" x14ac:dyDescent="0.3">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5.5379999999999985</v>
      </c>
    </row>
    <row r="9021" spans="1:22" x14ac:dyDescent="0.3">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9.832800000000006</v>
      </c>
    </row>
    <row r="9025" spans="1:22" x14ac:dyDescent="0.3">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9.017100000000001</v>
      </c>
    </row>
    <row r="9027" spans="1:22" x14ac:dyDescent="0.3">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9.7972000000000037</v>
      </c>
    </row>
    <row r="9028" spans="1:22" x14ac:dyDescent="0.3">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6.224400000000001</v>
      </c>
    </row>
    <row r="9030" spans="1:22" x14ac:dyDescent="0.3">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2.9919999999999995</v>
      </c>
      <c r="T9036">
        <v>4</v>
      </c>
      <c r="U9036">
        <v>0.8</v>
      </c>
      <c r="V9036">
        <v>-4.4880000000000013</v>
      </c>
    </row>
    <row r="9037" spans="1:22" x14ac:dyDescent="0.3">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-45.827300000000008</v>
      </c>
    </row>
    <row r="9043" spans="1:22" x14ac:dyDescent="0.3">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16.854399999999984</v>
      </c>
    </row>
    <row r="9044" spans="1:22" x14ac:dyDescent="0.3">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5.9840000000000009</v>
      </c>
      <c r="T9046">
        <v>2</v>
      </c>
      <c r="U9046">
        <v>0.2</v>
      </c>
      <c r="V9046">
        <v>2.2439999999999998</v>
      </c>
    </row>
    <row r="9047" spans="1:22" x14ac:dyDescent="0.3">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189.95000000000002</v>
      </c>
      <c r="T9047">
        <v>5</v>
      </c>
      <c r="U9047">
        <v>0</v>
      </c>
      <c r="V9047">
        <v>45.587999999999994</v>
      </c>
    </row>
    <row r="9048" spans="1:22" x14ac:dyDescent="0.3">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44.400000000000006</v>
      </c>
      <c r="T9050">
        <v>3</v>
      </c>
      <c r="U9050">
        <v>0</v>
      </c>
      <c r="V9050">
        <v>22.200000000000003</v>
      </c>
    </row>
    <row r="9051" spans="1:22" x14ac:dyDescent="0.3">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2.878400000000001</v>
      </c>
    </row>
    <row r="9056" spans="1:22" x14ac:dyDescent="0.3">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553.39019999999982</v>
      </c>
    </row>
    <row r="9059" spans="1:22" x14ac:dyDescent="0.3">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74.759999999999991</v>
      </c>
      <c r="T9059">
        <v>7</v>
      </c>
      <c r="U9059">
        <v>0</v>
      </c>
      <c r="V9059">
        <v>23.923199999999994</v>
      </c>
    </row>
    <row r="9060" spans="1:22" x14ac:dyDescent="0.3">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364.77600000000007</v>
      </c>
      <c r="T9060">
        <v>3</v>
      </c>
      <c r="U9060">
        <v>0.2</v>
      </c>
      <c r="V9060">
        <v>27.358200000000011</v>
      </c>
    </row>
    <row r="9061" spans="1:22" x14ac:dyDescent="0.3">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100.68499999999997</v>
      </c>
    </row>
    <row r="9066" spans="1:22" x14ac:dyDescent="0.3">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19.136000000000003</v>
      </c>
      <c r="T9067">
        <v>4</v>
      </c>
      <c r="U9067">
        <v>0.2</v>
      </c>
      <c r="V9067">
        <v>6.9367999999999999</v>
      </c>
    </row>
    <row r="9068" spans="1:22" x14ac:dyDescent="0.3">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6.9239999999999995</v>
      </c>
    </row>
    <row r="9069" spans="1:22" x14ac:dyDescent="0.3">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v>
      </c>
    </row>
    <row r="9075" spans="1:22" x14ac:dyDescent="0.3">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27.200000000000003</v>
      </c>
      <c r="T9078">
        <v>4</v>
      </c>
      <c r="U9078">
        <v>0.2</v>
      </c>
      <c r="V9078">
        <v>2.0399999999999991</v>
      </c>
    </row>
    <row r="9079" spans="1:22" x14ac:dyDescent="0.3">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276.78400000000005</v>
      </c>
      <c r="T9087">
        <v>2</v>
      </c>
      <c r="U9087">
        <v>0.2</v>
      </c>
      <c r="V9087">
        <v>89.954799999999992</v>
      </c>
    </row>
    <row r="9088" spans="1:22" x14ac:dyDescent="0.3">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93.031999999999982</v>
      </c>
      <c r="T9088">
        <v>2</v>
      </c>
      <c r="U9088">
        <v>0.8</v>
      </c>
      <c r="V9088">
        <v>-251.18640000000005</v>
      </c>
    </row>
    <row r="9089" spans="1:22" x14ac:dyDescent="0.3">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83.994400000000013</v>
      </c>
    </row>
    <row r="9096" spans="1:22" x14ac:dyDescent="0.3">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177.64800000000002</v>
      </c>
      <c r="T9107">
        <v>2</v>
      </c>
      <c r="U9107">
        <v>0.2</v>
      </c>
      <c r="V9107">
        <v>-28.867800000000017</v>
      </c>
    </row>
    <row r="9108" spans="1:22" x14ac:dyDescent="0.3">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287.90999999999997</v>
      </c>
      <c r="T9108">
        <v>3</v>
      </c>
      <c r="U9108">
        <v>0.4</v>
      </c>
      <c r="V9108">
        <v>33.589499999999987</v>
      </c>
    </row>
    <row r="9109" spans="1:22" x14ac:dyDescent="0.3">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22.368000000000002</v>
      </c>
      <c r="T9109">
        <v>2</v>
      </c>
      <c r="U9109">
        <v>0.2</v>
      </c>
      <c r="V9109">
        <v>1.6776</v>
      </c>
    </row>
    <row r="9110" spans="1:22" x14ac:dyDescent="0.3">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11.733400000000001</v>
      </c>
    </row>
    <row r="9111" spans="1:22" x14ac:dyDescent="0.3">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207.98400000000004</v>
      </c>
      <c r="T9111">
        <v>2</v>
      </c>
      <c r="U9111">
        <v>0.2</v>
      </c>
      <c r="V9111">
        <v>36.397199999999998</v>
      </c>
    </row>
    <row r="9112" spans="1:22" x14ac:dyDescent="0.3">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4.3623999999999974</v>
      </c>
    </row>
    <row r="9114" spans="1:22" x14ac:dyDescent="0.3">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6.3040000000000305</v>
      </c>
    </row>
    <row r="9115" spans="1:22" x14ac:dyDescent="0.3">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46.952999999999996</v>
      </c>
    </row>
    <row r="9123" spans="1:22" x14ac:dyDescent="0.3">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-2.1375999999999991</v>
      </c>
    </row>
    <row r="9128" spans="1:22" x14ac:dyDescent="0.3">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50.135999999999996</v>
      </c>
      <c r="T9129">
        <v>3</v>
      </c>
      <c r="U9129">
        <v>0.2</v>
      </c>
      <c r="V9129">
        <v>-11.2806</v>
      </c>
    </row>
    <row r="9130" spans="1:22" x14ac:dyDescent="0.3">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301.46999999999997</v>
      </c>
      <c r="T9131">
        <v>3</v>
      </c>
      <c r="U9131">
        <v>0.5</v>
      </c>
      <c r="V9131">
        <v>-241.17600000000002</v>
      </c>
    </row>
    <row r="9132" spans="1:22" x14ac:dyDescent="0.3">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36.287699999999987</v>
      </c>
    </row>
    <row r="9135" spans="1:22" x14ac:dyDescent="0.3">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-22.671600000000005</v>
      </c>
    </row>
    <row r="9137" spans="1:22" x14ac:dyDescent="0.3">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51.984000000000009</v>
      </c>
      <c r="T9137">
        <v>1</v>
      </c>
      <c r="U9137">
        <v>0.2</v>
      </c>
      <c r="V9137">
        <v>-5.1983999999999995</v>
      </c>
    </row>
    <row r="9138" spans="1:22" x14ac:dyDescent="0.3">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10.272000000000002</v>
      </c>
      <c r="T9138">
        <v>3</v>
      </c>
      <c r="U9138">
        <v>0.2</v>
      </c>
      <c r="V9138">
        <v>3.4668000000000001</v>
      </c>
    </row>
    <row r="9139" spans="1:22" x14ac:dyDescent="0.3">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13.571999999999996</v>
      </c>
    </row>
    <row r="9141" spans="1:22" x14ac:dyDescent="0.3">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95.188799999999972</v>
      </c>
    </row>
    <row r="9142" spans="1:22" x14ac:dyDescent="0.3">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3.0043999999999995</v>
      </c>
    </row>
    <row r="9145" spans="1:22" x14ac:dyDescent="0.3">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1123.1280000000002</v>
      </c>
      <c r="T9145">
        <v>9</v>
      </c>
      <c r="U9145">
        <v>0.2</v>
      </c>
      <c r="V9145">
        <v>70.195499999999981</v>
      </c>
    </row>
    <row r="9146" spans="1:22" x14ac:dyDescent="0.3">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42.991400000000006</v>
      </c>
    </row>
    <row r="9149" spans="1:22" x14ac:dyDescent="0.3">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8.0400000000000009</v>
      </c>
      <c r="T9149">
        <v>6</v>
      </c>
      <c r="U9149">
        <v>0</v>
      </c>
      <c r="V9149">
        <v>2.7336</v>
      </c>
    </row>
    <row r="9150" spans="1:22" x14ac:dyDescent="0.3">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406.71539999999993</v>
      </c>
    </row>
    <row r="9151" spans="1:22" x14ac:dyDescent="0.3">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2.3685999999999989</v>
      </c>
    </row>
    <row r="9154" spans="1:22" x14ac:dyDescent="0.3">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23.200000000000003</v>
      </c>
      <c r="T9154">
        <v>2</v>
      </c>
      <c r="U9154">
        <v>0.2</v>
      </c>
      <c r="V9154">
        <v>1.4499999999999993</v>
      </c>
    </row>
    <row r="9155" spans="1:22" x14ac:dyDescent="0.3">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1.852199999999999</v>
      </c>
    </row>
    <row r="9156" spans="1:22" x14ac:dyDescent="0.3">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3.1382000000000003</v>
      </c>
    </row>
    <row r="9157" spans="1:22" x14ac:dyDescent="0.3">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27.529200000000003</v>
      </c>
    </row>
    <row r="9159" spans="1:22" x14ac:dyDescent="0.3">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4.338000000000001</v>
      </c>
      <c r="T9161">
        <v>3</v>
      </c>
      <c r="U9161">
        <v>0.7</v>
      </c>
      <c r="V9161">
        <v>-3.0366</v>
      </c>
    </row>
    <row r="9162" spans="1:22" x14ac:dyDescent="0.3">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11.880000000000003</v>
      </c>
      <c r="T9162">
        <v>5</v>
      </c>
      <c r="U9162">
        <v>0.7</v>
      </c>
      <c r="V9162">
        <v>-7.9199999999999982</v>
      </c>
    </row>
    <row r="9163" spans="1:22" x14ac:dyDescent="0.3">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405.85999999999996</v>
      </c>
      <c r="T9163">
        <v>7</v>
      </c>
      <c r="U9163">
        <v>0</v>
      </c>
      <c r="V9163">
        <v>32.46879999999998</v>
      </c>
    </row>
    <row r="9164" spans="1:22" x14ac:dyDescent="0.3">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2.3760000000000003</v>
      </c>
      <c r="T9165">
        <v>3</v>
      </c>
      <c r="U9165">
        <v>0.2</v>
      </c>
      <c r="V9165">
        <v>0.74249999999999994</v>
      </c>
    </row>
    <row r="9166" spans="1:22" x14ac:dyDescent="0.3">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503.63999999999965</v>
      </c>
    </row>
    <row r="9168" spans="1:22" x14ac:dyDescent="0.3">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72.431999999999988</v>
      </c>
    </row>
    <row r="9170" spans="1:22" x14ac:dyDescent="0.3">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1.597999999999999</v>
      </c>
    </row>
    <row r="9173" spans="1:22" x14ac:dyDescent="0.3">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22.991999999999997</v>
      </c>
    </row>
    <row r="9174" spans="1:22" x14ac:dyDescent="0.3">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222.58799999999991</v>
      </c>
    </row>
    <row r="9175" spans="1:22" x14ac:dyDescent="0.3">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22.919999999999998</v>
      </c>
      <c r="T9175">
        <v>3</v>
      </c>
      <c r="U9175">
        <v>0</v>
      </c>
      <c r="V9175">
        <v>11.230799999999999</v>
      </c>
    </row>
    <row r="9176" spans="1:22" x14ac:dyDescent="0.3">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31.086000000000006</v>
      </c>
      <c r="T9178">
        <v>3</v>
      </c>
      <c r="U9178">
        <v>0.7</v>
      </c>
      <c r="V9178">
        <v>-20.72399999999999</v>
      </c>
    </row>
    <row r="9179" spans="1:22" x14ac:dyDescent="0.3">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3.9144000000000005</v>
      </c>
    </row>
    <row r="9180" spans="1:22" x14ac:dyDescent="0.3">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6.1490000000000009</v>
      </c>
    </row>
    <row r="9181" spans="1:22" x14ac:dyDescent="0.3">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44.242500000000035</v>
      </c>
    </row>
    <row r="9182" spans="1:22" x14ac:dyDescent="0.3">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31.128000000000004</v>
      </c>
      <c r="T9183">
        <v>3</v>
      </c>
      <c r="U9183">
        <v>0.2</v>
      </c>
      <c r="V9183">
        <v>11.673000000000002</v>
      </c>
    </row>
    <row r="9184" spans="1:22" x14ac:dyDescent="0.3">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7.8064000000000036</v>
      </c>
    </row>
    <row r="9185" spans="1:22" x14ac:dyDescent="0.3">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207.18400000000003</v>
      </c>
      <c r="T9187">
        <v>1</v>
      </c>
      <c r="U9187">
        <v>0.2</v>
      </c>
      <c r="V9187">
        <v>25.897999999999982</v>
      </c>
    </row>
    <row r="9188" spans="1:22" x14ac:dyDescent="0.3">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38.779199999999989</v>
      </c>
    </row>
    <row r="9196" spans="1:22" x14ac:dyDescent="0.3">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47.992000000000004</v>
      </c>
      <c r="T9196">
        <v>7</v>
      </c>
      <c r="U9196">
        <v>0.2</v>
      </c>
      <c r="V9196">
        <v>3.5993999999999993</v>
      </c>
    </row>
    <row r="9197" spans="1:22" x14ac:dyDescent="0.3">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102.24000000000001</v>
      </c>
      <c r="T9197">
        <v>4</v>
      </c>
      <c r="U9197">
        <v>0.2</v>
      </c>
      <c r="V9197">
        <v>-16.614000000000004</v>
      </c>
    </row>
    <row r="9198" spans="1:22" x14ac:dyDescent="0.3">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256.78400000000005</v>
      </c>
      <c r="T9201">
        <v>1</v>
      </c>
      <c r="U9201">
        <v>0.2</v>
      </c>
      <c r="V9201">
        <v>32.097999999999971</v>
      </c>
    </row>
    <row r="9202" spans="1:22" x14ac:dyDescent="0.3">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4.4891999999999985</v>
      </c>
    </row>
    <row r="9208" spans="1:22" x14ac:dyDescent="0.3">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24.883200000000002</v>
      </c>
    </row>
    <row r="9209" spans="1:22" x14ac:dyDescent="0.3">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7.4654999999999987</v>
      </c>
    </row>
    <row r="9210" spans="1:22" x14ac:dyDescent="0.3">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13.761999999999997</v>
      </c>
      <c r="T9218">
        <v>1</v>
      </c>
      <c r="U9218">
        <v>0.8</v>
      </c>
      <c r="V9218">
        <v>-24.771599999999999</v>
      </c>
    </row>
    <row r="9219" spans="1:22" x14ac:dyDescent="0.3">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301.46999999999997</v>
      </c>
      <c r="T9221">
        <v>3</v>
      </c>
      <c r="U9221">
        <v>0.5</v>
      </c>
      <c r="V9221">
        <v>-204.99959999999996</v>
      </c>
    </row>
    <row r="9222" spans="1:22" x14ac:dyDescent="0.3">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7.5359999999999987</v>
      </c>
      <c r="T9225">
        <v>6</v>
      </c>
      <c r="U9225">
        <v>0.8</v>
      </c>
      <c r="V9225">
        <v>-13.188000000000009</v>
      </c>
    </row>
    <row r="9226" spans="1:22" x14ac:dyDescent="0.3">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1.4079999999999997</v>
      </c>
      <c r="T9226">
        <v>2</v>
      </c>
      <c r="U9226">
        <v>0.8</v>
      </c>
      <c r="V9226">
        <v>-2.3232000000000008</v>
      </c>
    </row>
    <row r="9227" spans="1:22" x14ac:dyDescent="0.3">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4.1439999999999992</v>
      </c>
      <c r="T9227">
        <v>4</v>
      </c>
      <c r="U9227">
        <v>0.8</v>
      </c>
      <c r="V9227">
        <v>-6.4232000000000014</v>
      </c>
    </row>
    <row r="9228" spans="1:22" x14ac:dyDescent="0.3">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52.751999999999995</v>
      </c>
      <c r="T9228">
        <v>3</v>
      </c>
      <c r="U9228">
        <v>0.2</v>
      </c>
      <c r="V9228">
        <v>-12.528600000000001</v>
      </c>
    </row>
    <row r="9229" spans="1:22" x14ac:dyDescent="0.3">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381.35999999999996</v>
      </c>
      <c r="T9229">
        <v>7</v>
      </c>
      <c r="U9229">
        <v>0</v>
      </c>
      <c r="V9229">
        <v>106.78080000000003</v>
      </c>
    </row>
    <row r="9230" spans="1:22" x14ac:dyDescent="0.3">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23.669999999999998</v>
      </c>
      <c r="T9235">
        <v>3</v>
      </c>
      <c r="U9235">
        <v>0</v>
      </c>
      <c r="V9235">
        <v>0.94679999999999698</v>
      </c>
    </row>
    <row r="9236" spans="1:22" x14ac:dyDescent="0.3">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7.3120000000000012</v>
      </c>
      <c r="T9239">
        <v>1</v>
      </c>
      <c r="U9239">
        <v>0.2</v>
      </c>
      <c r="V9239">
        <v>2.5591999999999997</v>
      </c>
    </row>
    <row r="9240" spans="1:22" x14ac:dyDescent="0.3">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20.584200000000003</v>
      </c>
    </row>
    <row r="9242" spans="1:22" x14ac:dyDescent="0.3">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5.6070000000000011</v>
      </c>
      <c r="T9242">
        <v>3</v>
      </c>
      <c r="U9242">
        <v>0.7</v>
      </c>
      <c r="V9242">
        <v>-3.9248999999999974</v>
      </c>
    </row>
    <row r="9243" spans="1:22" x14ac:dyDescent="0.3">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6.5760000000000005</v>
      </c>
      <c r="T9243">
        <v>3</v>
      </c>
      <c r="U9243">
        <v>0.2</v>
      </c>
      <c r="V9243">
        <v>0.57540000000000058</v>
      </c>
    </row>
    <row r="9244" spans="1:22" x14ac:dyDescent="0.3">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119.83299999999998</v>
      </c>
      <c r="T9245">
        <v>1</v>
      </c>
      <c r="U9245">
        <v>0.15</v>
      </c>
      <c r="V9245">
        <v>7.0489999999999995</v>
      </c>
    </row>
    <row r="9246" spans="1:22" x14ac:dyDescent="0.3">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220.48250000000002</v>
      </c>
    </row>
    <row r="9252" spans="1:22" x14ac:dyDescent="0.3">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199.95000000000002</v>
      </c>
      <c r="T9254">
        <v>5</v>
      </c>
      <c r="U9254">
        <v>0</v>
      </c>
      <c r="V9254">
        <v>63.983999999999988</v>
      </c>
    </row>
    <row r="9255" spans="1:22" x14ac:dyDescent="0.3">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6.2208000000000006</v>
      </c>
    </row>
    <row r="9256" spans="1:22" x14ac:dyDescent="0.3">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53.270399999999995</v>
      </c>
    </row>
    <row r="9260" spans="1:22" x14ac:dyDescent="0.3">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51.900000000000006</v>
      </c>
      <c r="T9260">
        <v>3</v>
      </c>
      <c r="U9260">
        <v>0</v>
      </c>
      <c r="V9260">
        <v>24.393000000000001</v>
      </c>
    </row>
    <row r="9261" spans="1:22" x14ac:dyDescent="0.3">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11.673000000000002</v>
      </c>
      <c r="T9266">
        <v>3</v>
      </c>
      <c r="U9266">
        <v>0.7</v>
      </c>
      <c r="V9266">
        <v>-7.782</v>
      </c>
    </row>
    <row r="9267" spans="1:22" x14ac:dyDescent="0.3">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64.848000000000013</v>
      </c>
      <c r="T9267">
        <v>7</v>
      </c>
      <c r="U9267">
        <v>0.2</v>
      </c>
      <c r="V9267">
        <v>24.317999999999998</v>
      </c>
    </row>
    <row r="9268" spans="1:22" x14ac:dyDescent="0.3">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102.58200000000001</v>
      </c>
      <c r="T9269">
        <v>1</v>
      </c>
      <c r="U9269">
        <v>0.1</v>
      </c>
      <c r="V9269">
        <v>6.8388000000000009</v>
      </c>
    </row>
    <row r="9270" spans="1:22" x14ac:dyDescent="0.3">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4.4088000000000012</v>
      </c>
    </row>
    <row r="9274" spans="1:22" x14ac:dyDescent="0.3">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255.84999999999997</v>
      </c>
      <c r="T9276">
        <v>7</v>
      </c>
      <c r="U9276">
        <v>0</v>
      </c>
      <c r="V9276">
        <v>112.57400000000001</v>
      </c>
    </row>
    <row r="9277" spans="1:22" x14ac:dyDescent="0.3">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13.852799999999995</v>
      </c>
    </row>
    <row r="9278" spans="1:22" x14ac:dyDescent="0.3">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20.369999999999997</v>
      </c>
    </row>
    <row r="9284" spans="1:22" x14ac:dyDescent="0.3">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3.9473999999999996</v>
      </c>
    </row>
    <row r="9286" spans="1:22" x14ac:dyDescent="0.3">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6.8879999999999981</v>
      </c>
      <c r="T9288">
        <v>3</v>
      </c>
      <c r="U9288">
        <v>0.8</v>
      </c>
      <c r="V9288">
        <v>-11.020800000000005</v>
      </c>
    </row>
    <row r="9289" spans="1:22" x14ac:dyDescent="0.3">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0.55599999999999983</v>
      </c>
      <c r="T9294">
        <v>1</v>
      </c>
      <c r="U9294">
        <v>0.8</v>
      </c>
      <c r="V9294">
        <v>-0.94520000000000004</v>
      </c>
    </row>
    <row r="9295" spans="1:22" x14ac:dyDescent="0.3">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41.424000000000007</v>
      </c>
      <c r="T9298">
        <v>2</v>
      </c>
      <c r="U9298">
        <v>0.2</v>
      </c>
      <c r="V9298">
        <v>8.2847999999999971</v>
      </c>
    </row>
    <row r="9299" spans="1:22" x14ac:dyDescent="0.3">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24.476800000000004</v>
      </c>
    </row>
    <row r="9300" spans="1:22" x14ac:dyDescent="0.3">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6.5057999999999971</v>
      </c>
    </row>
    <row r="9301" spans="1:22" x14ac:dyDescent="0.3">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4.3119999999999985</v>
      </c>
      <c r="T9301">
        <v>2</v>
      </c>
      <c r="U9301">
        <v>0.8</v>
      </c>
      <c r="V9301">
        <v>-6.8992000000000022</v>
      </c>
    </row>
    <row r="9302" spans="1:22" x14ac:dyDescent="0.3">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-20.245000000000008</v>
      </c>
    </row>
    <row r="9303" spans="1:22" x14ac:dyDescent="0.3">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6.122999999999994</v>
      </c>
    </row>
    <row r="9304" spans="1:22" x14ac:dyDescent="0.3">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0.88559999999999883</v>
      </c>
    </row>
    <row r="9305" spans="1:22" x14ac:dyDescent="0.3">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15.552000000000003</v>
      </c>
      <c r="T9305">
        <v>3</v>
      </c>
      <c r="U9305">
        <v>0.2</v>
      </c>
      <c r="V9305">
        <v>5.4432</v>
      </c>
    </row>
    <row r="9306" spans="1:22" x14ac:dyDescent="0.3">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1.4759999999999998</v>
      </c>
      <c r="T9306">
        <v>1</v>
      </c>
      <c r="U9306">
        <v>0.8</v>
      </c>
      <c r="V9306">
        <v>-2.2877999999999998</v>
      </c>
    </row>
    <row r="9307" spans="1:22" x14ac:dyDescent="0.3">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3.7200000000000006</v>
      </c>
    </row>
    <row r="9310" spans="1:22" x14ac:dyDescent="0.3">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118.78199999999998</v>
      </c>
      <c r="T9317">
        <v>3</v>
      </c>
      <c r="U9317">
        <v>0.4</v>
      </c>
      <c r="V9317">
        <v>-27.715799999999994</v>
      </c>
    </row>
    <row r="9318" spans="1:22" x14ac:dyDescent="0.3">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31.266399999999976</v>
      </c>
    </row>
    <row r="9323" spans="1:22" x14ac:dyDescent="0.3">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11.376000000000001</v>
      </c>
      <c r="T9323">
        <v>3</v>
      </c>
      <c r="U9323">
        <v>0.6</v>
      </c>
      <c r="V9323">
        <v>-5.6879999999999988</v>
      </c>
    </row>
    <row r="9324" spans="1:22" x14ac:dyDescent="0.3">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15.395199999999999</v>
      </c>
    </row>
    <row r="9332" spans="1:22" x14ac:dyDescent="0.3">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6.6739999999999995</v>
      </c>
    </row>
    <row r="9336" spans="1:22" x14ac:dyDescent="0.3">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1.4975999999999996</v>
      </c>
    </row>
    <row r="9338" spans="1:22" x14ac:dyDescent="0.3">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2.9920000000000004</v>
      </c>
      <c r="T9339">
        <v>1</v>
      </c>
      <c r="U9339">
        <v>0.2</v>
      </c>
      <c r="V9339">
        <v>1.1219999999999999</v>
      </c>
    </row>
    <row r="9340" spans="1:22" x14ac:dyDescent="0.3">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117.57600000000002</v>
      </c>
      <c r="T9343">
        <v>3</v>
      </c>
      <c r="U9343">
        <v>0.2</v>
      </c>
      <c r="V9343">
        <v>11.757600000000011</v>
      </c>
    </row>
    <row r="9344" spans="1:22" x14ac:dyDescent="0.3">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-106.39299999999997</v>
      </c>
    </row>
    <row r="9346" spans="1:22" x14ac:dyDescent="0.3">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57.593999999999994</v>
      </c>
      <c r="T9347">
        <v>1</v>
      </c>
      <c r="U9347">
        <v>0.4</v>
      </c>
      <c r="V9347">
        <v>-11.518799999999999</v>
      </c>
    </row>
    <row r="9348" spans="1:22" x14ac:dyDescent="0.3">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202.25279999999998</v>
      </c>
    </row>
    <row r="9351" spans="1:22" x14ac:dyDescent="0.3">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10.909600000000001</v>
      </c>
    </row>
    <row r="9352" spans="1:22" x14ac:dyDescent="0.3">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3.7127999999999988</v>
      </c>
    </row>
    <row r="9356" spans="1:22" x14ac:dyDescent="0.3">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8.7137999999999991</v>
      </c>
    </row>
    <row r="9359" spans="1:22" x14ac:dyDescent="0.3">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7.816599999999994</v>
      </c>
    </row>
    <row r="9362" spans="1:22" x14ac:dyDescent="0.3">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5.6644000000000005</v>
      </c>
    </row>
    <row r="9368" spans="1:22" x14ac:dyDescent="0.3">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25.679999999999996</v>
      </c>
    </row>
    <row r="9369" spans="1:22" x14ac:dyDescent="0.3">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83.843999999999937</v>
      </c>
    </row>
    <row r="9370" spans="1:22" x14ac:dyDescent="0.3">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272.96999999999997</v>
      </c>
      <c r="T9371">
        <v>3</v>
      </c>
      <c r="U9371">
        <v>0</v>
      </c>
      <c r="V9371">
        <v>43.675200000000018</v>
      </c>
    </row>
    <row r="9372" spans="1:22" x14ac:dyDescent="0.3">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41.568000000000005</v>
      </c>
      <c r="T9372">
        <v>4</v>
      </c>
      <c r="U9372">
        <v>0.2</v>
      </c>
      <c r="V9372">
        <v>-4.1568000000000023</v>
      </c>
    </row>
    <row r="9373" spans="1:22" x14ac:dyDescent="0.3">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31.799999999999997</v>
      </c>
      <c r="T9378">
        <v>3</v>
      </c>
      <c r="U9378">
        <v>0</v>
      </c>
      <c r="V9378">
        <v>13.674000000000003</v>
      </c>
    </row>
    <row r="9379" spans="1:22" x14ac:dyDescent="0.3">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8.465600000000002</v>
      </c>
    </row>
    <row r="9380" spans="1:22" x14ac:dyDescent="0.3">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5.7715999999999994</v>
      </c>
    </row>
    <row r="9390" spans="1:22" x14ac:dyDescent="0.3">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542.93999999999994</v>
      </c>
      <c r="T9390">
        <v>3</v>
      </c>
      <c r="U9390">
        <v>0</v>
      </c>
      <c r="V9390">
        <v>152.02319999999997</v>
      </c>
    </row>
    <row r="9391" spans="1:22" x14ac:dyDescent="0.3">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0.95879999999999987</v>
      </c>
    </row>
    <row r="9392" spans="1:22" x14ac:dyDescent="0.3">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-29.116799999999955</v>
      </c>
    </row>
    <row r="9395" spans="1:22" x14ac:dyDescent="0.3">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629.94999999999993</v>
      </c>
      <c r="T9395">
        <v>5</v>
      </c>
      <c r="U9395">
        <v>0</v>
      </c>
      <c r="V9395">
        <v>157.48750000000001</v>
      </c>
    </row>
    <row r="9396" spans="1:22" x14ac:dyDescent="0.3">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14.111999999999998</v>
      </c>
      <c r="T9401">
        <v>6</v>
      </c>
      <c r="U9401">
        <v>0.2</v>
      </c>
      <c r="V9401">
        <v>1.2348000000000008</v>
      </c>
    </row>
    <row r="9402" spans="1:22" x14ac:dyDescent="0.3">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0.96119999999999983</v>
      </c>
    </row>
    <row r="9404" spans="1:22" x14ac:dyDescent="0.3">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156.04699999999997</v>
      </c>
    </row>
    <row r="9408" spans="1:22" x14ac:dyDescent="0.3">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2.6399999999999997</v>
      </c>
    </row>
    <row r="9409" spans="1:22" x14ac:dyDescent="0.3">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3.9831000000000003</v>
      </c>
    </row>
    <row r="9411" spans="1:22" x14ac:dyDescent="0.3">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249.58400000000003</v>
      </c>
      <c r="T9416">
        <v>2</v>
      </c>
      <c r="U9416">
        <v>0.2</v>
      </c>
      <c r="V9416">
        <v>15.598999999999997</v>
      </c>
    </row>
    <row r="9417" spans="1:22" x14ac:dyDescent="0.3">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8.7906000000000013</v>
      </c>
    </row>
    <row r="9418" spans="1:22" x14ac:dyDescent="0.3">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21.983999999999995</v>
      </c>
      <c r="T9422">
        <v>6</v>
      </c>
      <c r="U9422">
        <v>0.8</v>
      </c>
      <c r="V9422">
        <v>-56.059200000000011</v>
      </c>
    </row>
    <row r="9423" spans="1:22" x14ac:dyDescent="0.3">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13.452000000000002</v>
      </c>
    </row>
    <row r="9429" spans="1:22" x14ac:dyDescent="0.3">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6.2208000000000006</v>
      </c>
    </row>
    <row r="9440" spans="1:22" x14ac:dyDescent="0.3">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6.7251999999999992</v>
      </c>
    </row>
    <row r="9443" spans="1:22" x14ac:dyDescent="0.3">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13.685099999999995</v>
      </c>
    </row>
    <row r="9456" spans="1:22" x14ac:dyDescent="0.3">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-1.8294999999999959</v>
      </c>
    </row>
    <row r="9458" spans="1:22" x14ac:dyDescent="0.3">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0.33989999999999654</v>
      </c>
    </row>
    <row r="9459" spans="1:22" x14ac:dyDescent="0.3">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15.991999999999999</v>
      </c>
      <c r="T9461">
        <v>1</v>
      </c>
      <c r="U9461">
        <v>0.2</v>
      </c>
      <c r="V9461">
        <v>-2.9985000000000022</v>
      </c>
    </row>
    <row r="9462" spans="1:22" x14ac:dyDescent="0.3">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7.9487999999999985</v>
      </c>
    </row>
    <row r="9467" spans="1:22" x14ac:dyDescent="0.3">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128.12400000000002</v>
      </c>
      <c r="T9474">
        <v>2</v>
      </c>
      <c r="U9474">
        <v>0.1</v>
      </c>
      <c r="V9474">
        <v>24.2012</v>
      </c>
    </row>
    <row r="9475" spans="1:22" x14ac:dyDescent="0.3">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38.532000000000004</v>
      </c>
    </row>
    <row r="9476" spans="1:22" x14ac:dyDescent="0.3">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3.8279999999999994</v>
      </c>
      <c r="T9481">
        <v>3</v>
      </c>
      <c r="U9481">
        <v>0.8</v>
      </c>
      <c r="V9481">
        <v>-6.5076000000000018</v>
      </c>
    </row>
    <row r="9482" spans="1:22" x14ac:dyDescent="0.3">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304.98999999999995</v>
      </c>
      <c r="T9482">
        <v>5</v>
      </c>
      <c r="U9482">
        <v>0.8</v>
      </c>
      <c r="V9482">
        <v>-533.73250000000007</v>
      </c>
    </row>
    <row r="9483" spans="1:22" x14ac:dyDescent="0.3">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781.86399999999992</v>
      </c>
      <c r="T9486">
        <v>10</v>
      </c>
      <c r="U9486">
        <v>0.32</v>
      </c>
      <c r="V9486">
        <v>-137.97600000000008</v>
      </c>
    </row>
    <row r="9487" spans="1:22" x14ac:dyDescent="0.3">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673.34399999999994</v>
      </c>
      <c r="T9488">
        <v>3</v>
      </c>
      <c r="U9488">
        <v>0.3</v>
      </c>
      <c r="V9488">
        <v>-76.953599999999994</v>
      </c>
    </row>
    <row r="9489" spans="1:22" x14ac:dyDescent="0.3">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9.120000000000001</v>
      </c>
      <c r="T9493">
        <v>3</v>
      </c>
      <c r="U9493">
        <v>0</v>
      </c>
      <c r="V9493">
        <v>3.1007999999999996</v>
      </c>
    </row>
    <row r="9494" spans="1:22" x14ac:dyDescent="0.3">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1592.8500000000001</v>
      </c>
      <c r="T9495">
        <v>7</v>
      </c>
      <c r="U9495">
        <v>0</v>
      </c>
      <c r="V9495">
        <v>350.42700000000002</v>
      </c>
    </row>
    <row r="9496" spans="1:22" x14ac:dyDescent="0.3">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46.800000000000004</v>
      </c>
    </row>
    <row r="9498" spans="1:22" x14ac:dyDescent="0.3">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2.3409000000000004</v>
      </c>
    </row>
    <row r="9499" spans="1:22" x14ac:dyDescent="0.3">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32.129999999999995</v>
      </c>
      <c r="T9504">
        <v>9</v>
      </c>
      <c r="U9504">
        <v>0</v>
      </c>
      <c r="V9504">
        <v>8.3537999999999997</v>
      </c>
    </row>
    <row r="9505" spans="1:22" x14ac:dyDescent="0.3">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7.4759999999999991</v>
      </c>
    </row>
    <row r="9509" spans="1:22" x14ac:dyDescent="0.3">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40.199999999999996</v>
      </c>
      <c r="T9509">
        <v>5</v>
      </c>
      <c r="U9509">
        <v>0</v>
      </c>
      <c r="V9509">
        <v>18.089999999999996</v>
      </c>
    </row>
    <row r="9510" spans="1:22" x14ac:dyDescent="0.3">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4.5836999999999994</v>
      </c>
    </row>
    <row r="9511" spans="1:22" x14ac:dyDescent="0.3">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689.81999999999994</v>
      </c>
      <c r="T9511">
        <v>6</v>
      </c>
      <c r="U9511">
        <v>0</v>
      </c>
      <c r="V9511">
        <v>20.694600000000008</v>
      </c>
    </row>
    <row r="9512" spans="1:22" x14ac:dyDescent="0.3">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323.97600000000006</v>
      </c>
      <c r="T9523">
        <v>3</v>
      </c>
      <c r="U9523">
        <v>0.2</v>
      </c>
      <c r="V9523">
        <v>36.44729999999997</v>
      </c>
    </row>
    <row r="9524" spans="1:22" x14ac:dyDescent="0.3">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15.552000000000003</v>
      </c>
      <c r="T9524">
        <v>3</v>
      </c>
      <c r="U9524">
        <v>0.2</v>
      </c>
      <c r="V9524">
        <v>5.4432</v>
      </c>
    </row>
    <row r="9525" spans="1:22" x14ac:dyDescent="0.3">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0.95759999999999934</v>
      </c>
    </row>
    <row r="9532" spans="1:22" x14ac:dyDescent="0.3">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1.3391999999999982</v>
      </c>
    </row>
    <row r="9537" spans="1:22" x14ac:dyDescent="0.3">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19.137599999999992</v>
      </c>
    </row>
    <row r="9546" spans="1:22" x14ac:dyDescent="0.3">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6.8480000000000008</v>
      </c>
      <c r="T9549">
        <v>2</v>
      </c>
      <c r="U9549">
        <v>0.2</v>
      </c>
      <c r="V9549">
        <v>2.1399999999999992</v>
      </c>
    </row>
    <row r="9550" spans="1:22" x14ac:dyDescent="0.3">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-1.5935999999999995</v>
      </c>
    </row>
    <row r="9560" spans="1:22" x14ac:dyDescent="0.3">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51.967999999999996</v>
      </c>
      <c r="T9562">
        <v>2</v>
      </c>
      <c r="U9562">
        <v>0.2</v>
      </c>
      <c r="V9562">
        <v>10.393599999999998</v>
      </c>
    </row>
    <row r="9563" spans="1:22" x14ac:dyDescent="0.3">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431.97600000000006</v>
      </c>
      <c r="T9563">
        <v>3</v>
      </c>
      <c r="U9563">
        <v>0.2</v>
      </c>
      <c r="V9563">
        <v>-75.59580000000004</v>
      </c>
    </row>
    <row r="9564" spans="1:22" x14ac:dyDescent="0.3">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224.93700000000004</v>
      </c>
      <c r="T9564">
        <v>3</v>
      </c>
      <c r="U9564">
        <v>0.7</v>
      </c>
      <c r="V9564">
        <v>-164.9538</v>
      </c>
    </row>
    <row r="9565" spans="1:22" x14ac:dyDescent="0.3">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2.0999999999999996</v>
      </c>
    </row>
    <row r="9566" spans="1:22" x14ac:dyDescent="0.3">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6.732000000000002</v>
      </c>
      <c r="T9571">
        <v>6</v>
      </c>
      <c r="U9571">
        <v>0.7</v>
      </c>
      <c r="V9571">
        <v>-4.4879999999999978</v>
      </c>
    </row>
    <row r="9572" spans="1:22" x14ac:dyDescent="0.3">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15.840000000000002</v>
      </c>
      <c r="T9573">
        <v>2</v>
      </c>
      <c r="U9573">
        <v>0.2</v>
      </c>
      <c r="V9573">
        <v>5.5439999999999987</v>
      </c>
    </row>
    <row r="9574" spans="1:22" x14ac:dyDescent="0.3">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-6.5490000000000492</v>
      </c>
    </row>
    <row r="9584" spans="1:22" x14ac:dyDescent="0.3">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11.240400000000001</v>
      </c>
    </row>
    <row r="9588" spans="1:22" x14ac:dyDescent="0.3">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61.120000000000005</v>
      </c>
      <c r="T9588">
        <v>5</v>
      </c>
      <c r="U9588">
        <v>0.2</v>
      </c>
      <c r="V9588">
        <v>22.155999999999999</v>
      </c>
    </row>
    <row r="9589" spans="1:22" x14ac:dyDescent="0.3">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15.191999999999979</v>
      </c>
    </row>
    <row r="9591" spans="1:22" x14ac:dyDescent="0.3">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5.6783999999999981</v>
      </c>
    </row>
    <row r="9592" spans="1:22" x14ac:dyDescent="0.3">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-378.40000000000009</v>
      </c>
    </row>
    <row r="9595" spans="1:22" x14ac:dyDescent="0.3">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3.8519999999999994</v>
      </c>
    </row>
    <row r="9596" spans="1:22" x14ac:dyDescent="0.3">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276.78400000000005</v>
      </c>
      <c r="T9598">
        <v>2</v>
      </c>
      <c r="U9598">
        <v>0.2</v>
      </c>
      <c r="V9598">
        <v>89.954799999999992</v>
      </c>
    </row>
    <row r="9599" spans="1:22" x14ac:dyDescent="0.3">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8.2763999999999953</v>
      </c>
    </row>
    <row r="9600" spans="1:22" x14ac:dyDescent="0.3">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19.468799999999998</v>
      </c>
    </row>
    <row r="9601" spans="1:22" x14ac:dyDescent="0.3">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2.6405999999999992</v>
      </c>
    </row>
    <row r="9602" spans="1:22" x14ac:dyDescent="0.3">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41.472000000000008</v>
      </c>
      <c r="T9602">
        <v>8</v>
      </c>
      <c r="U9602">
        <v>0.2</v>
      </c>
      <c r="V9602">
        <v>14.5152</v>
      </c>
    </row>
    <row r="9603" spans="1:22" x14ac:dyDescent="0.3">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55.36160000000001</v>
      </c>
    </row>
    <row r="9607" spans="1:22" x14ac:dyDescent="0.3">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19.798799999999972</v>
      </c>
    </row>
    <row r="9612" spans="1:22" x14ac:dyDescent="0.3">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239.98400000000004</v>
      </c>
      <c r="T9614">
        <v>2</v>
      </c>
      <c r="U9614">
        <v>0.2</v>
      </c>
      <c r="V9614">
        <v>23.998400000000004</v>
      </c>
    </row>
    <row r="9615" spans="1:22" x14ac:dyDescent="0.3">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1.2527999999999988</v>
      </c>
    </row>
    <row r="9623" spans="1:22" x14ac:dyDescent="0.3">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0.47279999999999966</v>
      </c>
    </row>
    <row r="9624" spans="1:22" x14ac:dyDescent="0.3">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11.102399999999996</v>
      </c>
    </row>
    <row r="9625" spans="1:22" x14ac:dyDescent="0.3">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-39.511800000000044</v>
      </c>
    </row>
    <row r="9627" spans="1:22" x14ac:dyDescent="0.3">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-96.470399999999955</v>
      </c>
    </row>
    <row r="9628" spans="1:22" x14ac:dyDescent="0.3">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9.2480000000000011</v>
      </c>
      <c r="T9628">
        <v>2</v>
      </c>
      <c r="U9628">
        <v>0.2</v>
      </c>
      <c r="V9628">
        <v>3.3524000000000003</v>
      </c>
    </row>
    <row r="9629" spans="1:22" x14ac:dyDescent="0.3">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3.4380000000000006</v>
      </c>
      <c r="T9631">
        <v>2</v>
      </c>
      <c r="U9631">
        <v>0.7</v>
      </c>
      <c r="V9631">
        <v>-2.5212000000000003</v>
      </c>
    </row>
    <row r="9632" spans="1:22" x14ac:dyDescent="0.3">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260.61120000000017</v>
      </c>
    </row>
    <row r="9638" spans="1:22" x14ac:dyDescent="0.3">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5.6644000000000005</v>
      </c>
    </row>
    <row r="9641" spans="1:22" x14ac:dyDescent="0.3">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436.70400000000006</v>
      </c>
      <c r="T9644">
        <v>6</v>
      </c>
      <c r="U9644">
        <v>0.2</v>
      </c>
      <c r="V9644">
        <v>21.835199999999986</v>
      </c>
    </row>
    <row r="9645" spans="1:22" x14ac:dyDescent="0.3">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481.56800000000004</v>
      </c>
      <c r="T9645">
        <v>2</v>
      </c>
      <c r="U9645">
        <v>0.2</v>
      </c>
      <c r="V9645">
        <v>54.17639999999993</v>
      </c>
    </row>
    <row r="9646" spans="1:22" x14ac:dyDescent="0.3">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57.501599999999996</v>
      </c>
    </row>
    <row r="9650" spans="1:22" x14ac:dyDescent="0.3">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281.96999999999997</v>
      </c>
      <c r="T9650">
        <v>3</v>
      </c>
      <c r="U9650">
        <v>0</v>
      </c>
      <c r="V9650">
        <v>78.951599999999999</v>
      </c>
    </row>
    <row r="9651" spans="1:22" x14ac:dyDescent="0.3">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95.984000000000009</v>
      </c>
      <c r="T9655">
        <v>2</v>
      </c>
      <c r="U9655">
        <v>0.2</v>
      </c>
      <c r="V9655">
        <v>11.997999999999998</v>
      </c>
    </row>
    <row r="9656" spans="1:22" x14ac:dyDescent="0.3">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35.078399999999995</v>
      </c>
    </row>
    <row r="9658" spans="1:22" x14ac:dyDescent="0.3">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5.7376000000000005</v>
      </c>
    </row>
    <row r="9660" spans="1:22" x14ac:dyDescent="0.3">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83.709599999999966</v>
      </c>
    </row>
    <row r="9661" spans="1:22" x14ac:dyDescent="0.3">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3023.9280000000003</v>
      </c>
      <c r="T9662">
        <v>9</v>
      </c>
      <c r="U9662">
        <v>0.2</v>
      </c>
      <c r="V9662">
        <v>226.79460000000006</v>
      </c>
    </row>
    <row r="9663" spans="1:22" x14ac:dyDescent="0.3">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161.19000000000003</v>
      </c>
    </row>
    <row r="9665" spans="1:22" x14ac:dyDescent="0.3">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12.419999999999998</v>
      </c>
      <c r="T9668">
        <v>3</v>
      </c>
      <c r="U9668">
        <v>0</v>
      </c>
      <c r="V9668">
        <v>4.4711999999999996</v>
      </c>
    </row>
    <row r="9669" spans="1:22" x14ac:dyDescent="0.3">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6.5569000000000006</v>
      </c>
    </row>
    <row r="9670" spans="1:22" x14ac:dyDescent="0.3">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1499.9699999999998</v>
      </c>
      <c r="T9675">
        <v>5</v>
      </c>
      <c r="U9675">
        <v>0.4</v>
      </c>
      <c r="V9675">
        <v>-374.99250000000006</v>
      </c>
    </row>
    <row r="9676" spans="1:22" x14ac:dyDescent="0.3">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v>
      </c>
    </row>
    <row r="9677" spans="1:22" x14ac:dyDescent="0.3">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14.143999999999998</v>
      </c>
    </row>
    <row r="9678" spans="1:22" x14ac:dyDescent="0.3">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6.3504000000000005</v>
      </c>
    </row>
    <row r="9687" spans="1:22" x14ac:dyDescent="0.3">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32.400000000000006</v>
      </c>
      <c r="T9690">
        <v>5</v>
      </c>
      <c r="U9690">
        <v>0</v>
      </c>
      <c r="V9690">
        <v>15.552000000000001</v>
      </c>
    </row>
    <row r="9691" spans="1:22" x14ac:dyDescent="0.3">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125.99000000000001</v>
      </c>
    </row>
    <row r="9692" spans="1:22" x14ac:dyDescent="0.3">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470.35999999999996</v>
      </c>
      <c r="T9694">
        <v>11</v>
      </c>
      <c r="U9694">
        <v>0</v>
      </c>
      <c r="V9694">
        <v>122.2936</v>
      </c>
    </row>
    <row r="9695" spans="1:22" x14ac:dyDescent="0.3">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14.758199999999995</v>
      </c>
    </row>
    <row r="9703" spans="1:22" x14ac:dyDescent="0.3">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1.1945999999999999</v>
      </c>
    </row>
    <row r="9704" spans="1:22" x14ac:dyDescent="0.3">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242.13600000000002</v>
      </c>
      <c r="T9708">
        <v>3</v>
      </c>
      <c r="U9708">
        <v>0.2</v>
      </c>
      <c r="V9708">
        <v>12.106799999999993</v>
      </c>
    </row>
    <row r="9709" spans="1:22" x14ac:dyDescent="0.3">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5.5888000000000009</v>
      </c>
    </row>
    <row r="9711" spans="1:22" x14ac:dyDescent="0.3">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-34.196000000000026</v>
      </c>
    </row>
    <row r="9713" spans="1:22" x14ac:dyDescent="0.3">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16.794600000000003</v>
      </c>
    </row>
    <row r="9717" spans="1:22" x14ac:dyDescent="0.3">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37.312000000000005</v>
      </c>
      <c r="T9718">
        <v>4</v>
      </c>
      <c r="U9718">
        <v>0.2</v>
      </c>
      <c r="V9718">
        <v>2.7984000000000027</v>
      </c>
    </row>
    <row r="9719" spans="1:22" x14ac:dyDescent="0.3">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7.5840000000000014</v>
      </c>
    </row>
    <row r="9723" spans="1:22" x14ac:dyDescent="0.3">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39.923399999999994</v>
      </c>
    </row>
    <row r="9724" spans="1:22" x14ac:dyDescent="0.3">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37.787400000000005</v>
      </c>
    </row>
    <row r="9728" spans="1:22" x14ac:dyDescent="0.3">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286.85999999999996</v>
      </c>
      <c r="T9728">
        <v>7</v>
      </c>
      <c r="U9728">
        <v>0</v>
      </c>
      <c r="V9728">
        <v>80.320799999999991</v>
      </c>
    </row>
    <row r="9729" spans="1:22" x14ac:dyDescent="0.3">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10.048000000000002</v>
      </c>
      <c r="T9731">
        <v>2</v>
      </c>
      <c r="U9731">
        <v>0.2</v>
      </c>
      <c r="V9731">
        <v>3.1399999999999988</v>
      </c>
    </row>
    <row r="9732" spans="1:22" x14ac:dyDescent="0.3">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500.23999999999995</v>
      </c>
      <c r="T9734">
        <v>13</v>
      </c>
      <c r="U9734">
        <v>0</v>
      </c>
      <c r="V9734">
        <v>145.06959999999992</v>
      </c>
    </row>
    <row r="9735" spans="1:22" x14ac:dyDescent="0.3">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421.58529999999996</v>
      </c>
    </row>
    <row r="9737" spans="1:22" x14ac:dyDescent="0.3">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1.9844999999999995</v>
      </c>
    </row>
    <row r="9738" spans="1:22" x14ac:dyDescent="0.3">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1013.1270000000001</v>
      </c>
    </row>
    <row r="9744" spans="1:22" x14ac:dyDescent="0.3">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10.984000000000002</v>
      </c>
      <c r="T9749">
        <v>2</v>
      </c>
      <c r="U9749">
        <v>0.6</v>
      </c>
      <c r="V9749">
        <v>-7.9634</v>
      </c>
    </row>
    <row r="9750" spans="1:22" x14ac:dyDescent="0.3">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0.66799999999999948</v>
      </c>
    </row>
    <row r="9753" spans="1:22" x14ac:dyDescent="0.3">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9.9882000000000204</v>
      </c>
    </row>
    <row r="9758" spans="1:22" x14ac:dyDescent="0.3">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55.647000000000006</v>
      </c>
    </row>
    <row r="9760" spans="1:22" x14ac:dyDescent="0.3">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1.4189999999999996</v>
      </c>
    </row>
    <row r="9763" spans="1:22" x14ac:dyDescent="0.3">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4.7724000000000046</v>
      </c>
    </row>
    <row r="9766" spans="1:22" x14ac:dyDescent="0.3">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54.900000000000006</v>
      </c>
      <c r="T9769">
        <v>5</v>
      </c>
      <c r="U9769">
        <v>0</v>
      </c>
      <c r="V9769">
        <v>26.901000000000003</v>
      </c>
    </row>
    <row r="9770" spans="1:22" x14ac:dyDescent="0.3">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39.425499999999985</v>
      </c>
    </row>
    <row r="9776" spans="1:22" x14ac:dyDescent="0.3">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17.496000000000002</v>
      </c>
      <c r="T9777">
        <v>3</v>
      </c>
      <c r="U9777">
        <v>0.6</v>
      </c>
      <c r="V9777">
        <v>-10.060199999999998</v>
      </c>
    </row>
    <row r="9778" spans="1:22" x14ac:dyDescent="0.3">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437.84999999999997</v>
      </c>
      <c r="T9782">
        <v>3</v>
      </c>
      <c r="U9782">
        <v>0</v>
      </c>
      <c r="V9782">
        <v>131.35499999999996</v>
      </c>
    </row>
    <row r="9783" spans="1:22" x14ac:dyDescent="0.3">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2.9807999999999995</v>
      </c>
    </row>
    <row r="9787" spans="1:22" x14ac:dyDescent="0.3">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211.24599999999998</v>
      </c>
      <c r="T9792">
        <v>2</v>
      </c>
      <c r="U9792">
        <v>0.3</v>
      </c>
      <c r="V9792">
        <v>-66.391599999999983</v>
      </c>
    </row>
    <row r="9793" spans="1:22" x14ac:dyDescent="0.3">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2.6375999999999991</v>
      </c>
    </row>
    <row r="9801" spans="1:22" x14ac:dyDescent="0.3">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28.216999999999992</v>
      </c>
    </row>
    <row r="9804" spans="1:22" x14ac:dyDescent="0.3">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12.441600000000001</v>
      </c>
    </row>
    <row r="9814" spans="1:22" x14ac:dyDescent="0.3">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34.650000000000006</v>
      </c>
      <c r="T9814">
        <v>3</v>
      </c>
      <c r="U9814">
        <v>0</v>
      </c>
      <c r="V9814">
        <v>9.702</v>
      </c>
    </row>
    <row r="9815" spans="1:22" x14ac:dyDescent="0.3">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204.95000000000002</v>
      </c>
      <c r="T9815">
        <v>5</v>
      </c>
      <c r="U9815">
        <v>0</v>
      </c>
      <c r="V9815">
        <v>100.4255</v>
      </c>
    </row>
    <row r="9816" spans="1:22" x14ac:dyDescent="0.3">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38.376000000000005</v>
      </c>
    </row>
    <row r="9817" spans="1:22" x14ac:dyDescent="0.3">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173.48800000000003</v>
      </c>
      <c r="T9817">
        <v>7</v>
      </c>
      <c r="U9817">
        <v>0.2</v>
      </c>
      <c r="V9817">
        <v>54.214999999999982</v>
      </c>
    </row>
    <row r="9818" spans="1:22" x14ac:dyDescent="0.3">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45.467100000000009</v>
      </c>
    </row>
    <row r="9820" spans="1:22" x14ac:dyDescent="0.3">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3.1499999999999995</v>
      </c>
    </row>
    <row r="9822" spans="1:22" x14ac:dyDescent="0.3">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13.199999999999998</v>
      </c>
    </row>
    <row r="9823" spans="1:22" x14ac:dyDescent="0.3">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95.990400000000008</v>
      </c>
    </row>
    <row r="9833" spans="1:22" x14ac:dyDescent="0.3">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8.6240000000000023</v>
      </c>
      <c r="T9833">
        <v>7</v>
      </c>
      <c r="U9833">
        <v>0.6</v>
      </c>
      <c r="V9833">
        <v>-2.5872000000000011</v>
      </c>
    </row>
    <row r="9834" spans="1:22" x14ac:dyDescent="0.3">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-6.2999999999999972</v>
      </c>
    </row>
    <row r="9837" spans="1:22" x14ac:dyDescent="0.3">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479.97600000000006</v>
      </c>
      <c r="T9841">
        <v>3</v>
      </c>
      <c r="U9841">
        <v>0.2</v>
      </c>
      <c r="V9841">
        <v>161.99189999999999</v>
      </c>
    </row>
    <row r="9842" spans="1:22" x14ac:dyDescent="0.3">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44.736000000000004</v>
      </c>
      <c r="T9842">
        <v>8</v>
      </c>
      <c r="U9842">
        <v>0.2</v>
      </c>
      <c r="V9842">
        <v>4.4736000000000011</v>
      </c>
    </row>
    <row r="9843" spans="1:22" x14ac:dyDescent="0.3">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16.268800000000002</v>
      </c>
    </row>
    <row r="9852" spans="1:22" x14ac:dyDescent="0.3">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21.134400000000003</v>
      </c>
    </row>
    <row r="9857" spans="1:22" x14ac:dyDescent="0.3">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11.543199999999999</v>
      </c>
    </row>
    <row r="9858" spans="1:22" x14ac:dyDescent="0.3">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3.4086000000000003</v>
      </c>
    </row>
    <row r="9870" spans="1:22" x14ac:dyDescent="0.3">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16.317200000000003</v>
      </c>
    </row>
    <row r="9871" spans="1:22" x14ac:dyDescent="0.3">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-2.6099999999999994</v>
      </c>
    </row>
    <row r="9872" spans="1:22" x14ac:dyDescent="0.3">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22.428000000000004</v>
      </c>
      <c r="T9872">
        <v>3</v>
      </c>
      <c r="U9872">
        <v>0.7</v>
      </c>
      <c r="V9872">
        <v>-17.942399999999992</v>
      </c>
    </row>
    <row r="9873" spans="1:22" x14ac:dyDescent="0.3">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3.1104000000000003</v>
      </c>
    </row>
    <row r="9876" spans="1:22" x14ac:dyDescent="0.3">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6.3600000000000101E-2</v>
      </c>
    </row>
    <row r="9878" spans="1:22" x14ac:dyDescent="0.3">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8.7000000000000011</v>
      </c>
      <c r="T9879">
        <v>5</v>
      </c>
      <c r="U9879">
        <v>0.7</v>
      </c>
      <c r="V9879">
        <v>-6.379999999999999</v>
      </c>
    </row>
    <row r="9880" spans="1:22" x14ac:dyDescent="0.3">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122.38199999999999</v>
      </c>
      <c r="T9880">
        <v>3</v>
      </c>
      <c r="U9880">
        <v>0.4</v>
      </c>
      <c r="V9880">
        <v>-24.476399999999998</v>
      </c>
    </row>
    <row r="9881" spans="1:22" x14ac:dyDescent="0.3">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98.139599999999987</v>
      </c>
    </row>
    <row r="9885" spans="1:22" x14ac:dyDescent="0.3">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2.4138000000000006</v>
      </c>
    </row>
    <row r="9892" spans="1:22" x14ac:dyDescent="0.3">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22.480800000000002</v>
      </c>
    </row>
    <row r="9899" spans="1:22" x14ac:dyDescent="0.3">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25.128000000000004</v>
      </c>
      <c r="T9905">
        <v>3</v>
      </c>
      <c r="U9905">
        <v>0.6</v>
      </c>
      <c r="V9905">
        <v>-6.9101999999999997</v>
      </c>
    </row>
    <row r="9906" spans="1:22" x14ac:dyDescent="0.3">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24.881999999999991</v>
      </c>
    </row>
    <row r="9911" spans="1:22" x14ac:dyDescent="0.3">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362.13599999999997</v>
      </c>
      <c r="T9914">
        <v>3</v>
      </c>
      <c r="U9914">
        <v>0.2</v>
      </c>
      <c r="V9914">
        <v>-54.320399999999978</v>
      </c>
    </row>
    <row r="9915" spans="1:22" x14ac:dyDescent="0.3">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31.049999999999997</v>
      </c>
      <c r="T9915">
        <v>3</v>
      </c>
      <c r="U9915">
        <v>0</v>
      </c>
      <c r="V9915">
        <v>14.904</v>
      </c>
    </row>
    <row r="9916" spans="1:22" x14ac:dyDescent="0.3">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6.2208000000000006</v>
      </c>
    </row>
    <row r="9917" spans="1:22" x14ac:dyDescent="0.3">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-143.43099999999998</v>
      </c>
    </row>
    <row r="9922" spans="1:22" x14ac:dyDescent="0.3">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22.385999999999996</v>
      </c>
      <c r="T9922">
        <v>7</v>
      </c>
      <c r="U9922">
        <v>0.8</v>
      </c>
      <c r="V9922">
        <v>-35.817600000000013</v>
      </c>
    </row>
    <row r="9923" spans="1:22" x14ac:dyDescent="0.3">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2799.9600000000005</v>
      </c>
      <c r="T9931">
        <v>5</v>
      </c>
      <c r="U9931">
        <v>0.2</v>
      </c>
      <c r="V9931">
        <v>944.98649999999986</v>
      </c>
    </row>
    <row r="9932" spans="1:22" x14ac:dyDescent="0.3">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3.4551999999999996</v>
      </c>
    </row>
    <row r="9933" spans="1:22" x14ac:dyDescent="0.3">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-40.196000000000055</v>
      </c>
    </row>
    <row r="9934" spans="1:22" x14ac:dyDescent="0.3">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13.481999999999998</v>
      </c>
    </row>
    <row r="9935" spans="1:22" x14ac:dyDescent="0.3">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164.85000000000002</v>
      </c>
      <c r="T9935">
        <v>3</v>
      </c>
      <c r="U9935">
        <v>0</v>
      </c>
      <c r="V9935">
        <v>47.806499999999993</v>
      </c>
    </row>
    <row r="9936" spans="1:22" x14ac:dyDescent="0.3">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33.528000000000006</v>
      </c>
      <c r="T9936">
        <v>3</v>
      </c>
      <c r="U9936">
        <v>0.2</v>
      </c>
      <c r="V9936">
        <v>2.5146000000000015</v>
      </c>
    </row>
    <row r="9937" spans="1:22" x14ac:dyDescent="0.3">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3.6744000000000039</v>
      </c>
    </row>
    <row r="9938" spans="1:22" x14ac:dyDescent="0.3">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48.377100000000006</v>
      </c>
    </row>
    <row r="9939" spans="1:22" x14ac:dyDescent="0.3">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9.9456000000000024</v>
      </c>
    </row>
    <row r="9942" spans="1:22" x14ac:dyDescent="0.3">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29.964600000000061</v>
      </c>
    </row>
    <row r="9945" spans="1:22" x14ac:dyDescent="0.3">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3.4240000000000004</v>
      </c>
      <c r="T9947">
        <v>1</v>
      </c>
      <c r="U9947">
        <v>0.2</v>
      </c>
      <c r="V9947">
        <v>1.0699999999999996</v>
      </c>
    </row>
    <row r="9948" spans="1:22" x14ac:dyDescent="0.3">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3.1104000000000003</v>
      </c>
    </row>
    <row r="9956" spans="1:22" x14ac:dyDescent="0.3">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34.248000000000005</v>
      </c>
      <c r="T9956">
        <v>3</v>
      </c>
      <c r="U9956">
        <v>0.2</v>
      </c>
      <c r="V9956">
        <v>11.558699999999998</v>
      </c>
    </row>
    <row r="9957" spans="1:22" x14ac:dyDescent="0.3">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46.349999999999994</v>
      </c>
      <c r="T9958">
        <v>5</v>
      </c>
      <c r="U9958">
        <v>0</v>
      </c>
      <c r="V9958">
        <v>21.784499999999998</v>
      </c>
    </row>
    <row r="9959" spans="1:22" x14ac:dyDescent="0.3">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1.8687999999999998</v>
      </c>
    </row>
    <row r="9962" spans="1:22" x14ac:dyDescent="0.3">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3.2399999999999984</v>
      </c>
    </row>
    <row r="9963" spans="1:22" x14ac:dyDescent="0.3">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383.46559999999994</v>
      </c>
      <c r="T9964">
        <v>4</v>
      </c>
      <c r="U9964">
        <v>0.32</v>
      </c>
      <c r="V9964">
        <v>-67.670400000000001</v>
      </c>
    </row>
    <row r="9965" spans="1:22" x14ac:dyDescent="0.3">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51.554299999999991</v>
      </c>
    </row>
    <row r="9969" spans="1:22" x14ac:dyDescent="0.3">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27.195999999999998</v>
      </c>
    </row>
    <row r="9976" spans="1:22" x14ac:dyDescent="0.3">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437.47200000000009</v>
      </c>
      <c r="T9981">
        <v>14</v>
      </c>
      <c r="U9981">
        <v>0.2</v>
      </c>
      <c r="V9981">
        <v>153.11519999999999</v>
      </c>
    </row>
    <row r="9982" spans="1:22" x14ac:dyDescent="0.3">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27.434400000000011</v>
      </c>
    </row>
    <row r="9986" spans="1:22" x14ac:dyDescent="0.3">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55.647000000000006</v>
      </c>
    </row>
    <row r="9991" spans="1:22" x14ac:dyDescent="0.3">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15.633199999999988</v>
      </c>
    </row>
    <row r="9993" spans="1:22" x14ac:dyDescent="0.3">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FC4B-554E-439B-B3BA-3AB57D75921E}">
  <dimension ref="A1"/>
  <sheetViews>
    <sheetView showGridLines="0" tabSelected="1" zoomScale="101" zoomScaleNormal="100" workbookViewId="0">
      <selection activeCell="Q40" sqref="Q40"/>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8F12-C31C-4B67-A442-458E879583FA}">
  <dimension ref="A3:CV57"/>
  <sheetViews>
    <sheetView topLeftCell="CG1" workbookViewId="0">
      <selection activeCell="CJ20" sqref="CJ20"/>
    </sheetView>
  </sheetViews>
  <sheetFormatPr defaultRowHeight="14.4" x14ac:dyDescent="0.3"/>
  <cols>
    <col min="1" max="1" width="12.44140625" bestFit="1" customWidth="1"/>
    <col min="2" max="2" width="11.5546875" bestFit="1" customWidth="1"/>
    <col min="3" max="3" width="12" bestFit="1" customWidth="1"/>
    <col min="13" max="13" width="13.5546875" style="5" customWidth="1"/>
    <col min="15" max="15" width="13.109375" bestFit="1" customWidth="1"/>
    <col min="16" max="16" width="12" bestFit="1" customWidth="1"/>
    <col min="18" max="18" width="13.109375" bestFit="1" customWidth="1"/>
    <col min="19" max="19" width="9.109375" bestFit="1" customWidth="1"/>
    <col min="24" max="24" width="13.5546875" style="5" customWidth="1"/>
    <col min="27" max="27" width="13.109375" bestFit="1" customWidth="1"/>
    <col min="28" max="28" width="11.5546875" bestFit="1" customWidth="1"/>
    <col min="35" max="35" width="13.109375" style="5" customWidth="1"/>
    <col min="38" max="38" width="16.77734375" bestFit="1" customWidth="1"/>
    <col min="39" max="39" width="12" bestFit="1" customWidth="1"/>
    <col min="41" max="41" width="17.5546875" bestFit="1" customWidth="1"/>
    <col min="42" max="42" width="9.109375" bestFit="1" customWidth="1"/>
    <col min="52" max="52" width="14.6640625" style="5" customWidth="1"/>
    <col min="55" max="55" width="12.44140625" bestFit="1" customWidth="1"/>
    <col min="56" max="56" width="11.5546875" bestFit="1" customWidth="1"/>
    <col min="62" max="62" width="12.77734375" style="5" customWidth="1"/>
    <col min="65" max="65" width="12.44140625" bestFit="1" customWidth="1"/>
    <col min="66" max="66" width="12" bestFit="1" customWidth="1"/>
    <col min="70" max="70" width="12.44140625" bestFit="1" customWidth="1"/>
    <col min="71" max="71" width="12" bestFit="1" customWidth="1"/>
    <col min="74" max="74" width="12.44140625" bestFit="1" customWidth="1"/>
    <col min="75" max="75" width="14.21875" bestFit="1" customWidth="1"/>
    <col min="78" max="78" width="12.44140625" bestFit="1" customWidth="1"/>
    <col min="79" max="79" width="15.109375" bestFit="1" customWidth="1"/>
    <col min="82" max="82" width="12.44140625" bestFit="1" customWidth="1"/>
    <col min="83" max="83" width="17.88671875" bestFit="1" customWidth="1"/>
    <col min="84" max="84" width="12.21875" bestFit="1" customWidth="1"/>
    <col min="85" max="85" width="8.44140625" customWidth="1"/>
    <col min="86" max="86" width="16.21875" style="5" customWidth="1"/>
    <col min="89" max="89" width="12.44140625" bestFit="1" customWidth="1"/>
    <col min="90" max="90" width="12" bestFit="1" customWidth="1"/>
    <col min="91" max="91" width="11.5546875" bestFit="1" customWidth="1"/>
    <col min="92" max="92" width="15.109375" bestFit="1" customWidth="1"/>
    <col min="93" max="93" width="14.21875" bestFit="1" customWidth="1"/>
    <col min="94" max="94" width="17.88671875" bestFit="1" customWidth="1"/>
    <col min="96" max="100" width="11.33203125" bestFit="1" customWidth="1"/>
  </cols>
  <sheetData>
    <row r="3" spans="1:100" x14ac:dyDescent="0.3">
      <c r="A3" s="2" t="s">
        <v>10931</v>
      </c>
      <c r="B3" t="s">
        <v>10945</v>
      </c>
      <c r="C3" t="s">
        <v>10946</v>
      </c>
    </row>
    <row r="4" spans="1:100" x14ac:dyDescent="0.3">
      <c r="A4" s="3" t="s">
        <v>10943</v>
      </c>
      <c r="B4" s="4">
        <v>349120.07400000008</v>
      </c>
      <c r="C4" s="4">
        <v>35825.536599999927</v>
      </c>
    </row>
    <row r="5" spans="1:100" x14ac:dyDescent="0.3">
      <c r="A5" s="3" t="s">
        <v>10944</v>
      </c>
      <c r="B5" s="4">
        <v>332177.15950000001</v>
      </c>
      <c r="C5" s="4">
        <v>43436.13390000003</v>
      </c>
      <c r="O5" s="2" t="s">
        <v>10931</v>
      </c>
      <c r="P5" t="s">
        <v>10946</v>
      </c>
      <c r="R5" t="s">
        <v>10947</v>
      </c>
      <c r="S5" t="s">
        <v>10948</v>
      </c>
    </row>
    <row r="6" spans="1:100" x14ac:dyDescent="0.3">
      <c r="A6" s="3" t="s">
        <v>10941</v>
      </c>
      <c r="B6" s="4">
        <v>309770.09970000025</v>
      </c>
      <c r="C6" s="4">
        <v>37293.192500000034</v>
      </c>
      <c r="O6" s="3" t="s">
        <v>32</v>
      </c>
      <c r="P6" s="11">
        <v>18451.272799999992</v>
      </c>
      <c r="R6" t="str">
        <f>O6</f>
        <v>Furniture</v>
      </c>
      <c r="S6" s="4">
        <f>GETPIVOTDATA("Profit",$O$5,"Category","Furniture")</f>
        <v>18451.272799999992</v>
      </c>
      <c r="AA6" s="2" t="s">
        <v>10931</v>
      </c>
      <c r="AB6" t="s">
        <v>10945</v>
      </c>
    </row>
    <row r="7" spans="1:100" x14ac:dyDescent="0.3">
      <c r="A7" s="3" t="s">
        <v>10935</v>
      </c>
      <c r="B7" s="4">
        <v>199252.98399999991</v>
      </c>
      <c r="C7" s="4">
        <v>26806.573700000015</v>
      </c>
      <c r="O7" s="3" t="s">
        <v>46</v>
      </c>
      <c r="P7" s="11">
        <v>122490.8008000001</v>
      </c>
      <c r="R7" t="str">
        <f>O7</f>
        <v>Office Supplies</v>
      </c>
      <c r="S7" s="4">
        <f>GETPIVOTDATA("Profit",$O$5,"Category","Office Supplies")</f>
        <v>122490.8008000001</v>
      </c>
      <c r="AA7" s="3" t="s">
        <v>32</v>
      </c>
      <c r="AB7" s="6">
        <v>0.32300170530281774</v>
      </c>
      <c r="AL7" s="2" t="s">
        <v>10931</v>
      </c>
      <c r="AM7" t="s">
        <v>10945</v>
      </c>
      <c r="AO7" t="s">
        <v>10950</v>
      </c>
      <c r="AP7" t="s">
        <v>10951</v>
      </c>
      <c r="BC7" s="2" t="s">
        <v>10931</v>
      </c>
      <c r="BD7" t="s">
        <v>10945</v>
      </c>
    </row>
    <row r="8" spans="1:100" x14ac:dyDescent="0.3">
      <c r="A8" s="3" t="s">
        <v>10942</v>
      </c>
      <c r="B8" s="4">
        <v>197115.20170000009</v>
      </c>
      <c r="C8" s="4">
        <v>31469.663800000035</v>
      </c>
      <c r="O8" s="3" t="s">
        <v>71</v>
      </c>
      <c r="P8" s="11">
        <v>145454.9480999998</v>
      </c>
      <c r="R8" t="str">
        <f>O8</f>
        <v>Technology</v>
      </c>
      <c r="S8" s="4">
        <f>GETPIVOTDATA("Profit",$O$5,"Category","Technology")</f>
        <v>145454.9480999998</v>
      </c>
      <c r="AA8" s="3" t="s">
        <v>46</v>
      </c>
      <c r="AB8" s="6">
        <v>0.31301008302169103</v>
      </c>
      <c r="AL8" s="3" t="s">
        <v>43</v>
      </c>
      <c r="AM8" s="11">
        <v>457687.63150000101</v>
      </c>
      <c r="AO8" s="7" t="str">
        <f>AL8</f>
        <v>California</v>
      </c>
      <c r="AP8" s="4">
        <f>GETPIVOTDATA("Sales",$AL$7,"State",AL8)</f>
        <v>457687.63150000101</v>
      </c>
      <c r="BC8" s="3" t="s">
        <v>72</v>
      </c>
      <c r="BD8" s="11">
        <v>330007.05400000012</v>
      </c>
      <c r="CK8" s="2" t="s">
        <v>10931</v>
      </c>
      <c r="CL8" t="s">
        <v>10945</v>
      </c>
      <c r="CM8" t="s">
        <v>10946</v>
      </c>
      <c r="CN8" t="s">
        <v>10952</v>
      </c>
      <c r="CO8" t="s">
        <v>10949</v>
      </c>
      <c r="CP8" t="s">
        <v>10953</v>
      </c>
    </row>
    <row r="9" spans="1:100" x14ac:dyDescent="0.3">
      <c r="A9" s="3" t="s">
        <v>10940</v>
      </c>
      <c r="B9" s="4">
        <v>159589.45099999988</v>
      </c>
      <c r="C9" s="4">
        <v>21896.715399999972</v>
      </c>
      <c r="O9" s="3" t="s">
        <v>10932</v>
      </c>
      <c r="P9" s="11">
        <v>286397.02169999992</v>
      </c>
      <c r="R9" t="str">
        <f>O9</f>
        <v>Grand Total</v>
      </c>
      <c r="S9" s="4">
        <f>GETPIVOTDATA("Profit",$O$5)</f>
        <v>286397.02169999992</v>
      </c>
      <c r="AA9" s="3" t="s">
        <v>71</v>
      </c>
      <c r="AB9" s="6">
        <v>0.36398821167549117</v>
      </c>
      <c r="AL9" s="3" t="s">
        <v>267</v>
      </c>
      <c r="AM9" s="11">
        <v>310876.27099999978</v>
      </c>
      <c r="AO9" s="7" t="str">
        <f t="shared" ref="AO9:AO56" si="0">AL9</f>
        <v>New York</v>
      </c>
      <c r="AP9" s="4">
        <f t="shared" ref="AP9:AP56" si="1">GETPIVOTDATA("Sales",$AL$7,"State",AL9)</f>
        <v>310876.27099999978</v>
      </c>
      <c r="BC9" s="3" t="s">
        <v>36</v>
      </c>
      <c r="BD9" s="11">
        <v>328449.1030000007</v>
      </c>
      <c r="BM9" s="2" t="s">
        <v>10931</v>
      </c>
      <c r="BN9" t="s">
        <v>10945</v>
      </c>
      <c r="BR9" s="2" t="s">
        <v>10931</v>
      </c>
      <c r="BS9" t="s">
        <v>10946</v>
      </c>
      <c r="BV9" s="2" t="s">
        <v>10931</v>
      </c>
      <c r="BW9" t="s">
        <v>10949</v>
      </c>
      <c r="BZ9" s="2" t="s">
        <v>10931</v>
      </c>
      <c r="CA9" t="s">
        <v>10952</v>
      </c>
      <c r="CD9" s="2" t="s">
        <v>10931</v>
      </c>
      <c r="CE9" t="s">
        <v>10953</v>
      </c>
      <c r="CK9" s="3">
        <v>2011</v>
      </c>
      <c r="CL9" s="11">
        <v>484247.49810000096</v>
      </c>
      <c r="CM9" s="11">
        <v>49543.974100000007</v>
      </c>
      <c r="CN9" s="11">
        <v>1993</v>
      </c>
      <c r="CO9" s="11">
        <v>7581</v>
      </c>
      <c r="CP9" s="11">
        <v>0.10231126499236715</v>
      </c>
    </row>
    <row r="10" spans="1:100" x14ac:dyDescent="0.3">
      <c r="A10" s="3" t="s">
        <v>10937</v>
      </c>
      <c r="B10" s="4">
        <v>156122.28669999994</v>
      </c>
      <c r="C10" s="4">
        <v>22308.51279999999</v>
      </c>
      <c r="AA10" s="3" t="s">
        <v>10932</v>
      </c>
      <c r="AB10" s="6">
        <v>1</v>
      </c>
      <c r="AL10" s="3" t="s">
        <v>104</v>
      </c>
      <c r="AM10" s="11">
        <v>170188.04580000002</v>
      </c>
      <c r="AO10" s="7" t="str">
        <f t="shared" si="0"/>
        <v>Texas</v>
      </c>
      <c r="AP10" s="4">
        <f t="shared" si="1"/>
        <v>170188.04580000002</v>
      </c>
      <c r="BC10" s="3" t="s">
        <v>59</v>
      </c>
      <c r="BD10" s="11">
        <v>223843.60800000012</v>
      </c>
      <c r="BM10" s="3" t="s">
        <v>10933</v>
      </c>
      <c r="BN10" s="11">
        <v>95365.937600000019</v>
      </c>
      <c r="BR10" s="3" t="s">
        <v>10933</v>
      </c>
      <c r="BS10" s="11">
        <v>9199.2699999999986</v>
      </c>
      <c r="BV10" s="3" t="s">
        <v>10933</v>
      </c>
      <c r="BW10" s="11">
        <v>1500</v>
      </c>
      <c r="BZ10" s="3" t="s">
        <v>10933</v>
      </c>
      <c r="CA10" s="11">
        <v>387</v>
      </c>
      <c r="CD10" s="3" t="s">
        <v>10933</v>
      </c>
      <c r="CE10" s="11">
        <v>9.6462848596792869E-2</v>
      </c>
      <c r="CK10" s="3">
        <v>2012</v>
      </c>
      <c r="CL10" s="11">
        <v>470532.50899999985</v>
      </c>
      <c r="CM10" s="11">
        <v>61618.603700000051</v>
      </c>
      <c r="CN10" s="11">
        <v>2102</v>
      </c>
      <c r="CO10" s="11">
        <v>7979</v>
      </c>
      <c r="CP10" s="11">
        <v>0.13095504034557592</v>
      </c>
    </row>
    <row r="11" spans="1:100" x14ac:dyDescent="0.3">
      <c r="A11" s="3" t="s">
        <v>10939</v>
      </c>
      <c r="B11" s="4">
        <v>149580.83800000031</v>
      </c>
      <c r="C11" s="4">
        <v>13535.38299999998</v>
      </c>
      <c r="AL11" s="3" t="s">
        <v>96</v>
      </c>
      <c r="AM11" s="11">
        <v>138641.26999999993</v>
      </c>
      <c r="AO11" s="7" t="str">
        <f t="shared" si="0"/>
        <v>Washington</v>
      </c>
      <c r="AP11" s="4">
        <f t="shared" si="1"/>
        <v>138641.26999999993</v>
      </c>
      <c r="BC11" s="3" t="s">
        <v>56</v>
      </c>
      <c r="BD11" s="11">
        <v>206965.53200000009</v>
      </c>
      <c r="BM11" s="3" t="s">
        <v>10934</v>
      </c>
      <c r="BN11" s="11">
        <v>60172.649400000024</v>
      </c>
      <c r="BR11" s="3" t="s">
        <v>10934</v>
      </c>
      <c r="BS11" s="11">
        <v>10288.898699999991</v>
      </c>
      <c r="BV11" s="3" t="s">
        <v>10934</v>
      </c>
      <c r="BW11" s="11">
        <v>1068</v>
      </c>
      <c r="BZ11" s="3" t="s">
        <v>10934</v>
      </c>
      <c r="CA11" s="11">
        <v>301</v>
      </c>
      <c r="CD11" s="3" t="s">
        <v>10934</v>
      </c>
      <c r="CE11" s="11">
        <v>0.17098962406664425</v>
      </c>
      <c r="CK11" s="3">
        <v>2013</v>
      </c>
      <c r="CL11" s="11">
        <v>608473.83000000066</v>
      </c>
      <c r="CM11" s="11">
        <v>81726.930800000177</v>
      </c>
      <c r="CN11" s="11">
        <v>2580</v>
      </c>
      <c r="CO11" s="11">
        <v>9810</v>
      </c>
      <c r="CP11" s="11">
        <v>0.13431461924993568</v>
      </c>
    </row>
    <row r="12" spans="1:100" x14ac:dyDescent="0.3">
      <c r="A12" s="3" t="s">
        <v>10938</v>
      </c>
      <c r="B12" s="4">
        <v>147082.61130000011</v>
      </c>
      <c r="C12" s="4">
        <v>20899.334500000012</v>
      </c>
      <c r="AL12" s="3" t="s">
        <v>147</v>
      </c>
      <c r="AM12" s="11">
        <v>116511.91400000003</v>
      </c>
      <c r="AO12" s="7" t="str">
        <f t="shared" si="0"/>
        <v>Pennsylvania</v>
      </c>
      <c r="AP12" s="4">
        <f t="shared" si="1"/>
        <v>116511.91400000003</v>
      </c>
      <c r="BC12" s="3" t="s">
        <v>75</v>
      </c>
      <c r="BD12" s="11">
        <v>203412.73300000009</v>
      </c>
      <c r="BM12" s="3" t="s">
        <v>10935</v>
      </c>
      <c r="BN12" s="11">
        <v>199252.98399999991</v>
      </c>
      <c r="BR12" s="3" t="s">
        <v>10935</v>
      </c>
      <c r="BS12" s="11">
        <v>26806.573700000015</v>
      </c>
      <c r="BV12" s="3" t="s">
        <v>10935</v>
      </c>
      <c r="BW12" s="11">
        <v>2491</v>
      </c>
      <c r="BZ12" s="3" t="s">
        <v>10935</v>
      </c>
      <c r="CA12" s="11">
        <v>680</v>
      </c>
      <c r="CD12" s="3" t="s">
        <v>10935</v>
      </c>
      <c r="CE12" s="11">
        <v>0.13453536886554246</v>
      </c>
      <c r="CK12" s="3">
        <v>2014</v>
      </c>
      <c r="CL12" s="11">
        <v>733947.0231999997</v>
      </c>
      <c r="CM12" s="11">
        <v>93507.513099999967</v>
      </c>
      <c r="CN12" s="11">
        <v>3319</v>
      </c>
      <c r="CO12" s="11">
        <v>12503</v>
      </c>
      <c r="CP12" s="11">
        <v>0.12740362743390987</v>
      </c>
      <c r="CR12" s="12">
        <f>GETPIVOTDATA("Sum of Sales",$CK$8,"Year",2014)/GETPIVOTDATA("Sum of Sales",$CK$8,"Year",2013)-1</f>
        <v>0.20620967905883303</v>
      </c>
      <c r="CS12" s="12">
        <f>GETPIVOTDATA("Sum of Profit",$CK$8,"Year",2014)/GETPIVOTDATA("Sum of Profit",$CK$8,"Year",2013)-1</f>
        <v>0.14414565902185772</v>
      </c>
      <c r="CT12" s="12">
        <f>GETPIVOTDATA("Count of Order ID",$CK$8,"Year",2014)/GETPIVOTDATA("Count of Order ID",$CK$8,"Year",2013)-1</f>
        <v>0.2864341085271318</v>
      </c>
      <c r="CU12" s="12">
        <f>GETPIVOTDATA("Sum of Quantity",$CK$8,"Year",2014)/GETPIVOTDATA("Sum of Quantity",$CK$8,"Year",2013)-1</f>
        <v>0.27451580020387367</v>
      </c>
      <c r="CV12" s="12">
        <f>GETPIVOTDATA("Sum of profit margin",$CK$8,"Year",2014)/GETPIVOTDATA("Sum of profit margin",$CK$8,"Year",2013)-1</f>
        <v>-5.1453757264990463E-2</v>
      </c>
    </row>
    <row r="13" spans="1:100" x14ac:dyDescent="0.3">
      <c r="A13" s="3" t="s">
        <v>10936</v>
      </c>
      <c r="B13" s="4">
        <v>141851.5674</v>
      </c>
      <c r="C13" s="4">
        <v>13437.806799999998</v>
      </c>
      <c r="AL13" s="3" t="s">
        <v>54</v>
      </c>
      <c r="AM13" s="11">
        <v>89473.707999999999</v>
      </c>
      <c r="AO13" s="7" t="str">
        <f t="shared" si="0"/>
        <v>Florida</v>
      </c>
      <c r="AP13" s="4">
        <f t="shared" si="1"/>
        <v>89473.707999999999</v>
      </c>
      <c r="BC13" s="3" t="s">
        <v>10932</v>
      </c>
      <c r="BD13" s="11">
        <v>1292678.0300000012</v>
      </c>
      <c r="BM13" s="3" t="s">
        <v>10936</v>
      </c>
      <c r="BN13" s="11">
        <v>141851.5674</v>
      </c>
      <c r="BR13" s="3" t="s">
        <v>10936</v>
      </c>
      <c r="BS13" s="11">
        <v>13437.806799999998</v>
      </c>
      <c r="BV13" s="3" t="s">
        <v>10936</v>
      </c>
      <c r="BW13" s="11">
        <v>2441</v>
      </c>
      <c r="BZ13" s="3" t="s">
        <v>10936</v>
      </c>
      <c r="CA13" s="11">
        <v>663</v>
      </c>
      <c r="CD13" s="3" t="s">
        <v>10936</v>
      </c>
      <c r="CE13" s="11">
        <v>9.4731465053942004E-2</v>
      </c>
    </row>
    <row r="14" spans="1:100" x14ac:dyDescent="0.3">
      <c r="A14" s="3" t="s">
        <v>10933</v>
      </c>
      <c r="B14" s="4">
        <v>95365.937600000019</v>
      </c>
      <c r="C14" s="4">
        <v>9199.2699999999986</v>
      </c>
      <c r="AL14" s="3" t="s">
        <v>211</v>
      </c>
      <c r="AM14" s="11">
        <v>80166.10099999985</v>
      </c>
      <c r="AO14" s="7" t="str">
        <f t="shared" si="0"/>
        <v>Illinois</v>
      </c>
      <c r="AP14" s="4">
        <f t="shared" si="1"/>
        <v>80166.10099999985</v>
      </c>
      <c r="BM14" s="3" t="s">
        <v>10937</v>
      </c>
      <c r="BN14" s="11">
        <v>156122.28669999994</v>
      </c>
      <c r="BR14" s="3" t="s">
        <v>10937</v>
      </c>
      <c r="BS14" s="11">
        <v>22308.51279999999</v>
      </c>
      <c r="BV14" s="3" t="s">
        <v>10937</v>
      </c>
      <c r="BW14" s="11">
        <v>2850</v>
      </c>
      <c r="BZ14" s="3" t="s">
        <v>10937</v>
      </c>
      <c r="CA14" s="11">
        <v>750</v>
      </c>
      <c r="CD14" s="3" t="s">
        <v>10937</v>
      </c>
      <c r="CE14" s="11">
        <v>0.14289127626517142</v>
      </c>
    </row>
    <row r="15" spans="1:100" x14ac:dyDescent="0.3">
      <c r="A15" s="3" t="s">
        <v>10934</v>
      </c>
      <c r="B15" s="4">
        <v>60172.649400000024</v>
      </c>
      <c r="C15" s="4">
        <v>10288.898699999991</v>
      </c>
      <c r="AL15" s="3" t="s">
        <v>498</v>
      </c>
      <c r="AM15" s="11">
        <v>78258.135999999926</v>
      </c>
      <c r="AO15" s="7" t="str">
        <f t="shared" si="0"/>
        <v>Ohio</v>
      </c>
      <c r="AP15" s="4">
        <f t="shared" si="1"/>
        <v>78258.135999999926</v>
      </c>
      <c r="BM15" s="3" t="s">
        <v>10938</v>
      </c>
      <c r="BN15" s="11">
        <v>147082.61130000011</v>
      </c>
      <c r="BR15" s="3" t="s">
        <v>10938</v>
      </c>
      <c r="BS15" s="11">
        <v>20899.334500000012</v>
      </c>
      <c r="BV15" s="3" t="s">
        <v>10938</v>
      </c>
      <c r="BW15" s="11">
        <v>2644</v>
      </c>
      <c r="BZ15" s="3" t="s">
        <v>10938</v>
      </c>
      <c r="CA15" s="11">
        <v>709</v>
      </c>
      <c r="CD15" s="3" t="s">
        <v>10938</v>
      </c>
      <c r="CE15" s="11">
        <v>0.1420924901678027</v>
      </c>
    </row>
    <row r="16" spans="1:100" x14ac:dyDescent="0.3">
      <c r="A16" s="3" t="s">
        <v>10932</v>
      </c>
      <c r="B16" s="11">
        <v>2297200.8603000008</v>
      </c>
      <c r="C16" s="11">
        <v>286397.02169999998</v>
      </c>
      <c r="AL16" s="3" t="s">
        <v>238</v>
      </c>
      <c r="AM16" s="11">
        <v>76269.614000000016</v>
      </c>
      <c r="AO16" s="7" t="str">
        <f t="shared" si="0"/>
        <v>Michigan</v>
      </c>
      <c r="AP16" s="4">
        <f t="shared" si="1"/>
        <v>76269.614000000016</v>
      </c>
      <c r="BM16" s="3" t="s">
        <v>10939</v>
      </c>
      <c r="BN16" s="11">
        <v>149580.83800000031</v>
      </c>
      <c r="BR16" s="3" t="s">
        <v>10939</v>
      </c>
      <c r="BS16" s="11">
        <v>13535.38299999998</v>
      </c>
      <c r="BV16" s="3" t="s">
        <v>10939</v>
      </c>
      <c r="BW16" s="11">
        <v>2705</v>
      </c>
      <c r="BZ16" s="3" t="s">
        <v>10939</v>
      </c>
      <c r="CA16" s="11">
        <v>708</v>
      </c>
      <c r="CD16" s="3" t="s">
        <v>10939</v>
      </c>
      <c r="CE16" s="11">
        <v>9.0488749635163512E-2</v>
      </c>
    </row>
    <row r="17" spans="38:83" x14ac:dyDescent="0.3">
      <c r="AL17" s="3" t="s">
        <v>319</v>
      </c>
      <c r="AM17" s="11">
        <v>70636.719999999987</v>
      </c>
      <c r="AO17" s="7" t="str">
        <f t="shared" si="0"/>
        <v>Virginia</v>
      </c>
      <c r="AP17" s="4">
        <f t="shared" si="1"/>
        <v>70636.719999999987</v>
      </c>
      <c r="BM17" s="3" t="s">
        <v>10940</v>
      </c>
      <c r="BN17" s="11">
        <v>159589.45099999988</v>
      </c>
      <c r="BR17" s="3" t="s">
        <v>10940</v>
      </c>
      <c r="BS17" s="11">
        <v>21896.715399999972</v>
      </c>
      <c r="BV17" s="3" t="s">
        <v>10940</v>
      </c>
      <c r="BW17" s="11">
        <v>2796</v>
      </c>
      <c r="BZ17" s="3" t="s">
        <v>10940</v>
      </c>
      <c r="CA17" s="11">
        <v>710</v>
      </c>
      <c r="CD17" s="3" t="s">
        <v>10940</v>
      </c>
      <c r="CE17" s="11">
        <v>0.13720653378273723</v>
      </c>
    </row>
    <row r="18" spans="38:83" x14ac:dyDescent="0.3">
      <c r="AL18" s="3" t="s">
        <v>88</v>
      </c>
      <c r="AM18" s="11">
        <v>55603.163999999968</v>
      </c>
      <c r="AO18" s="7" t="str">
        <f t="shared" si="0"/>
        <v>North Carolina</v>
      </c>
      <c r="AP18" s="4">
        <f t="shared" si="1"/>
        <v>55603.163999999968</v>
      </c>
      <c r="BM18" s="3" t="s">
        <v>10941</v>
      </c>
      <c r="BN18" s="11">
        <v>309770.09970000025</v>
      </c>
      <c r="BR18" s="3" t="s">
        <v>10941</v>
      </c>
      <c r="BS18" s="11">
        <v>37293.192500000034</v>
      </c>
      <c r="BV18" s="3" t="s">
        <v>10941</v>
      </c>
      <c r="BW18" s="11">
        <v>5073</v>
      </c>
      <c r="BZ18" s="3" t="s">
        <v>10941</v>
      </c>
      <c r="CA18" s="11">
        <v>1386</v>
      </c>
      <c r="CD18" s="3" t="s">
        <v>10941</v>
      </c>
      <c r="CE18" s="11">
        <v>0.12038990379031732</v>
      </c>
    </row>
    <row r="19" spans="38:83" x14ac:dyDescent="0.3">
      <c r="AL19" s="3" t="s">
        <v>254</v>
      </c>
      <c r="AM19" s="11">
        <v>53555.360000000001</v>
      </c>
      <c r="AO19" s="7" t="str">
        <f t="shared" si="0"/>
        <v>Indiana</v>
      </c>
      <c r="AP19" s="4">
        <f t="shared" si="1"/>
        <v>53555.360000000001</v>
      </c>
      <c r="BM19" s="3" t="s">
        <v>10942</v>
      </c>
      <c r="BN19" s="11">
        <v>197115.20170000009</v>
      </c>
      <c r="BR19" s="3" t="s">
        <v>10942</v>
      </c>
      <c r="BS19" s="11">
        <v>31469.663800000035</v>
      </c>
      <c r="BV19" s="3" t="s">
        <v>10942</v>
      </c>
      <c r="BW19" s="11">
        <v>3095</v>
      </c>
      <c r="BZ19" s="3" t="s">
        <v>10942</v>
      </c>
      <c r="CA19" s="11">
        <v>817</v>
      </c>
      <c r="CD19" s="3" t="s">
        <v>10942</v>
      </c>
      <c r="CE19" s="11">
        <v>0.15965112547684351</v>
      </c>
    </row>
    <row r="20" spans="38:83" x14ac:dyDescent="0.3">
      <c r="AL20" s="3" t="s">
        <v>1272</v>
      </c>
      <c r="AM20" s="11">
        <v>49095.840000000004</v>
      </c>
      <c r="AO20" s="7" t="str">
        <f t="shared" si="0"/>
        <v>Georgia</v>
      </c>
      <c r="AP20" s="4">
        <f t="shared" si="1"/>
        <v>49095.840000000004</v>
      </c>
      <c r="BM20" s="3" t="s">
        <v>10943</v>
      </c>
      <c r="BN20" s="11">
        <v>349120.07400000008</v>
      </c>
      <c r="BR20" s="3" t="s">
        <v>10943</v>
      </c>
      <c r="BS20" s="11">
        <v>35825.536599999927</v>
      </c>
      <c r="BV20" s="3" t="s">
        <v>10943</v>
      </c>
      <c r="BW20" s="11">
        <v>5741</v>
      </c>
      <c r="BZ20" s="3" t="s">
        <v>10943</v>
      </c>
      <c r="CA20" s="11">
        <v>1462</v>
      </c>
      <c r="CD20" s="3" t="s">
        <v>10943</v>
      </c>
      <c r="CE20" s="11">
        <v>0.10261666191099604</v>
      </c>
    </row>
    <row r="21" spans="38:83" x14ac:dyDescent="0.3">
      <c r="AL21" s="3" t="s">
        <v>29</v>
      </c>
      <c r="AM21" s="11">
        <v>36591.749999999971</v>
      </c>
      <c r="AO21" s="7" t="str">
        <f t="shared" si="0"/>
        <v>Kentucky</v>
      </c>
      <c r="AP21" s="4">
        <f t="shared" si="1"/>
        <v>36591.749999999971</v>
      </c>
      <c r="BM21" s="3" t="s">
        <v>10944</v>
      </c>
      <c r="BN21" s="11">
        <v>332177.15950000001</v>
      </c>
      <c r="BR21" s="3" t="s">
        <v>10944</v>
      </c>
      <c r="BS21" s="11">
        <v>43436.13390000003</v>
      </c>
      <c r="BV21" s="3" t="s">
        <v>10944</v>
      </c>
      <c r="BW21" s="11">
        <v>5469</v>
      </c>
      <c r="BZ21" s="3" t="s">
        <v>10944</v>
      </c>
      <c r="CA21" s="11">
        <v>1421</v>
      </c>
      <c r="CD21" s="3" t="s">
        <v>10944</v>
      </c>
      <c r="CE21" s="11">
        <v>0.13076195234308405</v>
      </c>
    </row>
    <row r="22" spans="38:83" x14ac:dyDescent="0.3">
      <c r="AL22" s="3" t="s">
        <v>788</v>
      </c>
      <c r="AM22" s="11">
        <v>35764.312000000013</v>
      </c>
      <c r="AO22" s="7" t="str">
        <f t="shared" si="0"/>
        <v>New Jersey</v>
      </c>
      <c r="AP22" s="4">
        <f t="shared" si="1"/>
        <v>35764.312000000013</v>
      </c>
      <c r="BM22" s="3" t="s">
        <v>10932</v>
      </c>
      <c r="BN22" s="11">
        <v>2297200.8603000008</v>
      </c>
      <c r="BR22" s="3" t="s">
        <v>10932</v>
      </c>
      <c r="BS22" s="11">
        <v>286397.02169999998</v>
      </c>
      <c r="BV22" s="3" t="s">
        <v>10932</v>
      </c>
      <c r="BW22" s="11">
        <v>37873</v>
      </c>
      <c r="BZ22" s="3" t="s">
        <v>10932</v>
      </c>
      <c r="CA22" s="11">
        <v>9994</v>
      </c>
      <c r="CD22" s="3" t="s">
        <v>10932</v>
      </c>
      <c r="CE22" s="11">
        <v>0.12467217240315856</v>
      </c>
    </row>
    <row r="23" spans="38:83" x14ac:dyDescent="0.3">
      <c r="AL23" s="3" t="s">
        <v>310</v>
      </c>
      <c r="AM23" s="11">
        <v>35282.000999999997</v>
      </c>
      <c r="AO23" s="7" t="str">
        <f t="shared" si="0"/>
        <v>Arizona</v>
      </c>
      <c r="AP23" s="4">
        <f t="shared" si="1"/>
        <v>35282.000999999997</v>
      </c>
      <c r="BN23" s="8">
        <f>GETPIVOTDATA("Sales",$BM$9)</f>
        <v>2297200.8603000008</v>
      </c>
      <c r="BS23" s="8">
        <f>GETPIVOTDATA("Profit",$BR$9)</f>
        <v>286397.02169999998</v>
      </c>
      <c r="BW23" s="9">
        <f>GETPIVOTDATA("Quantity",$BV$9)</f>
        <v>37873</v>
      </c>
      <c r="CA23" s="9">
        <f>GETPIVOTDATA("Order ID",$BZ$9)</f>
        <v>9994</v>
      </c>
      <c r="CE23" s="10">
        <f>GETPIVOTDATA("profit margin",$CD$9)</f>
        <v>0.12467217240315856</v>
      </c>
    </row>
    <row r="24" spans="38:83" x14ac:dyDescent="0.3">
      <c r="AL24" s="3" t="s">
        <v>114</v>
      </c>
      <c r="AM24" s="11">
        <v>32114.610000000019</v>
      </c>
      <c r="AO24" s="7" t="str">
        <f t="shared" si="0"/>
        <v>Wisconsin</v>
      </c>
      <c r="AP24" s="4">
        <f t="shared" si="1"/>
        <v>32114.610000000019</v>
      </c>
    </row>
    <row r="25" spans="38:83" x14ac:dyDescent="0.3">
      <c r="AL25" s="3" t="s">
        <v>457</v>
      </c>
      <c r="AM25" s="11">
        <v>32108.117999999995</v>
      </c>
      <c r="AO25" s="7" t="str">
        <f t="shared" si="0"/>
        <v>Colorado</v>
      </c>
      <c r="AP25" s="4">
        <f t="shared" si="1"/>
        <v>32108.117999999995</v>
      </c>
    </row>
    <row r="26" spans="38:83" x14ac:dyDescent="0.3">
      <c r="AL26" s="3" t="s">
        <v>335</v>
      </c>
      <c r="AM26" s="11">
        <v>30661.872999999981</v>
      </c>
      <c r="AO26" s="7" t="str">
        <f t="shared" si="0"/>
        <v>Tennessee</v>
      </c>
      <c r="AP26" s="4">
        <f t="shared" si="1"/>
        <v>30661.872999999981</v>
      </c>
    </row>
    <row r="27" spans="38:83" x14ac:dyDescent="0.3">
      <c r="AL27" s="3" t="s">
        <v>229</v>
      </c>
      <c r="AM27" s="11">
        <v>29863.149999999994</v>
      </c>
      <c r="AO27" s="7" t="str">
        <f t="shared" si="0"/>
        <v>Minnesota</v>
      </c>
      <c r="AP27" s="4">
        <f t="shared" si="1"/>
        <v>29863.149999999994</v>
      </c>
    </row>
    <row r="28" spans="38:83" x14ac:dyDescent="0.3">
      <c r="AL28" s="3" t="s">
        <v>1245</v>
      </c>
      <c r="AM28" s="11">
        <v>28634.43399999999</v>
      </c>
      <c r="AO28" s="7" t="str">
        <f t="shared" si="0"/>
        <v>Massachusetts</v>
      </c>
      <c r="AP28" s="4">
        <f t="shared" si="1"/>
        <v>28634.43399999999</v>
      </c>
    </row>
    <row r="29" spans="38:83" x14ac:dyDescent="0.3">
      <c r="AL29" s="3" t="s">
        <v>245</v>
      </c>
      <c r="AM29" s="11">
        <v>27451.068999999992</v>
      </c>
      <c r="AO29" s="7" t="str">
        <f t="shared" si="0"/>
        <v>Delaware</v>
      </c>
      <c r="AP29" s="4">
        <f t="shared" si="1"/>
        <v>27451.068999999992</v>
      </c>
    </row>
    <row r="30" spans="38:83" x14ac:dyDescent="0.3">
      <c r="AL30" s="3" t="s">
        <v>2735</v>
      </c>
      <c r="AM30" s="11">
        <v>23705.523000000005</v>
      </c>
      <c r="AO30" s="7" t="str">
        <f t="shared" si="0"/>
        <v>Maryland</v>
      </c>
      <c r="AP30" s="4">
        <f t="shared" si="1"/>
        <v>23705.523000000005</v>
      </c>
    </row>
    <row r="31" spans="38:83" x14ac:dyDescent="0.3">
      <c r="AL31" s="3" t="s">
        <v>1399</v>
      </c>
      <c r="AM31" s="11">
        <v>22627.955999999995</v>
      </c>
      <c r="AO31" s="7" t="str">
        <f t="shared" si="0"/>
        <v>Rhode Island</v>
      </c>
      <c r="AP31" s="4">
        <f t="shared" si="1"/>
        <v>22627.955999999995</v>
      </c>
    </row>
    <row r="32" spans="38:83" x14ac:dyDescent="0.3">
      <c r="AL32" s="3" t="s">
        <v>596</v>
      </c>
      <c r="AM32" s="11">
        <v>22205.149999999998</v>
      </c>
      <c r="AO32" s="7" t="str">
        <f t="shared" si="0"/>
        <v>Missouri</v>
      </c>
      <c r="AP32" s="4">
        <f t="shared" si="1"/>
        <v>22205.149999999998</v>
      </c>
    </row>
    <row r="33" spans="38:42" x14ac:dyDescent="0.3">
      <c r="AL33" s="3" t="s">
        <v>649</v>
      </c>
      <c r="AM33" s="11">
        <v>19683.390000000003</v>
      </c>
      <c r="AO33" s="7" t="str">
        <f t="shared" si="0"/>
        <v>Oklahoma</v>
      </c>
      <c r="AP33" s="4">
        <f t="shared" si="1"/>
        <v>19683.390000000003</v>
      </c>
    </row>
    <row r="34" spans="38:42" x14ac:dyDescent="0.3">
      <c r="AL34" s="3" t="s">
        <v>358</v>
      </c>
      <c r="AM34" s="11">
        <v>19510.639999999992</v>
      </c>
      <c r="AO34" s="7" t="str">
        <f t="shared" si="0"/>
        <v>Alabama</v>
      </c>
      <c r="AP34" s="4">
        <f t="shared" si="1"/>
        <v>19510.639999999992</v>
      </c>
    </row>
    <row r="35" spans="38:42" x14ac:dyDescent="0.3">
      <c r="AL35" s="3" t="s">
        <v>420</v>
      </c>
      <c r="AM35" s="11">
        <v>17431.149999999991</v>
      </c>
      <c r="AO35" s="7" t="str">
        <f t="shared" si="0"/>
        <v>Oregon</v>
      </c>
      <c r="AP35" s="4">
        <f t="shared" si="1"/>
        <v>17431.149999999991</v>
      </c>
    </row>
    <row r="36" spans="38:42" x14ac:dyDescent="0.3">
      <c r="AL36" s="3" t="s">
        <v>1392</v>
      </c>
      <c r="AM36" s="11">
        <v>16729.101999999999</v>
      </c>
      <c r="AO36" s="7" t="str">
        <f t="shared" si="0"/>
        <v>Nevada</v>
      </c>
      <c r="AP36" s="4">
        <f t="shared" si="1"/>
        <v>16729.101999999999</v>
      </c>
    </row>
    <row r="37" spans="38:42" x14ac:dyDescent="0.3">
      <c r="AL37" s="3" t="s">
        <v>747</v>
      </c>
      <c r="AM37" s="11">
        <v>13384.356999999996</v>
      </c>
      <c r="AO37" s="7" t="str">
        <f t="shared" si="0"/>
        <v>Connecticut</v>
      </c>
      <c r="AP37" s="4">
        <f t="shared" si="1"/>
        <v>13384.356999999996</v>
      </c>
    </row>
    <row r="38" spans="38:42" x14ac:dyDescent="0.3">
      <c r="AL38" s="3" t="s">
        <v>1707</v>
      </c>
      <c r="AM38" s="11">
        <v>11678.129999999997</v>
      </c>
      <c r="AO38" s="7" t="str">
        <f>AL38</f>
        <v>Arkansas</v>
      </c>
      <c r="AP38" s="4">
        <f t="shared" si="1"/>
        <v>11678.129999999997</v>
      </c>
    </row>
    <row r="39" spans="38:42" x14ac:dyDescent="0.3">
      <c r="AL39" s="3" t="s">
        <v>121</v>
      </c>
      <c r="AM39" s="11">
        <v>11220.055999999999</v>
      </c>
      <c r="AO39" s="7" t="str">
        <f t="shared" si="0"/>
        <v>Utah</v>
      </c>
      <c r="AP39" s="4">
        <f t="shared" si="1"/>
        <v>11220.055999999999</v>
      </c>
    </row>
    <row r="40" spans="38:42" x14ac:dyDescent="0.3">
      <c r="AL40" s="3" t="s">
        <v>1487</v>
      </c>
      <c r="AM40" s="11">
        <v>10771.34</v>
      </c>
      <c r="AO40" s="7" t="str">
        <f t="shared" si="0"/>
        <v>Mississippi</v>
      </c>
      <c r="AP40" s="4">
        <f t="shared" si="1"/>
        <v>10771.34</v>
      </c>
    </row>
    <row r="41" spans="38:42" x14ac:dyDescent="0.3">
      <c r="AL41" s="3" t="s">
        <v>736</v>
      </c>
      <c r="AM41" s="11">
        <v>9217.0299999999988</v>
      </c>
      <c r="AO41" s="7" t="str">
        <f t="shared" si="0"/>
        <v>Louisiana</v>
      </c>
      <c r="AP41" s="4">
        <f t="shared" si="1"/>
        <v>9217.0299999999988</v>
      </c>
    </row>
    <row r="42" spans="38:42" x14ac:dyDescent="0.3">
      <c r="AL42" s="3" t="s">
        <v>5203</v>
      </c>
      <c r="AM42" s="11">
        <v>8929.369999999999</v>
      </c>
      <c r="AO42" s="7" t="str">
        <f t="shared" si="0"/>
        <v>Vermont</v>
      </c>
      <c r="AP42" s="4">
        <f t="shared" si="1"/>
        <v>8929.369999999999</v>
      </c>
    </row>
    <row r="43" spans="38:42" x14ac:dyDescent="0.3">
      <c r="AL43" s="3" t="s">
        <v>383</v>
      </c>
      <c r="AM43" s="11">
        <v>8481.7099999999991</v>
      </c>
      <c r="AO43" s="7" t="str">
        <f t="shared" si="0"/>
        <v>South Carolina</v>
      </c>
      <c r="AP43" s="4">
        <f t="shared" si="1"/>
        <v>8481.7099999999991</v>
      </c>
    </row>
    <row r="44" spans="38:42" x14ac:dyDescent="0.3">
      <c r="AL44" s="3" t="s">
        <v>138</v>
      </c>
      <c r="AM44" s="11">
        <v>7464.9299999999985</v>
      </c>
      <c r="AO44" s="7" t="str">
        <f t="shared" si="0"/>
        <v>Nebraska</v>
      </c>
      <c r="AP44" s="4">
        <f t="shared" si="1"/>
        <v>7464.9299999999985</v>
      </c>
    </row>
    <row r="45" spans="38:42" x14ac:dyDescent="0.3">
      <c r="AL45" s="3" t="s">
        <v>2694</v>
      </c>
      <c r="AM45" s="11">
        <v>7292.5239999999994</v>
      </c>
      <c r="AO45" s="7" t="str">
        <f t="shared" si="0"/>
        <v>New Hampshire</v>
      </c>
      <c r="AP45" s="4">
        <f>GETPIVOTDATA("Sales",$AL$7,"State",AL45)</f>
        <v>7292.5239999999994</v>
      </c>
    </row>
    <row r="46" spans="38:42" x14ac:dyDescent="0.3">
      <c r="AL46" s="3" t="s">
        <v>1762</v>
      </c>
      <c r="AM46" s="11">
        <v>5589.3519999999971</v>
      </c>
      <c r="AO46" s="7" t="str">
        <f t="shared" si="0"/>
        <v>Montana</v>
      </c>
      <c r="AP46" s="4">
        <f t="shared" si="1"/>
        <v>5589.3519999999971</v>
      </c>
    </row>
    <row r="47" spans="38:42" x14ac:dyDescent="0.3">
      <c r="AL47" s="3" t="s">
        <v>668</v>
      </c>
      <c r="AM47" s="11">
        <v>4783.5220000000008</v>
      </c>
      <c r="AO47" s="7" t="str">
        <f t="shared" si="0"/>
        <v>New Mexico</v>
      </c>
      <c r="AP47" s="4">
        <f t="shared" si="1"/>
        <v>4783.5220000000008</v>
      </c>
    </row>
    <row r="48" spans="38:42" x14ac:dyDescent="0.3">
      <c r="AL48" s="3" t="s">
        <v>489</v>
      </c>
      <c r="AM48" s="11">
        <v>4579.7599999999993</v>
      </c>
      <c r="AO48" s="7" t="str">
        <f t="shared" si="0"/>
        <v>Iowa</v>
      </c>
      <c r="AP48" s="4">
        <f t="shared" si="1"/>
        <v>4579.7599999999993</v>
      </c>
    </row>
    <row r="49" spans="38:42" x14ac:dyDescent="0.3">
      <c r="AL49" s="3" t="s">
        <v>6259</v>
      </c>
      <c r="AM49" s="11">
        <v>4382.4860000000017</v>
      </c>
      <c r="AO49" s="7" t="str">
        <f t="shared" si="0"/>
        <v>Idaho</v>
      </c>
      <c r="AP49" s="4">
        <f t="shared" si="1"/>
        <v>4382.4860000000017</v>
      </c>
    </row>
    <row r="50" spans="38:42" x14ac:dyDescent="0.3">
      <c r="AL50" s="3" t="s">
        <v>4530</v>
      </c>
      <c r="AM50" s="11">
        <v>2914.31</v>
      </c>
      <c r="AO50" s="7" t="str">
        <f t="shared" si="0"/>
        <v>Kansas</v>
      </c>
      <c r="AP50" s="4">
        <f t="shared" si="1"/>
        <v>2914.31</v>
      </c>
    </row>
    <row r="51" spans="38:42" x14ac:dyDescent="0.3">
      <c r="AL51" s="3" t="s">
        <v>3034</v>
      </c>
      <c r="AM51" s="11">
        <v>2865.0199999999995</v>
      </c>
      <c r="AO51" s="7" t="str">
        <f t="shared" si="0"/>
        <v>District of Columbia</v>
      </c>
      <c r="AP51" s="4">
        <f t="shared" si="1"/>
        <v>2865.0199999999995</v>
      </c>
    </row>
    <row r="52" spans="38:42" x14ac:dyDescent="0.3">
      <c r="AL52" s="3" t="s">
        <v>8541</v>
      </c>
      <c r="AM52" s="11">
        <v>1603.1360000000002</v>
      </c>
      <c r="AO52" s="7" t="str">
        <f t="shared" si="0"/>
        <v>Wyoming</v>
      </c>
      <c r="AP52" s="4">
        <f t="shared" si="1"/>
        <v>1603.1360000000002</v>
      </c>
    </row>
    <row r="53" spans="38:42" x14ac:dyDescent="0.3">
      <c r="AL53" s="3" t="s">
        <v>5325</v>
      </c>
      <c r="AM53" s="11">
        <v>1315.5600000000002</v>
      </c>
      <c r="AO53" s="7" t="str">
        <f t="shared" si="0"/>
        <v>South Dakota</v>
      </c>
      <c r="AP53" s="4">
        <f t="shared" si="1"/>
        <v>1315.5600000000002</v>
      </c>
    </row>
    <row r="54" spans="38:42" x14ac:dyDescent="0.3">
      <c r="AL54" s="3" t="s">
        <v>5234</v>
      </c>
      <c r="AM54" s="11">
        <v>1270.53</v>
      </c>
      <c r="AO54" s="7" t="str">
        <f t="shared" si="0"/>
        <v>Maine</v>
      </c>
      <c r="AP54" s="4">
        <f t="shared" si="1"/>
        <v>1270.53</v>
      </c>
    </row>
    <row r="55" spans="38:42" x14ac:dyDescent="0.3">
      <c r="AL55" s="3" t="s">
        <v>9725</v>
      </c>
      <c r="AM55" s="11">
        <v>1209.8240000000001</v>
      </c>
      <c r="AO55" s="7" t="str">
        <f t="shared" si="0"/>
        <v>West Virginia</v>
      </c>
      <c r="AP55" s="4">
        <f t="shared" si="1"/>
        <v>1209.8240000000001</v>
      </c>
    </row>
    <row r="56" spans="38:42" x14ac:dyDescent="0.3">
      <c r="AL56" s="3" t="s">
        <v>7448</v>
      </c>
      <c r="AM56" s="11">
        <v>919.91</v>
      </c>
      <c r="AO56" s="7" t="str">
        <f t="shared" si="0"/>
        <v>North Dakota</v>
      </c>
      <c r="AP56" s="4">
        <f t="shared" si="1"/>
        <v>919.91</v>
      </c>
    </row>
    <row r="57" spans="38:42" x14ac:dyDescent="0.3">
      <c r="AL57" s="3" t="s">
        <v>10932</v>
      </c>
      <c r="AM57" s="11">
        <v>2297200.8603000003</v>
      </c>
      <c r="AO57"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FE4BE2-C26C-4A58-84E7-013D807214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(2)</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malak</dc:creator>
  <cp:lastModifiedBy>amir malak</cp:lastModifiedBy>
  <dcterms:created xsi:type="dcterms:W3CDTF">2026-03-21T21:16:37Z</dcterms:created>
  <dcterms:modified xsi:type="dcterms:W3CDTF">2026-03-23T22:33:08Z</dcterms:modified>
</cp:coreProperties>
</file>