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isha\MY PROJECTS\Excel\Transportation\"/>
    </mc:Choice>
  </mc:AlternateContent>
  <xr:revisionPtr revIDLastSave="0" documentId="13_ncr:1_{EA2C58E2-9A68-40BD-A981-377ED8DE3BFD}" xr6:coauthVersionLast="47" xr6:coauthVersionMax="47" xr10:uidLastSave="{00000000-0000-0000-0000-000000000000}"/>
  <bookViews>
    <workbookView xWindow="-108" yWindow="-108" windowWidth="23256" windowHeight="12456" activeTab="2" xr2:uid="{C00460B3-295E-468A-9A6C-4D8693F340FB}"/>
  </bookViews>
  <sheets>
    <sheet name="Rough" sheetId="1" r:id="rId1"/>
    <sheet name="Analysis 1" sheetId="2" r:id="rId2"/>
    <sheet name="Dashboard" sheetId="3" r:id="rId3"/>
  </sheets>
  <calcPr calcId="191029"/>
  <pivotCaches>
    <pivotCache cacheId="144" r:id="rId4"/>
    <pivotCache cacheId="147" r:id="rId5"/>
    <pivotCache cacheId="150" r:id="rId6"/>
    <pivotCache cacheId="153" r:id="rId7"/>
    <pivotCache cacheId="156" r:id="rId8"/>
    <pivotCache cacheId="159" r:id="rId9"/>
    <pivotCache cacheId="162" r:id="rId10"/>
    <pivotCache cacheId="165" r:id="rId11"/>
    <pivotCache cacheId="168" r:id="rId12"/>
    <pivotCache cacheId="171" r:id="rId13"/>
    <pivotCache cacheId="174" r:id="rId14"/>
    <pivotCache cacheId="177" r:id="rId15"/>
    <pivotCache cacheId="180" r:id="rId16"/>
    <pivotCache cacheId="203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ba85dc07-7f86-4da6-8d18-b2a013f805c2" name="Dim_buses" connection="Query - Dim_buses"/>
          <x15:modelTable id="Dim_demographics_508a29df-0bfa-44fe-af92-074e3f23d140" name="Dim_demographics" connection="Query - Dim_demographics"/>
          <x15:modelTable id="Dim_routes_38c9e70b-490f-4520-b1d7-50228c2ff01b" name="Dim_routes" connection="Query - Dim_routes"/>
          <x15:modelTable id="Facttable_ridership_4039b43e-6b16-4724-bd89-8e3c5f7665ba" name="Facttable_ridership" connection="Query - Facttable_ridership"/>
          <x15:modelTable id="Dim_Date_62c2d6c0-de84-48db-8b85-21067ce459ba" name="Dim_Date" connection="Query - Dim_Date"/>
          <x15:modelTable id="Calculations_79088782-e881-44d1-9d8c-6628f83bbdc6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im_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2" i="2" l="1"/>
  <c r="AP17" i="2"/>
  <c r="AR13" i="2"/>
  <c r="AP18" i="2"/>
  <c r="AR14" i="2"/>
  <c r="AP19" i="2"/>
  <c r="AS14" i="2" s="1"/>
  <c r="AT14" i="2" s="1"/>
  <c r="AP16" i="2"/>
  <c r="AR11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C7" i="2"/>
  <c r="AB7" i="2"/>
  <c r="Q19" i="2"/>
  <c r="S19" i="2" s="1"/>
  <c r="AS13" i="2" l="1"/>
  <c r="AT13" i="2" s="1"/>
  <c r="AS12" i="2"/>
  <c r="AT12" i="2" s="1"/>
  <c r="AD9" i="2"/>
  <c r="AE9" i="2" s="1"/>
  <c r="R19" i="2"/>
  <c r="AD8" i="2"/>
  <c r="AD14" i="2"/>
  <c r="AE14" i="2" s="1"/>
  <c r="AD13" i="2"/>
  <c r="AE13" i="2" s="1"/>
  <c r="AD12" i="2"/>
  <c r="AE12" i="2" s="1"/>
  <c r="AD11" i="2"/>
  <c r="AE11" i="2" s="1"/>
  <c r="AD10" i="2"/>
  <c r="AE10" i="2" s="1"/>
  <c r="AE8" i="2" l="1"/>
  <c r="AC25" i="2" s="1"/>
  <c r="AC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A1BE1-5D7D-4C6C-B280-6EDE7D0DAB24}" name="Query - Calculations" description="Connection to the 'Calculations' query in the workbook." type="100" refreshedVersion="7" minRefreshableVersion="5">
    <extLst>
      <ext xmlns:x15="http://schemas.microsoft.com/office/spreadsheetml/2010/11/main" uri="{DE250136-89BD-433C-8126-D09CA5730AF9}">
        <x15:connection id="3408f7ef-f1a9-4c05-a3a2-abc35c0c174e">
          <x15:oledbPr connection="Provider=Microsoft.Mashup.OleDb.1;Data Source=$Workbook$;Location=Calculations;Extended Properties=&quot;&quot;">
            <x15:dbTables>
              <x15:dbTable name="Calculations"/>
            </x15:dbTables>
          </x15:oledbPr>
        </x15:connection>
      </ext>
    </extLst>
  </connection>
  <connection id="2" xr16:uid="{F285E6A4-E0C9-4DF9-9A4C-BE1FFF7C49A0}" name="Query - Dim_buses" description="Connection to the 'Dim_buses' query in the workbook." type="100" refreshedVersion="7" minRefreshableVersion="5">
    <extLst>
      <ext xmlns:x15="http://schemas.microsoft.com/office/spreadsheetml/2010/11/main" uri="{DE250136-89BD-433C-8126-D09CA5730AF9}">
        <x15:connection id="c8231b8f-966a-46fa-86c6-e7f3f449861c">
          <x15:oledbPr connection="Provider=Microsoft.Mashup.OleDb.1;Data Source=$Workbook$;Location=Dim_buses;Extended Properties=&quot;&quot;">
            <x15:dbTables>
              <x15:dbTable name="Dim_buses"/>
            </x15:dbTables>
          </x15:oledbPr>
        </x15:connection>
      </ext>
    </extLst>
  </connection>
  <connection id="3" xr16:uid="{DA4053CD-2E73-41B3-A849-6F405C05A229}" name="Query - Dim_Date" description="Connection to the 'Dim_Date' query in the workbook." type="100" refreshedVersion="7" minRefreshableVersion="5">
    <extLst>
      <ext xmlns:x15="http://schemas.microsoft.com/office/spreadsheetml/2010/11/main" uri="{DE250136-89BD-433C-8126-D09CA5730AF9}">
        <x15:connection id="3d23f2e3-0a50-4934-86e9-a80f00a3dd0a">
          <x15:oledbPr connection="Provider=Microsoft.Mashup.OleDb.1;Data Source=$Workbook$;Location=Dim_Date;Extended Properties=&quot;&quot;">
            <x15:dbTables>
              <x15:dbTable name="Dim_Date"/>
            </x15:dbTables>
          </x15:oledbPr>
        </x15:connection>
      </ext>
    </extLst>
  </connection>
  <connection id="4" xr16:uid="{88AEA9EB-5FF6-4FD0-8E9D-701495A12E6E}" name="Query - Dim_demographics" description="Connection to the 'Dim_demographics' query in the workbook." type="100" refreshedVersion="7" minRefreshableVersion="5">
    <extLst>
      <ext xmlns:x15="http://schemas.microsoft.com/office/spreadsheetml/2010/11/main" uri="{DE250136-89BD-433C-8126-D09CA5730AF9}">
        <x15:connection id="7efc9301-44fe-4c6e-a552-5783ab02dff8">
          <x15:oledbPr connection="Provider=Microsoft.Mashup.OleDb.1;Data Source=$Workbook$;Location=Dim_demographics;Extended Properties=&quot;&quot;">
            <x15:dbTables>
              <x15:dbTable name="Dim_demographics"/>
            </x15:dbTables>
          </x15:oledbPr>
        </x15:connection>
      </ext>
    </extLst>
  </connection>
  <connection id="5" xr16:uid="{FEE320E9-4B0E-47B1-B21B-94F96AC170F1}" name="Query - Dim_routes" description="Connection to the 'Dim_routes' query in the workbook." type="100" refreshedVersion="7" minRefreshableVersion="5">
    <extLst>
      <ext xmlns:x15="http://schemas.microsoft.com/office/spreadsheetml/2010/11/main" uri="{DE250136-89BD-433C-8126-D09CA5730AF9}">
        <x15:connection id="b455c83a-6e7d-4ec3-acc7-3a30a3585e4a">
          <x15:oledbPr connection="Provider=Microsoft.Mashup.OleDb.1;Data Source=$Workbook$;Location=Dim_routes;Extended Properties=&quot;&quot;">
            <x15:dbTables>
              <x15:dbTable name="Dim_routes"/>
            </x15:dbTables>
          </x15:oledbPr>
        </x15:connection>
      </ext>
    </extLst>
  </connection>
  <connection id="6" xr16:uid="{98A27663-7D08-4F00-A2B6-F32797EBD248}" name="Query - Facttable_ridership" description="Connection to the 'Facttable_ridership' query in the workbook." type="100" refreshedVersion="7" minRefreshableVersion="5">
    <extLst>
      <ext xmlns:x15="http://schemas.microsoft.com/office/spreadsheetml/2010/11/main" uri="{DE250136-89BD-433C-8126-D09CA5730AF9}">
        <x15:connection id="66601ec9-20f3-456a-b9c4-4576fa2ec11f"/>
      </ext>
    </extLst>
  </connection>
  <connection id="7" xr16:uid="{3C398AA0-4BC3-47F4-A315-89B2F38154B9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<sst xmlns="http://schemas.openxmlformats.org/spreadsheetml/2006/main" count="114" uniqueCount="94">
  <si>
    <t>Row Labels</t>
  </si>
  <si>
    <t>Grand Total</t>
  </si>
  <si>
    <t>Count of Occupation</t>
  </si>
  <si>
    <t>Count of Age</t>
  </si>
  <si>
    <t>Count of BusID</t>
  </si>
  <si>
    <t>Total Transactions</t>
  </si>
  <si>
    <t>Average Age</t>
  </si>
  <si>
    <t>Bus 1</t>
  </si>
  <si>
    <t>Bus 10</t>
  </si>
  <si>
    <t>Bus 11</t>
  </si>
  <si>
    <t>Bus 12</t>
  </si>
  <si>
    <t>Bus 13</t>
  </si>
  <si>
    <t>Bus 14</t>
  </si>
  <si>
    <t>Bus 15</t>
  </si>
  <si>
    <t>Bus 16</t>
  </si>
  <si>
    <t>Bus 17</t>
  </si>
  <si>
    <t>Bus 18</t>
  </si>
  <si>
    <t>Bus 19</t>
  </si>
  <si>
    <t>Bus 2</t>
  </si>
  <si>
    <t>Bus 20</t>
  </si>
  <si>
    <t>Bus 21</t>
  </si>
  <si>
    <t>Bus 22</t>
  </si>
  <si>
    <t>Bus 23</t>
  </si>
  <si>
    <t>Bus 24</t>
  </si>
  <si>
    <t>Bus 25</t>
  </si>
  <si>
    <t>Bus 26</t>
  </si>
  <si>
    <t>Bus 27</t>
  </si>
  <si>
    <t>Bus 28</t>
  </si>
  <si>
    <t>Bus 29</t>
  </si>
  <si>
    <t>Bus 3</t>
  </si>
  <si>
    <t>Bus 30</t>
  </si>
  <si>
    <t>Bus 31</t>
  </si>
  <si>
    <t>Bus 32</t>
  </si>
  <si>
    <t>Bus 33</t>
  </si>
  <si>
    <t>Bus 34</t>
  </si>
  <si>
    <t>Bus 35</t>
  </si>
  <si>
    <t>Bus 36</t>
  </si>
  <si>
    <t>Bus 37</t>
  </si>
  <si>
    <t>Bus 38</t>
  </si>
  <si>
    <t>Bus 39</t>
  </si>
  <si>
    <t>Bus 4</t>
  </si>
  <si>
    <t>Bus 40</t>
  </si>
  <si>
    <t>Bus 5</t>
  </si>
  <si>
    <t>Bus 6</t>
  </si>
  <si>
    <t>Bus 7</t>
  </si>
  <si>
    <t>Bus 8</t>
  </si>
  <si>
    <t>Bus 9</t>
  </si>
  <si>
    <t>Total Riders (Passengers)</t>
  </si>
  <si>
    <t>Average Riders Per Trip</t>
  </si>
  <si>
    <t>East-West Express</t>
  </si>
  <si>
    <t>South Line</t>
  </si>
  <si>
    <t>RouteName</t>
  </si>
  <si>
    <t>BUSIEST ROUTE</t>
  </si>
  <si>
    <t>LEAST BUSY ROUTE</t>
  </si>
  <si>
    <t>Time Group</t>
  </si>
  <si>
    <t>05:00 AM-10:00 AM</t>
  </si>
  <si>
    <t>10:00 AM-03:00 PM</t>
  </si>
  <si>
    <t>12:00 AM-05:00 AM</t>
  </si>
  <si>
    <t>Peak hour of operation</t>
  </si>
  <si>
    <t>Time</t>
  </si>
  <si>
    <t>AM</t>
  </si>
  <si>
    <t>PM</t>
  </si>
  <si>
    <t>Year</t>
  </si>
  <si>
    <t>Total Riders (Passengers)2</t>
  </si>
  <si>
    <t>YoY Pct Change</t>
  </si>
  <si>
    <t>Indicator</t>
  </si>
  <si>
    <t>∆</t>
  </si>
  <si>
    <t>▼</t>
  </si>
  <si>
    <t>▲</t>
  </si>
  <si>
    <t>△</t>
  </si>
  <si>
    <t>▽</t>
  </si>
  <si>
    <t>Caption</t>
  </si>
  <si>
    <t>Day Name</t>
  </si>
  <si>
    <t>Fri</t>
  </si>
  <si>
    <t>Mon</t>
  </si>
  <si>
    <t>Sat</t>
  </si>
  <si>
    <t>Sun</t>
  </si>
  <si>
    <t>Thu</t>
  </si>
  <si>
    <t>Tue</t>
  </si>
  <si>
    <t>Wed</t>
  </si>
  <si>
    <t>Average</t>
  </si>
  <si>
    <t>Above Average</t>
  </si>
  <si>
    <t>Percentage</t>
  </si>
  <si>
    <t>Month Name</t>
  </si>
  <si>
    <t>Dec</t>
  </si>
  <si>
    <t>Jan</t>
  </si>
  <si>
    <t>Bus Utilization</t>
  </si>
  <si>
    <t>Over-Utilized</t>
  </si>
  <si>
    <t>Under-Utilized</t>
  </si>
  <si>
    <t>Well-Utilized</t>
  </si>
  <si>
    <t>Total Buses</t>
  </si>
  <si>
    <t>Pct Left</t>
  </si>
  <si>
    <t>Operation Moment</t>
  </si>
  <si>
    <t>Sum of NumberOfRiders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</si>
</sst>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F9FF"/>
        <bgColor indexed="64"/>
      </patternFill>
    </fill>
    <fill>
      <patternFill patternType="solid">
        <fgColor rgb="FF00D2FF"/>
        <bgColor indexed="64"/>
      </patternFill>
    </fill>
    <fill>
      <patternFill patternType="solid">
        <fgColor rgb="FF009FFF"/>
        <bgColor indexed="64"/>
      </patternFill>
    </fill>
    <fill>
      <patternFill patternType="solid">
        <fgColor rgb="FF49E8FF"/>
        <bgColor indexed="64"/>
      </patternFill>
    </fill>
    <fill>
      <patternFill patternType="solid">
        <fgColor rgb="FF94F7F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1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165" fontId="0" fillId="0" borderId="1" xfId="0" applyNumberFormat="1" applyBorder="1"/>
    <xf numFmtId="0" fontId="0" fillId="9" borderId="1" xfId="0" applyFill="1" applyBorder="1"/>
    <xf numFmtId="165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13">
    <dxf>
      <numFmt numFmtId="165" formatCode="0.0%"/>
    </dxf>
    <dxf>
      <numFmt numFmtId="14" formatCode="0.00%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4" formatCode="0.00%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colors>
    <mruColors>
      <color rgb="FF00E1F2"/>
      <color rgb="FF00D2FF"/>
      <color rgb="FF94F7FF"/>
      <color rgb="FF00ECFF"/>
      <color rgb="FF49E8FF"/>
      <color rgb="FF009FFF"/>
      <color rgb="FF00F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8" Type="http://schemas.openxmlformats.org/officeDocument/2006/relationships/customXml" Target="../customXml/item35.xml"/><Relationship Id="rId5" Type="http://schemas.openxmlformats.org/officeDocument/2006/relationships/pivotCacheDefinition" Target="pivotCache/pivotCacheDefinition2.xml"/><Relationship Id="rId19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56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59" Type="http://schemas.openxmlformats.org/officeDocument/2006/relationships/customXml" Target="../customXml/item36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57" Type="http://schemas.openxmlformats.org/officeDocument/2006/relationships/customXml" Target="../customXml/item34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1!PivotTable1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1'!$I$7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1'!$H$8:$H$10</c:f>
              <c:strCache>
                <c:ptCount val="3"/>
                <c:pt idx="0">
                  <c:v>05:00 AM-10:00 AM</c:v>
                </c:pt>
                <c:pt idx="1">
                  <c:v>10:00 AM-03:00 PM</c:v>
                </c:pt>
                <c:pt idx="2">
                  <c:v>12:00 AM-05:00 AM</c:v>
                </c:pt>
              </c:strCache>
            </c:strRef>
          </c:cat>
          <c:val>
            <c:numRef>
              <c:f>'Analysis 1'!$I$8:$I$10</c:f>
              <c:numCache>
                <c:formatCode>_ * #,##0_ ;_ * \-#,##0_ ;_ * "-"??_ ;_ @_ </c:formatCode>
                <c:ptCount val="3"/>
                <c:pt idx="0">
                  <c:v>3021</c:v>
                </c:pt>
                <c:pt idx="1">
                  <c:v>2119</c:v>
                </c:pt>
                <c:pt idx="2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C-4CDD-B8BD-EB98BFC8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5186287"/>
        <c:axId val="405186703"/>
      </c:barChart>
      <c:catAx>
        <c:axId val="40518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6703"/>
        <c:crosses val="autoZero"/>
        <c:auto val="1"/>
        <c:lblAlgn val="ctr"/>
        <c:lblOffset val="100"/>
        <c:noMultiLvlLbl val="0"/>
      </c:catAx>
      <c:valAx>
        <c:axId val="405186703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4051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1'!$AC$7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36700336700336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4A-49AC-ADC0-241B2E104538}"/>
                </c:ext>
              </c:extLst>
            </c:dLbl>
            <c:dLbl>
              <c:idx val="1"/>
              <c:layout>
                <c:manualLayout>
                  <c:x val="0"/>
                  <c:y val="-1.68350168350168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4A-49AC-ADC0-241B2E104538}"/>
                </c:ext>
              </c:extLst>
            </c:dLbl>
            <c:dLbl>
              <c:idx val="2"/>
              <c:layout>
                <c:manualLayout>
                  <c:x val="-6.7749894854208383E-17"/>
                  <c:y val="-2.5252525252525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4A-49AC-ADC0-241B2E104538}"/>
                </c:ext>
              </c:extLst>
            </c:dLbl>
            <c:dLbl>
              <c:idx val="3"/>
              <c:layout>
                <c:manualLayout>
                  <c:x val="0"/>
                  <c:y val="-2.5252525252525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4A-49AC-ADC0-241B2E104538}"/>
                </c:ext>
              </c:extLst>
            </c:dLbl>
            <c:dLbl>
              <c:idx val="4"/>
              <c:layout>
                <c:manualLayout>
                  <c:x val="-6.7749894854208383E-17"/>
                  <c:y val="-2.5252525252525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4A-49AC-ADC0-241B2E104538}"/>
                </c:ext>
              </c:extLst>
            </c:dLbl>
            <c:dLbl>
              <c:idx val="5"/>
              <c:layout>
                <c:manualLayout>
                  <c:x val="0"/>
                  <c:y val="-7.5757575757575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4A-49AC-ADC0-241B2E104538}"/>
                </c:ext>
              </c:extLst>
            </c:dLbl>
            <c:dLbl>
              <c:idx val="6"/>
              <c:layout>
                <c:manualLayout>
                  <c:x val="-1.3549978970841677E-16"/>
                  <c:y val="-4.2087542087542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4A-49AC-ADC0-241B2E104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1'!$AB$8:$AB$14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'Analysis 1'!$AC$8:$AC$14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A-49AC-ADC0-241B2E104538}"/>
            </c:ext>
          </c:extLst>
        </c:ser>
        <c:ser>
          <c:idx val="2"/>
          <c:order val="2"/>
          <c:tx>
            <c:strRef>
              <c:f>'Analysis 1'!$AE$7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00E1F2"/>
            </a:solidFill>
            <a:ln>
              <a:noFill/>
            </a:ln>
            <a:effectLst/>
          </c:spPr>
          <c:invertIfNegative val="0"/>
          <c:val>
            <c:numRef>
              <c:f>'Analysis 1'!$AE$8:$AE$14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A-49AC-ADC0-241B2E10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628575424"/>
        <c:axId val="1628575840"/>
      </c:barChart>
      <c:lineChart>
        <c:grouping val="standard"/>
        <c:varyColors val="0"/>
        <c:ser>
          <c:idx val="1"/>
          <c:order val="1"/>
          <c:tx>
            <c:strRef>
              <c:f>'Analysis 1'!$AD$7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009FF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'Analysis 1'!$AD$8:$AD$14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A-49AC-ADC0-241B2E10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75424"/>
        <c:axId val="1628575840"/>
      </c:lineChart>
      <c:catAx>
        <c:axId val="16285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75840"/>
        <c:crosses val="autoZero"/>
        <c:auto val="1"/>
        <c:lblAlgn val="ctr"/>
        <c:lblOffset val="100"/>
        <c:noMultiLvlLbl val="0"/>
      </c:catAx>
      <c:valAx>
        <c:axId val="162857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85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1!PivotTable10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E1F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30144267274107E-3"/>
          <c:y val="0.10357815442561205"/>
          <c:w val="0.98861047835990878"/>
          <c:h val="0.67798241321529729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1'!$Z$30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E1F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1'!$Y$31:$Y$32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 1'!$Z$31:$Z$32</c:f>
              <c:numCache>
                <c:formatCode>_ * #,##0_ ;_ * \-#,##0_ ;_ * "-"??_ ;_ @_ 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6-4D82-9EAA-D2ED644BCC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7931792"/>
        <c:axId val="1777926800"/>
      </c:lineChart>
      <c:catAx>
        <c:axId val="17779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26800"/>
        <c:crosses val="autoZero"/>
        <c:auto val="1"/>
        <c:lblAlgn val="ctr"/>
        <c:lblOffset val="100"/>
        <c:noMultiLvlLbl val="0"/>
      </c:catAx>
      <c:valAx>
        <c:axId val="177792680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7779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1'!$AR$12</c:f>
              <c:strCache>
                <c:ptCount val="1"/>
                <c:pt idx="0">
                  <c:v>Over-Utilized</c:v>
                </c:pt>
              </c:strCache>
            </c:strRef>
          </c:tx>
          <c:spPr>
            <a:solidFill>
              <a:srgbClr val="00E1F2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EC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FA-43A6-9A7C-E6C2669987A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FA-43A6-9A7C-E6C2669987A4}"/>
              </c:ext>
            </c:extLst>
          </c:dPt>
          <c:val>
            <c:numRef>
              <c:f>'Analysis 1'!$AS$12:$AT$12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FA-43A6-9A7C-E6C26699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1'!$AR$13</c:f>
              <c:strCache>
                <c:ptCount val="1"/>
                <c:pt idx="0">
                  <c:v>Under-Utilized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94F7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20-429B-B17C-3AF508BC15A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20-429B-B17C-3AF508BC15A7}"/>
              </c:ext>
            </c:extLst>
          </c:dPt>
          <c:val>
            <c:numRef>
              <c:f>'Analysis 1'!$AS$13:$AT$13</c:f>
              <c:numCache>
                <c:formatCode>0%</c:formatCode>
                <c:ptCount val="2"/>
                <c:pt idx="0">
                  <c:v>0.24675324675324675</c:v>
                </c:pt>
                <c:pt idx="1">
                  <c:v>0.75324675324675328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0-429B-B17C-3AF508BC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1'!$AR$14</c:f>
              <c:strCache>
                <c:ptCount val="1"/>
                <c:pt idx="0">
                  <c:v>Well-Utilized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D2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5-4CAB-B8F3-AB688A8F8E11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5-4CAB-B8F3-AB688A8F8E11}"/>
              </c:ext>
            </c:extLst>
          </c:dPt>
          <c:val>
            <c:numRef>
              <c:f>'Analysis 1'!$AS$14:$AT$14</c:f>
              <c:numCache>
                <c:formatCode>0%</c:formatCode>
                <c:ptCount val="2"/>
                <c:pt idx="0">
                  <c:v>0.4935064935064935</c:v>
                </c:pt>
                <c:pt idx="1">
                  <c:v>0.50649350649350655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5-4CAB-B8F3-AB688A8F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1!PivotTable7</c:name>
    <c:fmtId val="26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1'!$Q$7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1'!$P$8:$P$9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 1'!$Q$8:$Q$9</c:f>
              <c:numCache>
                <c:formatCode>_ * #,##0_ ;_ * \-#,##0_ ;_ * "-"??_ ;_ @_ 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4-48C5-9ABC-015D9CCF88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2979519"/>
        <c:axId val="822977855"/>
      </c:lineChart>
      <c:catAx>
        <c:axId val="8229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7855"/>
        <c:crosses val="autoZero"/>
        <c:auto val="1"/>
        <c:lblAlgn val="ctr"/>
        <c:lblOffset val="100"/>
        <c:noMultiLvlLbl val="0"/>
      </c:catAx>
      <c:valAx>
        <c:axId val="82297785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8229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1'!$AC$7</c:f>
              <c:strCache>
                <c:ptCount val="1"/>
                <c:pt idx="0">
                  <c:v>Total Riders (Passengers)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1'!$AB$8:$AB$14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'Analysis 1'!$AC$8:$AC$14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0-41C7-881F-174ACE860399}"/>
            </c:ext>
          </c:extLst>
        </c:ser>
        <c:ser>
          <c:idx val="2"/>
          <c:order val="2"/>
          <c:tx>
            <c:strRef>
              <c:f>'Analysis 1'!$AE$7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00E1F2"/>
            </a:solidFill>
            <a:ln>
              <a:noFill/>
            </a:ln>
            <a:effectLst/>
          </c:spPr>
          <c:invertIfNegative val="0"/>
          <c:val>
            <c:numRef>
              <c:f>'Analysis 1'!$AE$8:$AE$14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0-41C7-881F-174ACE860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575424"/>
        <c:axId val="1628575840"/>
      </c:barChart>
      <c:lineChart>
        <c:grouping val="standard"/>
        <c:varyColors val="0"/>
        <c:ser>
          <c:idx val="1"/>
          <c:order val="1"/>
          <c:tx>
            <c:strRef>
              <c:f>'Analysis 1'!$AD$7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1'!$AD$8:$AD$14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1C7-881F-174ACE860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75424"/>
        <c:axId val="1628575840"/>
      </c:lineChart>
      <c:catAx>
        <c:axId val="16285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75840"/>
        <c:crosses val="autoZero"/>
        <c:auto val="1"/>
        <c:lblAlgn val="ctr"/>
        <c:lblOffset val="100"/>
        <c:noMultiLvlLbl val="0"/>
      </c:catAx>
      <c:valAx>
        <c:axId val="162857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85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1!PivotTable10</c:name>
    <c:fmtId val="35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1'!$Z$30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1'!$Y$31:$Y$32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'Analysis 1'!$Z$31:$Z$32</c:f>
              <c:numCache>
                <c:formatCode>_ * #,##0_ ;_ * \-#,##0_ ;_ * "-"??_ ;_ @_ 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D-41B2-9173-08F95AA557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7931792"/>
        <c:axId val="1777926800"/>
      </c:lineChart>
      <c:catAx>
        <c:axId val="17779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26800"/>
        <c:crosses val="autoZero"/>
        <c:auto val="1"/>
        <c:lblAlgn val="ctr"/>
        <c:lblOffset val="100"/>
        <c:noMultiLvlLbl val="0"/>
      </c:catAx>
      <c:valAx>
        <c:axId val="177792680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7779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1'!$AR$12</c:f>
              <c:strCache>
                <c:ptCount val="1"/>
                <c:pt idx="0">
                  <c:v>Over-Utilized</c:v>
                </c:pt>
              </c:strCache>
            </c:strRef>
          </c:tx>
          <c:spPr>
            <a:solidFill>
              <a:srgbClr val="00E1F2"/>
            </a:solidFill>
          </c:spPr>
          <c:dPt>
            <c:idx val="0"/>
            <c:bubble3D val="0"/>
            <c:spPr>
              <a:solidFill>
                <a:srgbClr val="00E1F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CD-49D6-8CF1-AF421F03E675}"/>
              </c:ext>
            </c:extLst>
          </c:dPt>
          <c:val>
            <c:numRef>
              <c:f>'Analysis 1'!$AS$12:$AT$12</c:f>
              <c:numCache>
                <c:formatCode>0%</c:formatCode>
                <c:ptCount val="2"/>
                <c:pt idx="0">
                  <c:v>0.25974025974025972</c:v>
                </c:pt>
                <c:pt idx="1">
                  <c:v>0.74025974025974028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D-49D6-8CF1-AF421F03E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'Analysis 1'!$AR$13</c:f>
              <c:strCache>
                <c:ptCount val="1"/>
                <c:pt idx="0">
                  <c:v>Under-Utilized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00E1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64-43E9-9ABA-7041539D0E3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'Analysis 1'!$AS$13:$AT$13</c:f>
              <c:numCache>
                <c:formatCode>0%</c:formatCode>
                <c:ptCount val="2"/>
                <c:pt idx="0">
                  <c:v>0.24675324675324675</c:v>
                </c:pt>
                <c:pt idx="1">
                  <c:v>0.75324675324675328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4-43E9-9ABA-7041539D0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'Analysis 1'!$AR$14</c:f>
              <c:strCache>
                <c:ptCount val="1"/>
                <c:pt idx="0">
                  <c:v>Well-Utilized</c:v>
                </c:pt>
              </c:strCache>
            </c:strRef>
          </c:tx>
          <c:dPt>
            <c:idx val="0"/>
            <c:bubble3D val="0"/>
            <c:spPr>
              <a:solidFill>
                <a:srgbClr val="00E1F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E3-4036-B059-D07366889E9A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3-4036-B059-D07366889E9A}"/>
              </c:ext>
            </c:extLst>
          </c:dPt>
          <c:val>
            <c:numRef>
              <c:f>'Analysis 1'!$AS$14:$AT$14</c:f>
              <c:numCache>
                <c:formatCode>0%</c:formatCode>
                <c:ptCount val="2"/>
                <c:pt idx="0">
                  <c:v>0.4935064935064935</c:v>
                </c:pt>
                <c:pt idx="1">
                  <c:v>0.50649350649350655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036-B059-D0736688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1!PivotTable1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ECFF"/>
          </a:solidFill>
          <a:ln>
            <a:solidFill>
              <a:srgbClr val="009F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573337503372825"/>
          <c:y val="5.2231718898385564E-2"/>
          <c:w val="0.63090213898496339"/>
          <c:h val="0.895536562203228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1'!$I$7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ECFF"/>
            </a:solidFill>
            <a:ln>
              <a:solidFill>
                <a:srgbClr val="009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1'!$H$8:$H$10</c:f>
              <c:strCache>
                <c:ptCount val="3"/>
                <c:pt idx="0">
                  <c:v>05:00 AM-10:00 AM</c:v>
                </c:pt>
                <c:pt idx="1">
                  <c:v>10:00 AM-03:00 PM</c:v>
                </c:pt>
                <c:pt idx="2">
                  <c:v>12:00 AM-05:00 AM</c:v>
                </c:pt>
              </c:strCache>
            </c:strRef>
          </c:cat>
          <c:val>
            <c:numRef>
              <c:f>'Analysis 1'!$I$8:$I$10</c:f>
              <c:numCache>
                <c:formatCode>_ * #,##0_ ;_ * \-#,##0_ ;_ * "-"??_ ;_ @_ </c:formatCode>
                <c:ptCount val="3"/>
                <c:pt idx="0">
                  <c:v>3021</c:v>
                </c:pt>
                <c:pt idx="1">
                  <c:v>2119</c:v>
                </c:pt>
                <c:pt idx="2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0-4396-A273-E241A9C2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5186287"/>
        <c:axId val="405186703"/>
      </c:barChart>
      <c:catAx>
        <c:axId val="40518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86703"/>
        <c:crosses val="autoZero"/>
        <c:auto val="1"/>
        <c:lblAlgn val="ctr"/>
        <c:lblOffset val="100"/>
        <c:noMultiLvlLbl val="0"/>
      </c:catAx>
      <c:valAx>
        <c:axId val="405186703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40518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[Transportation Dashboard.xlsx]Analysis 1!PivotTable7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EC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1'!$Q$7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EC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1'!$P$8:$P$9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'Analysis 1'!$Q$8:$Q$9</c:f>
              <c:numCache>
                <c:formatCode>_ * #,##0_ ;_ * \-#,##0_ ;_ * "-"??_ ;_ @_ 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A-4DBE-A8E1-147250B45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2979519"/>
        <c:axId val="822977855"/>
      </c:lineChart>
      <c:catAx>
        <c:axId val="8229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7855"/>
        <c:crosses val="autoZero"/>
        <c:auto val="1"/>
        <c:lblAlgn val="ctr"/>
        <c:lblOffset val="100"/>
        <c:noMultiLvlLbl val="0"/>
      </c:catAx>
      <c:valAx>
        <c:axId val="822977855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8229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chart" Target="../charts/chart14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4.png"/><Relationship Id="rId11" Type="http://schemas.openxmlformats.org/officeDocument/2006/relationships/chart" Target="../charts/chart13.xml"/><Relationship Id="rId5" Type="http://schemas.openxmlformats.org/officeDocument/2006/relationships/chart" Target="../charts/chart9.xml"/><Relationship Id="rId10" Type="http://schemas.openxmlformats.org/officeDocument/2006/relationships/chart" Target="../charts/chart12.xml"/><Relationship Id="rId4" Type="http://schemas.openxmlformats.org/officeDocument/2006/relationships/image" Target="../media/image3.png"/><Relationship Id="rId9" Type="http://schemas.openxmlformats.org/officeDocument/2006/relationships/chart" Target="../charts/chart11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10</xdr:row>
      <xdr:rowOff>121920</xdr:rowOff>
    </xdr:from>
    <xdr:to>
      <xdr:col>9</xdr:col>
      <xdr:colOff>289560</xdr:colOff>
      <xdr:row>18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DE4D-C9DF-4DA5-920F-D8089D6C2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3</xdr:row>
      <xdr:rowOff>22860</xdr:rowOff>
    </xdr:from>
    <xdr:to>
      <xdr:col>20</xdr:col>
      <xdr:colOff>342900</xdr:colOff>
      <xdr:row>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326ACA-6BBB-4E43-8822-0780E7F9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358140</xdr:colOff>
      <xdr:row>16</xdr:row>
      <xdr:rowOff>53340</xdr:rowOff>
    </xdr:from>
    <xdr:to>
      <xdr:col>30</xdr:col>
      <xdr:colOff>563880</xdr:colOff>
      <xdr:row>24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C73DA0-26D3-45B8-A1C5-08220486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601980</xdr:colOff>
      <xdr:row>28</xdr:row>
      <xdr:rowOff>144780</xdr:rowOff>
    </xdr:from>
    <xdr:to>
      <xdr:col>30</xdr:col>
      <xdr:colOff>1097280</xdr:colOff>
      <xdr:row>41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C14FB-B4FD-43B9-A785-651201554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83820</xdr:colOff>
      <xdr:row>17</xdr:row>
      <xdr:rowOff>45720</xdr:rowOff>
    </xdr:from>
    <xdr:to>
      <xdr:col>43</xdr:col>
      <xdr:colOff>190500</xdr:colOff>
      <xdr:row>30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D5503-8E55-4D9C-A587-BB56ADF4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457200</xdr:colOff>
      <xdr:row>17</xdr:row>
      <xdr:rowOff>38100</xdr:rowOff>
    </xdr:from>
    <xdr:to>
      <xdr:col>45</xdr:col>
      <xdr:colOff>434340</xdr:colOff>
      <xdr:row>30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95F564-2A0B-4085-93F4-344AB94F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17</xdr:row>
      <xdr:rowOff>30480</xdr:rowOff>
    </xdr:from>
    <xdr:to>
      <xdr:col>50</xdr:col>
      <xdr:colOff>434340</xdr:colOff>
      <xdr:row>29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C7F894-E464-41AD-9942-211BEE45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30482</xdr:rowOff>
    </xdr:from>
    <xdr:to>
      <xdr:col>14</xdr:col>
      <xdr:colOff>510541</xdr:colOff>
      <xdr:row>43</xdr:row>
      <xdr:rowOff>152403</xdr:rowOff>
    </xdr:to>
    <xdr:sp macro="" textlink="">
      <xdr:nvSpPr>
        <xdr:cNvPr id="16" name="Arrow: Pentagon 15">
          <a:extLst>
            <a:ext uri="{FF2B5EF4-FFF2-40B4-BE49-F238E27FC236}">
              <a16:creationId xmlns:a16="http://schemas.microsoft.com/office/drawing/2014/main" id="{9BC6B57C-2056-43CB-AB71-2C1D4715F14C}"/>
            </a:ext>
          </a:extLst>
        </xdr:cNvPr>
        <xdr:cNvSpPr/>
      </xdr:nvSpPr>
      <xdr:spPr>
        <a:xfrm rot="10800000">
          <a:off x="1501140" y="3048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bg2">
                <a:lumMod val="1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563880</xdr:colOff>
      <xdr:row>0</xdr:row>
      <xdr:rowOff>38102</xdr:rowOff>
    </xdr:from>
    <xdr:to>
      <xdr:col>16</xdr:col>
      <xdr:colOff>182881</xdr:colOff>
      <xdr:row>43</xdr:row>
      <xdr:rowOff>160023</xdr:rowOff>
    </xdr:to>
    <xdr:sp macro="" textlink="">
      <xdr:nvSpPr>
        <xdr:cNvPr id="17" name="Arrow: Pentagon 16">
          <a:extLst>
            <a:ext uri="{FF2B5EF4-FFF2-40B4-BE49-F238E27FC236}">
              <a16:creationId xmlns:a16="http://schemas.microsoft.com/office/drawing/2014/main" id="{B2C4F1B6-A59D-4EA9-B8D0-E188152B44FB}"/>
            </a:ext>
          </a:extLst>
        </xdr:cNvPr>
        <xdr:cNvSpPr/>
      </xdr:nvSpPr>
      <xdr:spPr>
        <a:xfrm rot="10800000">
          <a:off x="2392680" y="3810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bg2">
                <a:lumMod val="25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bg2">
                <a:lumMod val="1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281940</xdr:colOff>
      <xdr:row>0</xdr:row>
      <xdr:rowOff>2</xdr:rowOff>
    </xdr:from>
    <xdr:to>
      <xdr:col>17</xdr:col>
      <xdr:colOff>510541</xdr:colOff>
      <xdr:row>43</xdr:row>
      <xdr:rowOff>121923</xdr:rowOff>
    </xdr:to>
    <xdr:sp macro="" textlink="">
      <xdr:nvSpPr>
        <xdr:cNvPr id="7" name="Arrow: Pentagon 6">
          <a:extLst>
            <a:ext uri="{FF2B5EF4-FFF2-40B4-BE49-F238E27FC236}">
              <a16:creationId xmlns:a16="http://schemas.microsoft.com/office/drawing/2014/main" id="{0EB0653F-F24A-4F90-936B-84F7B234ECFF}"/>
            </a:ext>
          </a:extLst>
        </xdr:cNvPr>
        <xdr:cNvSpPr/>
      </xdr:nvSpPr>
      <xdr:spPr>
        <a:xfrm rot="10800000">
          <a:off x="3329940" y="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bg2">
                <a:lumMod val="10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bg2">
                <a:lumMod val="1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563880</xdr:colOff>
      <xdr:row>0</xdr:row>
      <xdr:rowOff>7622</xdr:rowOff>
    </xdr:from>
    <xdr:to>
      <xdr:col>19</xdr:col>
      <xdr:colOff>182881</xdr:colOff>
      <xdr:row>43</xdr:row>
      <xdr:rowOff>129543</xdr:rowOff>
    </xdr:to>
    <xdr:sp macro="" textlink="">
      <xdr:nvSpPr>
        <xdr:cNvPr id="8" name="Arrow: Pentagon 7">
          <a:extLst>
            <a:ext uri="{FF2B5EF4-FFF2-40B4-BE49-F238E27FC236}">
              <a16:creationId xmlns:a16="http://schemas.microsoft.com/office/drawing/2014/main" id="{96006D75-5F95-4F71-97A8-D5949760E367}"/>
            </a:ext>
          </a:extLst>
        </xdr:cNvPr>
        <xdr:cNvSpPr/>
      </xdr:nvSpPr>
      <xdr:spPr>
        <a:xfrm rot="10800000">
          <a:off x="4221480" y="762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bg2">
                <a:lumMod val="10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228600</xdr:colOff>
      <xdr:row>0</xdr:row>
      <xdr:rowOff>30482</xdr:rowOff>
    </xdr:from>
    <xdr:to>
      <xdr:col>20</xdr:col>
      <xdr:colOff>457201</xdr:colOff>
      <xdr:row>43</xdr:row>
      <xdr:rowOff>152403</xdr:rowOff>
    </xdr:to>
    <xdr:sp macro="" textlink="">
      <xdr:nvSpPr>
        <xdr:cNvPr id="6" name="Arrow: Pentagon 5">
          <a:extLst>
            <a:ext uri="{FF2B5EF4-FFF2-40B4-BE49-F238E27FC236}">
              <a16:creationId xmlns:a16="http://schemas.microsoft.com/office/drawing/2014/main" id="{8D771656-E883-49C1-80DA-C7E4BF15B16A}"/>
            </a:ext>
          </a:extLst>
        </xdr:cNvPr>
        <xdr:cNvSpPr/>
      </xdr:nvSpPr>
      <xdr:spPr>
        <a:xfrm rot="10800000">
          <a:off x="5105400" y="3048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510540</xdr:colOff>
      <xdr:row>0</xdr:row>
      <xdr:rowOff>38102</xdr:rowOff>
    </xdr:from>
    <xdr:to>
      <xdr:col>22</xdr:col>
      <xdr:colOff>129541</xdr:colOff>
      <xdr:row>43</xdr:row>
      <xdr:rowOff>160023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652664AE-A739-4606-A06D-3DA4FDE58E5E}"/>
            </a:ext>
          </a:extLst>
        </xdr:cNvPr>
        <xdr:cNvSpPr/>
      </xdr:nvSpPr>
      <xdr:spPr>
        <a:xfrm rot="10800000">
          <a:off x="5996940" y="3810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tx1">
                <a:lumMod val="85000"/>
                <a:lumOff val="1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228600</xdr:colOff>
      <xdr:row>0</xdr:row>
      <xdr:rowOff>22862</xdr:rowOff>
    </xdr:from>
    <xdr:to>
      <xdr:col>23</xdr:col>
      <xdr:colOff>457201</xdr:colOff>
      <xdr:row>43</xdr:row>
      <xdr:rowOff>144783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C549090C-1CFA-4BFB-920C-5206F5DDC6D4}"/>
            </a:ext>
          </a:extLst>
        </xdr:cNvPr>
        <xdr:cNvSpPr/>
      </xdr:nvSpPr>
      <xdr:spPr>
        <a:xfrm rot="10800000">
          <a:off x="6934200" y="2286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tx1">
                <a:lumMod val="75000"/>
                <a:lumOff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480057</xdr:colOff>
      <xdr:row>0</xdr:row>
      <xdr:rowOff>0</xdr:rowOff>
    </xdr:from>
    <xdr:to>
      <xdr:col>25</xdr:col>
      <xdr:colOff>99058</xdr:colOff>
      <xdr:row>43</xdr:row>
      <xdr:rowOff>121921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1FC8CD0E-F9EB-4AB7-ACAD-4E0D66F9A980}"/>
            </a:ext>
          </a:extLst>
        </xdr:cNvPr>
        <xdr:cNvSpPr/>
      </xdr:nvSpPr>
      <xdr:spPr>
        <a:xfrm rot="10800000">
          <a:off x="7795257" y="0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tx1">
                <a:lumMod val="75000"/>
                <a:lumOff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76200</xdr:colOff>
      <xdr:row>0</xdr:row>
      <xdr:rowOff>15242</xdr:rowOff>
    </xdr:from>
    <xdr:to>
      <xdr:col>26</xdr:col>
      <xdr:colOff>304801</xdr:colOff>
      <xdr:row>43</xdr:row>
      <xdr:rowOff>137163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813854A2-D25A-4E35-9924-A80063310755}"/>
            </a:ext>
          </a:extLst>
        </xdr:cNvPr>
        <xdr:cNvSpPr/>
      </xdr:nvSpPr>
      <xdr:spPr>
        <a:xfrm rot="10800000">
          <a:off x="8610600" y="15242"/>
          <a:ext cx="7543801" cy="7985761"/>
        </a:xfrm>
        <a:prstGeom prst="homePlate">
          <a:avLst/>
        </a:prstGeom>
        <a:gradFill>
          <a:gsLst>
            <a:gs pos="0">
              <a:schemeClr val="tx1"/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tx1">
                <a:lumMod val="75000"/>
                <a:lumOff val="25000"/>
              </a:schemeClr>
            </a:gs>
            <a:gs pos="100000">
              <a:schemeClr val="tx1">
                <a:lumMod val="75000"/>
                <a:lumOff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167640</xdr:colOff>
      <xdr:row>1</xdr:row>
      <xdr:rowOff>76200</xdr:rowOff>
    </xdr:from>
    <xdr:to>
      <xdr:col>1</xdr:col>
      <xdr:colOff>76200</xdr:colOff>
      <xdr:row>36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1F7DA38-9555-442F-B586-377CB79C69BF}"/>
            </a:ext>
          </a:extLst>
        </xdr:cNvPr>
        <xdr:cNvSpPr/>
      </xdr:nvSpPr>
      <xdr:spPr>
        <a:xfrm>
          <a:off x="167640" y="259080"/>
          <a:ext cx="518160" cy="6438900"/>
        </a:xfrm>
        <a:prstGeom prst="roundRect">
          <a:avLst/>
        </a:prstGeom>
        <a:gradFill>
          <a:gsLst>
            <a:gs pos="100000">
              <a:schemeClr val="bg2">
                <a:lumMod val="10000"/>
              </a:schemeClr>
            </a:gs>
            <a:gs pos="66000">
              <a:schemeClr val="tx1">
                <a:lumMod val="75000"/>
                <a:lumOff val="25000"/>
              </a:schemeClr>
            </a:gs>
            <a:gs pos="24000">
              <a:schemeClr val="tx1">
                <a:lumMod val="65000"/>
                <a:lumOff val="35000"/>
              </a:schemeClr>
            </a:gs>
            <a:gs pos="0">
              <a:schemeClr val="bg2">
                <a:lumMod val="25000"/>
              </a:scheme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327661</xdr:colOff>
      <xdr:row>9</xdr:row>
      <xdr:rowOff>114300</xdr:rowOff>
    </xdr:from>
    <xdr:to>
      <xdr:col>10</xdr:col>
      <xdr:colOff>53341</xdr:colOff>
      <xdr:row>26</xdr:row>
      <xdr:rowOff>30480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B24BE9F-028E-499E-B2D8-90486C448CA1}"/>
            </a:ext>
          </a:extLst>
        </xdr:cNvPr>
        <xdr:cNvSpPr/>
      </xdr:nvSpPr>
      <xdr:spPr>
        <a:xfrm>
          <a:off x="937261" y="1760220"/>
          <a:ext cx="5212080" cy="3025140"/>
        </a:xfrm>
        <a:prstGeom prst="roundRect">
          <a:avLst>
            <a:gd name="adj" fmla="val 1928"/>
          </a:avLst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160020</xdr:colOff>
      <xdr:row>2</xdr:row>
      <xdr:rowOff>137161</xdr:rowOff>
    </xdr:from>
    <xdr:to>
      <xdr:col>23</xdr:col>
      <xdr:colOff>160020</xdr:colOff>
      <xdr:row>36</xdr:row>
      <xdr:rowOff>131537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25B59A58-E623-4A1E-AEAB-A13409FF50D8}"/>
            </a:ext>
          </a:extLst>
        </xdr:cNvPr>
        <xdr:cNvSpPr/>
      </xdr:nvSpPr>
      <xdr:spPr>
        <a:xfrm>
          <a:off x="10523220" y="502921"/>
          <a:ext cx="3657600" cy="6212296"/>
        </a:xfrm>
        <a:prstGeom prst="roundRect">
          <a:avLst>
            <a:gd name="adj" fmla="val 1636"/>
          </a:avLst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236220</xdr:colOff>
      <xdr:row>9</xdr:row>
      <xdr:rowOff>114300</xdr:rowOff>
    </xdr:from>
    <xdr:to>
      <xdr:col>16</xdr:col>
      <xdr:colOff>594360</xdr:colOff>
      <xdr:row>36</xdr:row>
      <xdr:rowOff>114300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3837BCC-B87D-4312-A0F3-9A248F198B74}"/>
            </a:ext>
          </a:extLst>
        </xdr:cNvPr>
        <xdr:cNvSpPr/>
      </xdr:nvSpPr>
      <xdr:spPr>
        <a:xfrm>
          <a:off x="6332220" y="1760220"/>
          <a:ext cx="4015740" cy="4937760"/>
        </a:xfrm>
        <a:prstGeom prst="roundRect">
          <a:avLst>
            <a:gd name="adj" fmla="val 1161"/>
          </a:avLst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327660</xdr:colOff>
      <xdr:row>27</xdr:row>
      <xdr:rowOff>7620</xdr:rowOff>
    </xdr:from>
    <xdr:to>
      <xdr:col>10</xdr:col>
      <xdr:colOff>53340</xdr:colOff>
      <xdr:row>36</xdr:row>
      <xdr:rowOff>106680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7BB2CF18-EC38-472E-8A92-69BFB094FABE}"/>
            </a:ext>
          </a:extLst>
        </xdr:cNvPr>
        <xdr:cNvSpPr/>
      </xdr:nvSpPr>
      <xdr:spPr>
        <a:xfrm>
          <a:off x="937260" y="4945380"/>
          <a:ext cx="5212080" cy="1744980"/>
        </a:xfrm>
        <a:prstGeom prst="roundRect">
          <a:avLst>
            <a:gd name="adj" fmla="val 3694"/>
          </a:avLst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335280</xdr:colOff>
      <xdr:row>2</xdr:row>
      <xdr:rowOff>137160</xdr:rowOff>
    </xdr:from>
    <xdr:to>
      <xdr:col>16</xdr:col>
      <xdr:colOff>594360</xdr:colOff>
      <xdr:row>8</xdr:row>
      <xdr:rowOff>175262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D0CCAC4-405A-45D3-BAE6-A58FE08B37C4}"/>
            </a:ext>
          </a:extLst>
        </xdr:cNvPr>
        <xdr:cNvGrpSpPr/>
      </xdr:nvGrpSpPr>
      <xdr:grpSpPr>
        <a:xfrm>
          <a:off x="944880" y="502920"/>
          <a:ext cx="9403080" cy="1135382"/>
          <a:chOff x="944880" y="502920"/>
          <a:chExt cx="9582472" cy="1135382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F9EFEED6-449D-402E-8134-A47193C3247F}"/>
              </a:ext>
            </a:extLst>
          </xdr:cNvPr>
          <xdr:cNvSpPr/>
        </xdr:nvSpPr>
        <xdr:spPr>
          <a:xfrm>
            <a:off x="944880" y="510540"/>
            <a:ext cx="9582472" cy="1082040"/>
          </a:xfrm>
          <a:prstGeom prst="roundRect">
            <a:avLst>
              <a:gd name="adj" fmla="val 4750"/>
            </a:avLst>
          </a:prstGeom>
          <a:solidFill>
            <a:schemeClr val="tx1"/>
          </a:solidFill>
          <a:ln>
            <a:noFill/>
          </a:ln>
          <a:effectLst>
            <a:outerShdw blurRad="50800" dist="50800" dir="5400000" sx="101000" sy="101000" algn="ctr" rotWithShape="0">
              <a:srgbClr val="00ECFF">
                <a:alpha val="4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4F5FF01D-8883-4F5E-9889-360921854663}"/>
              </a:ext>
            </a:extLst>
          </xdr:cNvPr>
          <xdr:cNvSpPr txBox="1"/>
        </xdr:nvSpPr>
        <xdr:spPr>
          <a:xfrm>
            <a:off x="998220" y="502920"/>
            <a:ext cx="180594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IN" sz="14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Passengers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FC3F325C-F72A-4F0E-A249-ED4334F726C5}"/>
              </a:ext>
            </a:extLst>
          </xdr:cNvPr>
          <xdr:cNvSpPr txBox="1"/>
        </xdr:nvSpPr>
        <xdr:spPr>
          <a:xfrm>
            <a:off x="3323178" y="502920"/>
            <a:ext cx="2173761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Avg. Riders Per Trip</a:t>
            </a:r>
            <a:endParaRPr lang="en-IN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277F8FB6-F0DC-4C74-8819-215A5F273806}"/>
              </a:ext>
            </a:extLst>
          </xdr:cNvPr>
          <xdr:cNvSpPr txBox="1"/>
        </xdr:nvSpPr>
        <xdr:spPr>
          <a:xfrm>
            <a:off x="6027420" y="502920"/>
            <a:ext cx="180594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Busiest Route</a:t>
            </a:r>
            <a:r>
              <a:rPr lang="en-IN" sz="1400" baseline="0">
                <a:solidFill>
                  <a:schemeClr val="bg1"/>
                </a:solidFill>
                <a:latin typeface="+mn-lt"/>
                <a:cs typeface="+mn-cs"/>
              </a:rPr>
              <a:t> </a:t>
            </a:r>
            <a:endParaRPr lang="en-IN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5A72E34-0CF9-4D5D-B053-94EED0E6E706}"/>
              </a:ext>
            </a:extLst>
          </xdr:cNvPr>
          <xdr:cNvSpPr txBox="1"/>
        </xdr:nvSpPr>
        <xdr:spPr>
          <a:xfrm>
            <a:off x="8542020" y="502920"/>
            <a:ext cx="180594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Least Busy Route</a:t>
            </a:r>
            <a:endParaRPr lang="en-IN" sz="14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Analysis 1'!C8">
        <xdr:nvSpPr>
          <xdr:cNvPr id="22" name="TextBox 21">
            <a:extLst>
              <a:ext uri="{FF2B5EF4-FFF2-40B4-BE49-F238E27FC236}">
                <a16:creationId xmlns:a16="http://schemas.microsoft.com/office/drawing/2014/main" id="{0C10ED58-B1D2-4CEF-B63E-07EEF3533D76}"/>
              </a:ext>
            </a:extLst>
          </xdr:cNvPr>
          <xdr:cNvSpPr txBox="1"/>
        </xdr:nvSpPr>
        <xdr:spPr>
          <a:xfrm>
            <a:off x="990600" y="1059182"/>
            <a:ext cx="180594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FA1DAD-B98D-4B54-8E01-20BD41498428}" type="TxLink">
              <a:rPr lang="en-US" sz="16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 6,587 </a:t>
            </a:fld>
            <a:endParaRPr lang="en-IN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B90D5E8F-9743-4E34-B951-3BEBB7A27895}"/>
              </a:ext>
            </a:extLst>
          </xdr:cNvPr>
          <xdr:cNvSpPr txBox="1"/>
        </xdr:nvSpPr>
        <xdr:spPr>
          <a:xfrm>
            <a:off x="3505200" y="1059182"/>
            <a:ext cx="180594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33</a:t>
            </a:r>
          </a:p>
        </xdr:txBody>
      </xdr:sp>
      <xdr:sp macro="" textlink="'Analysis 1'!C15">
        <xdr:nvSpPr>
          <xdr:cNvPr id="29" name="TextBox 28">
            <a:extLst>
              <a:ext uri="{FF2B5EF4-FFF2-40B4-BE49-F238E27FC236}">
                <a16:creationId xmlns:a16="http://schemas.microsoft.com/office/drawing/2014/main" id="{255D4B27-422B-49C8-A6A2-E2012886EBA8}"/>
              </a:ext>
            </a:extLst>
          </xdr:cNvPr>
          <xdr:cNvSpPr txBox="1"/>
        </xdr:nvSpPr>
        <xdr:spPr>
          <a:xfrm>
            <a:off x="5945781" y="1066802"/>
            <a:ext cx="2089624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07AA1E9-E09C-427E-A2AF-C8333605DFB8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East-West Express</a:t>
            </a:fld>
            <a:endParaRPr lang="en-IN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Analysis 1'!C19">
        <xdr:nvSpPr>
          <xdr:cNvPr id="30" name="TextBox 29">
            <a:extLst>
              <a:ext uri="{FF2B5EF4-FFF2-40B4-BE49-F238E27FC236}">
                <a16:creationId xmlns:a16="http://schemas.microsoft.com/office/drawing/2014/main" id="{F6858431-6CF4-48AF-B925-6EC97255FD21}"/>
              </a:ext>
            </a:extLst>
          </xdr:cNvPr>
          <xdr:cNvSpPr txBox="1"/>
        </xdr:nvSpPr>
        <xdr:spPr>
          <a:xfrm>
            <a:off x="8580993" y="1059182"/>
            <a:ext cx="180594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032CA2F-CCFB-468D-81F4-B89464ED2E76}" type="TxLink">
              <a:rPr lang="en-US" sz="1400" b="1" i="0" u="none" strike="noStrike">
                <a:solidFill>
                  <a:schemeClr val="bg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South Line</a:t>
            </a:fld>
            <a:endParaRPr lang="en-IN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487680</xdr:colOff>
      <xdr:row>5</xdr:row>
      <xdr:rowOff>114300</xdr:rowOff>
    </xdr:from>
    <xdr:to>
      <xdr:col>16</xdr:col>
      <xdr:colOff>426720</xdr:colOff>
      <xdr:row>5</xdr:row>
      <xdr:rowOff>160019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3C20DA7-49EE-429C-A6C6-74F955D58252}"/>
            </a:ext>
          </a:extLst>
        </xdr:cNvPr>
        <xdr:cNvSpPr/>
      </xdr:nvSpPr>
      <xdr:spPr>
        <a:xfrm>
          <a:off x="1097280" y="1028700"/>
          <a:ext cx="9083040" cy="45719"/>
        </a:xfrm>
        <a:prstGeom prst="rect">
          <a:avLst/>
        </a:prstGeom>
        <a:gradFill flip="none" rotWithShape="1">
          <a:gsLst>
            <a:gs pos="0">
              <a:schemeClr val="tx1"/>
            </a:gs>
            <a:gs pos="53000">
              <a:srgbClr val="00F9FF"/>
            </a:gs>
            <a:gs pos="100000">
              <a:schemeClr val="bg2">
                <a:lumMod val="10000"/>
              </a:schemeClr>
            </a:gs>
          </a:gsLst>
          <a:path path="shape">
            <a:fillToRect l="50000" t="50000" r="50000" b="50000"/>
          </a:path>
          <a:tileRect/>
        </a:gradFill>
        <a:ln>
          <a:gradFill>
            <a:gsLst>
              <a:gs pos="0">
                <a:schemeClr val="bg2">
                  <a:lumMod val="25000"/>
                </a:schemeClr>
              </a:gs>
              <a:gs pos="68000">
                <a:schemeClr val="bg2">
                  <a:lumMod val="50000"/>
                </a:schemeClr>
              </a:gs>
              <a:gs pos="83000">
                <a:schemeClr val="bg2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lin ang="5400000" scaled="1"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594360</xdr:colOff>
      <xdr:row>5</xdr:row>
      <xdr:rowOff>53340</xdr:rowOff>
    </xdr:from>
    <xdr:to>
      <xdr:col>7</xdr:col>
      <xdr:colOff>175260</xdr:colOff>
      <xdr:row>6</xdr:row>
      <xdr:rowOff>60960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DD133D1-6C90-4470-94BE-722310926E4F}"/>
            </a:ext>
          </a:extLst>
        </xdr:cNvPr>
        <xdr:cNvSpPr/>
      </xdr:nvSpPr>
      <xdr:spPr>
        <a:xfrm>
          <a:off x="4251960" y="967740"/>
          <a:ext cx="190500" cy="190500"/>
        </a:xfrm>
        <a:prstGeom prst="ellipse">
          <a:avLst/>
        </a:prstGeom>
        <a:gradFill flip="none" rotWithShape="1">
          <a:gsLst>
            <a:gs pos="62000">
              <a:schemeClr val="bg1">
                <a:lumMod val="65000"/>
              </a:schemeClr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path path="circle">
            <a:fillToRect l="100000" t="100000"/>
          </a:path>
          <a:tileRect r="-100000" b="-100000"/>
        </a:gradFill>
        <a:ln>
          <a:solidFill>
            <a:srgbClr val="00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91440</xdr:colOff>
      <xdr:row>5</xdr:row>
      <xdr:rowOff>38100</xdr:rowOff>
    </xdr:from>
    <xdr:to>
      <xdr:col>15</xdr:col>
      <xdr:colOff>281940</xdr:colOff>
      <xdr:row>6</xdr:row>
      <xdr:rowOff>45720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421AFEC-408E-4AE4-B908-2D734A5B9CA4}"/>
            </a:ext>
          </a:extLst>
        </xdr:cNvPr>
        <xdr:cNvSpPr/>
      </xdr:nvSpPr>
      <xdr:spPr>
        <a:xfrm>
          <a:off x="9235440" y="952500"/>
          <a:ext cx="190500" cy="190500"/>
        </a:xfrm>
        <a:prstGeom prst="ellipse">
          <a:avLst/>
        </a:prstGeom>
        <a:gradFill flip="none" rotWithShape="1">
          <a:gsLst>
            <a:gs pos="62000">
              <a:schemeClr val="bg1">
                <a:lumMod val="65000"/>
              </a:schemeClr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path path="circle">
            <a:fillToRect l="100000" t="100000"/>
          </a:path>
          <a:tileRect r="-100000" b="-100000"/>
        </a:gradFill>
        <a:ln>
          <a:solidFill>
            <a:srgbClr val="00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30480</xdr:colOff>
      <xdr:row>5</xdr:row>
      <xdr:rowOff>30480</xdr:rowOff>
    </xdr:from>
    <xdr:to>
      <xdr:col>11</xdr:col>
      <xdr:colOff>220980</xdr:colOff>
      <xdr:row>6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6EA18FEF-D271-49B3-A90B-0213AE9853E7}"/>
            </a:ext>
          </a:extLst>
        </xdr:cNvPr>
        <xdr:cNvSpPr/>
      </xdr:nvSpPr>
      <xdr:spPr>
        <a:xfrm>
          <a:off x="6736080" y="944880"/>
          <a:ext cx="190500" cy="190500"/>
        </a:xfrm>
        <a:prstGeom prst="ellipse">
          <a:avLst/>
        </a:prstGeom>
        <a:gradFill flip="none" rotWithShape="1">
          <a:gsLst>
            <a:gs pos="62000">
              <a:schemeClr val="bg1">
                <a:lumMod val="65000"/>
              </a:schemeClr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path path="circle">
            <a:fillToRect l="100000" t="100000"/>
          </a:path>
          <a:tileRect r="-100000" b="-100000"/>
        </a:gradFill>
        <a:ln>
          <a:solidFill>
            <a:srgbClr val="00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586740</xdr:colOff>
      <xdr:row>5</xdr:row>
      <xdr:rowOff>38100</xdr:rowOff>
    </xdr:from>
    <xdr:to>
      <xdr:col>3</xdr:col>
      <xdr:colOff>167640</xdr:colOff>
      <xdr:row>6</xdr:row>
      <xdr:rowOff>45720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99F629E-1120-4CDD-A840-577E6A06AACF}"/>
            </a:ext>
          </a:extLst>
        </xdr:cNvPr>
        <xdr:cNvSpPr/>
      </xdr:nvSpPr>
      <xdr:spPr>
        <a:xfrm>
          <a:off x="1805940" y="952500"/>
          <a:ext cx="190500" cy="190500"/>
        </a:xfrm>
        <a:prstGeom prst="ellipse">
          <a:avLst/>
        </a:prstGeom>
        <a:gradFill flip="none" rotWithShape="1">
          <a:gsLst>
            <a:gs pos="62000">
              <a:schemeClr val="bg1">
                <a:lumMod val="50000"/>
              </a:schemeClr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path path="circle">
            <a:fillToRect l="100000" t="100000"/>
          </a:path>
          <a:tileRect r="-100000" b="-100000"/>
        </a:gradFill>
        <a:ln>
          <a:solidFill>
            <a:srgbClr val="00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274321</xdr:colOff>
      <xdr:row>9</xdr:row>
      <xdr:rowOff>114300</xdr:rowOff>
    </xdr:from>
    <xdr:to>
      <xdr:col>9</xdr:col>
      <xdr:colOff>320041</xdr:colOff>
      <xdr:row>12</xdr:row>
      <xdr:rowOff>7620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281E02F-EA03-4525-BC89-1B54DA5BC2B0}"/>
            </a:ext>
          </a:extLst>
        </xdr:cNvPr>
        <xdr:cNvSpPr txBox="1"/>
      </xdr:nvSpPr>
      <xdr:spPr>
        <a:xfrm>
          <a:off x="1493521" y="1760220"/>
          <a:ext cx="431292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Bus Utilization by Time Range (</a:t>
          </a:r>
          <a:r>
            <a:rPr lang="en-IN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IN" sz="11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Passengers by Time</a:t>
          </a:r>
          <a:r>
            <a:rPr lang="en-IN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IN" sz="12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228601</xdr:colOff>
      <xdr:row>10</xdr:row>
      <xdr:rowOff>60960</xdr:rowOff>
    </xdr:from>
    <xdr:to>
      <xdr:col>2</xdr:col>
      <xdr:colOff>419101</xdr:colOff>
      <xdr:row>11</xdr:row>
      <xdr:rowOff>68580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0E01EC0-5AAC-4DDB-95F0-50F4B09081A0}"/>
            </a:ext>
          </a:extLst>
        </xdr:cNvPr>
        <xdr:cNvSpPr/>
      </xdr:nvSpPr>
      <xdr:spPr>
        <a:xfrm>
          <a:off x="1447801" y="1889760"/>
          <a:ext cx="190500" cy="190500"/>
        </a:xfrm>
        <a:prstGeom prst="ellipse">
          <a:avLst/>
        </a:prstGeom>
        <a:gradFill flip="none" rotWithShape="1">
          <a:gsLst>
            <a:gs pos="62000">
              <a:schemeClr val="bg1">
                <a:lumMod val="65000"/>
              </a:schemeClr>
            </a:gs>
            <a:gs pos="31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  <a:gs pos="100000">
              <a:schemeClr val="bg2">
                <a:lumMod val="10000"/>
              </a:schemeClr>
            </a:gs>
          </a:gsLst>
          <a:path path="circle">
            <a:fillToRect l="100000" t="100000"/>
          </a:path>
          <a:tileRect r="-100000" b="-100000"/>
        </a:gradFill>
        <a:ln>
          <a:solidFill>
            <a:srgbClr val="00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441960</xdr:colOff>
      <xdr:row>11</xdr:row>
      <xdr:rowOff>129540</xdr:rowOff>
    </xdr:from>
    <xdr:to>
      <xdr:col>6</xdr:col>
      <xdr:colOff>571500</xdr:colOff>
      <xdr:row>26</xdr:row>
      <xdr:rowOff>60960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0600C32-394C-488E-B5A2-9D3DB42B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60960</xdr:colOff>
      <xdr:row>19</xdr:row>
      <xdr:rowOff>121310</xdr:rowOff>
    </xdr:from>
    <xdr:to>
      <xdr:col>8</xdr:col>
      <xdr:colOff>434340</xdr:colOff>
      <xdr:row>21</xdr:row>
      <xdr:rowOff>128930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36D7CD-EF26-47DD-A030-3055715C7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0" y="3596030"/>
          <a:ext cx="373380" cy="373380"/>
        </a:xfrm>
        <a:prstGeom prst="rect">
          <a:avLst/>
        </a:prstGeom>
      </xdr:spPr>
    </xdr:pic>
    <xdr:clientData/>
  </xdr:twoCellAnchor>
  <xdr:twoCellAnchor editAs="oneCell">
    <xdr:from>
      <xdr:col>8</xdr:col>
      <xdr:colOff>89042</xdr:colOff>
      <xdr:row>13</xdr:row>
      <xdr:rowOff>45720</xdr:rowOff>
    </xdr:from>
    <xdr:to>
      <xdr:col>8</xdr:col>
      <xdr:colOff>468322</xdr:colOff>
      <xdr:row>15</xdr:row>
      <xdr:rowOff>59240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BA92775-5148-4356-8DFF-0D57A2763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842" y="2423160"/>
          <a:ext cx="379280" cy="379280"/>
        </a:xfrm>
        <a:prstGeom prst="rect">
          <a:avLst/>
        </a:prstGeom>
      </xdr:spPr>
    </xdr:pic>
    <xdr:clientData/>
  </xdr:twoCellAnchor>
  <xdr:twoCellAnchor>
    <xdr:from>
      <xdr:col>6</xdr:col>
      <xdr:colOff>426721</xdr:colOff>
      <xdr:row>15</xdr:row>
      <xdr:rowOff>91440</xdr:rowOff>
    </xdr:from>
    <xdr:to>
      <xdr:col>10</xdr:col>
      <xdr:colOff>99060</xdr:colOff>
      <xdr:row>16</xdr:row>
      <xdr:rowOff>99060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201E1A3-D3FD-42FE-AADD-9606B944B08D}"/>
            </a:ext>
          </a:extLst>
        </xdr:cNvPr>
        <xdr:cNvSpPr txBox="1"/>
      </xdr:nvSpPr>
      <xdr:spPr>
        <a:xfrm>
          <a:off x="4084321" y="2834640"/>
          <a:ext cx="211073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Peak Hour of Operation</a:t>
          </a:r>
        </a:p>
      </xdr:txBody>
    </xdr:sp>
    <xdr:clientData/>
  </xdr:twoCellAnchor>
  <xdr:twoCellAnchor>
    <xdr:from>
      <xdr:col>6</xdr:col>
      <xdr:colOff>434341</xdr:colOff>
      <xdr:row>21</xdr:row>
      <xdr:rowOff>167640</xdr:rowOff>
    </xdr:from>
    <xdr:to>
      <xdr:col>10</xdr:col>
      <xdr:colOff>106680</xdr:colOff>
      <xdr:row>22</xdr:row>
      <xdr:rowOff>175260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1FEDC4E-3343-4508-BF40-4B33E3FED7B7}"/>
            </a:ext>
          </a:extLst>
        </xdr:cNvPr>
        <xdr:cNvSpPr txBox="1"/>
      </xdr:nvSpPr>
      <xdr:spPr>
        <a:xfrm>
          <a:off x="4091941" y="4008120"/>
          <a:ext cx="211073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Off-Peak Hour of Operation</a:t>
          </a:r>
        </a:p>
      </xdr:txBody>
    </xdr:sp>
    <xdr:clientData/>
  </xdr:twoCellAnchor>
  <xdr:twoCellAnchor>
    <xdr:from>
      <xdr:col>6</xdr:col>
      <xdr:colOff>434341</xdr:colOff>
      <xdr:row>16</xdr:row>
      <xdr:rowOff>91440</xdr:rowOff>
    </xdr:from>
    <xdr:to>
      <xdr:col>10</xdr:col>
      <xdr:colOff>106680</xdr:colOff>
      <xdr:row>17</xdr:row>
      <xdr:rowOff>99060</xdr:rowOff>
    </xdr:to>
    <xdr:sp macro="" textlink="'Analysis 1'!H28">
      <xdr:nvSpPr>
        <xdr:cNvPr id="46" name="TextBox 45">
          <a:extLst>
            <a:ext uri="{FF2B5EF4-FFF2-40B4-BE49-F238E27FC236}">
              <a16:creationId xmlns:a16="http://schemas.microsoft.com/office/drawing/2014/main" id="{B9375421-B2F2-4AC6-8685-7E80A83C2E2F}"/>
            </a:ext>
          </a:extLst>
        </xdr:cNvPr>
        <xdr:cNvSpPr txBox="1"/>
      </xdr:nvSpPr>
      <xdr:spPr>
        <a:xfrm>
          <a:off x="4091941" y="3017520"/>
          <a:ext cx="211073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BEEADBC-948D-4653-88C7-C20FAA78B2F4}" type="TxLink">
            <a:rPr lang="en-US" sz="16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11:41:00</a:t>
          </a:fld>
          <a:r>
            <a:rPr lang="en-US" sz="16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AM</a:t>
          </a:r>
          <a:endParaRPr lang="en-IN" sz="1400" b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419101</xdr:colOff>
      <xdr:row>23</xdr:row>
      <xdr:rowOff>0</xdr:rowOff>
    </xdr:from>
    <xdr:to>
      <xdr:col>10</xdr:col>
      <xdr:colOff>91440</xdr:colOff>
      <xdr:row>24</xdr:row>
      <xdr:rowOff>7620</xdr:rowOff>
    </xdr:to>
    <xdr:sp macro="" textlink="'Analysis 1'!K28">
      <xdr:nvSpPr>
        <xdr:cNvPr id="47" name="TextBox 46">
          <a:extLst>
            <a:ext uri="{FF2B5EF4-FFF2-40B4-BE49-F238E27FC236}">
              <a16:creationId xmlns:a16="http://schemas.microsoft.com/office/drawing/2014/main" id="{8E29104A-33E5-4691-A2DB-7F06B53C22DD}"/>
            </a:ext>
          </a:extLst>
        </xdr:cNvPr>
        <xdr:cNvSpPr txBox="1"/>
      </xdr:nvSpPr>
      <xdr:spPr>
        <a:xfrm>
          <a:off x="4076701" y="4206240"/>
          <a:ext cx="211073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B4B512D-932B-4B28-A452-69A0F22EA26C}" type="TxLink">
            <a:rPr lang="en-US" sz="16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12:34:00</a:t>
          </a:fld>
          <a:r>
            <a:rPr lang="en-US" sz="16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PM</a:t>
          </a:r>
        </a:p>
      </xdr:txBody>
    </xdr:sp>
    <xdr:clientData/>
  </xdr:twoCellAnchor>
  <xdr:twoCellAnchor>
    <xdr:from>
      <xdr:col>8</xdr:col>
      <xdr:colOff>213360</xdr:colOff>
      <xdr:row>0</xdr:row>
      <xdr:rowOff>99060</xdr:rowOff>
    </xdr:from>
    <xdr:to>
      <xdr:col>15</xdr:col>
      <xdr:colOff>586740</xdr:colOff>
      <xdr:row>2</xdr:row>
      <xdr:rowOff>53340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D6811942-E8D6-4C95-8577-8205A232718C}"/>
            </a:ext>
          </a:extLst>
        </xdr:cNvPr>
        <xdr:cNvGrpSpPr/>
      </xdr:nvGrpSpPr>
      <xdr:grpSpPr>
        <a:xfrm>
          <a:off x="5090160" y="99060"/>
          <a:ext cx="4640580" cy="320040"/>
          <a:chOff x="4838700" y="121920"/>
          <a:chExt cx="4640580" cy="320040"/>
        </a:xfrm>
        <a:effectLst>
          <a:outerShdw blurRad="50800" dist="50800" dir="5400000" algn="ctr" rotWithShape="0">
            <a:srgbClr val="00E1F2">
              <a:alpha val="50000"/>
            </a:srgbClr>
          </a:outerShdw>
        </a:effectLst>
      </xdr:grpSpPr>
      <xdr:sp macro="" textlink="'Analysis 1'!C15">
        <xdr:nvSpPr>
          <xdr:cNvPr id="34" name="TextBox 33">
            <a:extLst>
              <a:ext uri="{FF2B5EF4-FFF2-40B4-BE49-F238E27FC236}">
                <a16:creationId xmlns:a16="http://schemas.microsoft.com/office/drawing/2014/main" id="{BBFBA0C2-D01A-4C0C-B568-FC022C096CD8}"/>
              </a:ext>
            </a:extLst>
          </xdr:cNvPr>
          <xdr:cNvSpPr txBox="1"/>
        </xdr:nvSpPr>
        <xdr:spPr>
          <a:xfrm>
            <a:off x="4838700" y="167640"/>
            <a:ext cx="4640580" cy="2514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700" b="1" i="0" u="sng" strike="noStrike">
                <a:solidFill>
                  <a:schemeClr val="bg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BUS</a:t>
            </a:r>
            <a:r>
              <a:rPr lang="en-US" sz="1700" b="1" i="0" u="sng" strike="noStrike" baseline="0">
                <a:solidFill>
                  <a:schemeClr val="bg1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t> TRANSPORTATION ANALYSIS</a:t>
            </a:r>
            <a:endParaRPr lang="en-IN" sz="1700" b="1" u="sng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0A42548B-F11C-4FFB-AAFF-F9A375C3FA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76800" y="121920"/>
            <a:ext cx="320040" cy="320040"/>
          </a:xfrm>
          <a:prstGeom prst="rect">
            <a:avLst/>
          </a:prstGeom>
        </xdr:spPr>
      </xdr:pic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128C85B6-6FE6-4C03-AD87-07ED289EAF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21140" y="121920"/>
            <a:ext cx="320040" cy="32004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449580</xdr:colOff>
      <xdr:row>27</xdr:row>
      <xdr:rowOff>68580</xdr:rowOff>
    </xdr:from>
    <xdr:to>
      <xdr:col>6</xdr:col>
      <xdr:colOff>556260</xdr:colOff>
      <xdr:row>29</xdr:row>
      <xdr:rowOff>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6A2E1087-95B4-418D-AD94-3422F59B03F6}"/>
            </a:ext>
          </a:extLst>
        </xdr:cNvPr>
        <xdr:cNvGrpSpPr/>
      </xdr:nvGrpSpPr>
      <xdr:grpSpPr>
        <a:xfrm>
          <a:off x="1059180" y="5006340"/>
          <a:ext cx="3154680" cy="297180"/>
          <a:chOff x="2133600" y="4983480"/>
          <a:chExt cx="3154680" cy="297180"/>
        </a:xfrm>
      </xdr:grpSpPr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8ECBD19A-5344-4D3C-8F33-81965820CD73}"/>
              </a:ext>
            </a:extLst>
          </xdr:cNvPr>
          <xdr:cNvSpPr txBox="1"/>
        </xdr:nvSpPr>
        <xdr:spPr>
          <a:xfrm>
            <a:off x="2133600" y="4983480"/>
            <a:ext cx="3154680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Yearly Distribution of Total Riders</a:t>
            </a:r>
            <a:endParaRPr lang="en-IN" sz="12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18046E34-4983-4E37-BE5B-4414E7C32F9A}"/>
              </a:ext>
            </a:extLst>
          </xdr:cNvPr>
          <xdr:cNvSpPr/>
        </xdr:nvSpPr>
        <xdr:spPr>
          <a:xfrm>
            <a:off x="2286000" y="5044440"/>
            <a:ext cx="190500" cy="190500"/>
          </a:xfrm>
          <a:prstGeom prst="ellipse">
            <a:avLst/>
          </a:prstGeom>
          <a:gradFill flip="none" rotWithShape="1">
            <a:gsLst>
              <a:gs pos="62000">
                <a:schemeClr val="bg1">
                  <a:lumMod val="65000"/>
                </a:schemeClr>
              </a:gs>
              <a:gs pos="31000">
                <a:schemeClr val="tx1">
                  <a:lumMod val="85000"/>
                  <a:lumOff val="15000"/>
                </a:schemeClr>
              </a:gs>
              <a:gs pos="83000">
                <a:schemeClr val="bg2">
                  <a:lumMod val="25000"/>
                </a:schemeClr>
              </a:gs>
              <a:gs pos="100000">
                <a:schemeClr val="bg2">
                  <a:lumMod val="1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solidFill>
              <a:srgbClr val="00E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</xdr:col>
      <xdr:colOff>350520</xdr:colOff>
      <xdr:row>29</xdr:row>
      <xdr:rowOff>83820</xdr:rowOff>
    </xdr:from>
    <xdr:to>
      <xdr:col>6</xdr:col>
      <xdr:colOff>388620</xdr:colOff>
      <xdr:row>36</xdr:row>
      <xdr:rowOff>102870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936E76F-4412-4B95-A3DB-4A5FE9D80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205740</xdr:colOff>
      <xdr:row>27</xdr:row>
      <xdr:rowOff>76200</xdr:rowOff>
    </xdr:from>
    <xdr:to>
      <xdr:col>9</xdr:col>
      <xdr:colOff>388620</xdr:colOff>
      <xdr:row>29</xdr:row>
      <xdr:rowOff>7620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FEACDD-37AD-429B-AC32-D3FF9DE04CDD}"/>
            </a:ext>
          </a:extLst>
        </xdr:cNvPr>
        <xdr:cNvSpPr txBox="1"/>
      </xdr:nvSpPr>
      <xdr:spPr>
        <a:xfrm>
          <a:off x="4472940" y="5013960"/>
          <a:ext cx="14020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YoY Change</a:t>
          </a:r>
          <a:endParaRPr lang="en-IN" sz="12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198120</xdr:colOff>
      <xdr:row>28</xdr:row>
      <xdr:rowOff>114300</xdr:rowOff>
    </xdr:from>
    <xdr:to>
      <xdr:col>9</xdr:col>
      <xdr:colOff>381000</xdr:colOff>
      <xdr:row>30</xdr:row>
      <xdr:rowOff>45720</xdr:rowOff>
    </xdr:to>
    <xdr:sp macro="" textlink="'Analysis 1'!$Q$19">
      <xdr:nvSpPr>
        <xdr:cNvPr id="59" name="TextBox 58">
          <a:extLst>
            <a:ext uri="{FF2B5EF4-FFF2-40B4-BE49-F238E27FC236}">
              <a16:creationId xmlns:a16="http://schemas.microsoft.com/office/drawing/2014/main" id="{6D90AD1A-A139-4732-9C8E-7EEF8D7D9D43}"/>
            </a:ext>
          </a:extLst>
        </xdr:cNvPr>
        <xdr:cNvSpPr txBox="1"/>
      </xdr:nvSpPr>
      <xdr:spPr>
        <a:xfrm>
          <a:off x="4465320" y="5234940"/>
          <a:ext cx="14020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416247E-E5A5-49AF-9F78-E58721280BF6}" type="TxLink">
            <a:rPr lang="en-US" sz="1800" b="1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-83.5%</a:t>
          </a:fld>
          <a:endParaRPr lang="en-IN" sz="1800" b="1" i="0" u="none" strike="noStrike" baseline="0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15240</xdr:colOff>
      <xdr:row>31</xdr:row>
      <xdr:rowOff>175260</xdr:rowOff>
    </xdr:from>
    <xdr:to>
      <xdr:col>9</xdr:col>
      <xdr:colOff>502920</xdr:colOff>
      <xdr:row>35</xdr:row>
      <xdr:rowOff>121920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id="{624A6F9A-0E2A-495E-AAB2-5A08CB05206B}"/>
            </a:ext>
          </a:extLst>
        </xdr:cNvPr>
        <xdr:cNvSpPr/>
      </xdr:nvSpPr>
      <xdr:spPr>
        <a:xfrm>
          <a:off x="4282440" y="5844540"/>
          <a:ext cx="1706880" cy="678180"/>
        </a:xfrm>
        <a:prstGeom prst="roundRect">
          <a:avLst>
            <a:gd name="adj" fmla="val 6908"/>
          </a:avLst>
        </a:prstGeom>
        <a:gradFill>
          <a:gsLst>
            <a:gs pos="0">
              <a:schemeClr val="tx1"/>
            </a:gs>
            <a:gs pos="43000">
              <a:schemeClr val="bg2">
                <a:lumMod val="10000"/>
              </a:schemeClr>
            </a:gs>
            <a:gs pos="62000">
              <a:schemeClr val="bg2">
                <a:lumMod val="10000"/>
              </a:schemeClr>
            </a:gs>
            <a:gs pos="100000">
              <a:schemeClr val="tx1"/>
            </a:gs>
          </a:gsLst>
          <a:lin ang="0" scaled="0"/>
        </a:gradFill>
        <a:ln>
          <a:solidFill>
            <a:srgbClr val="00ECFF"/>
          </a:solidFill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312420</xdr:colOff>
      <xdr:row>32</xdr:row>
      <xdr:rowOff>0</xdr:rowOff>
    </xdr:from>
    <xdr:to>
      <xdr:col>9</xdr:col>
      <xdr:colOff>601980</xdr:colOff>
      <xdr:row>35</xdr:row>
      <xdr:rowOff>106680</xdr:rowOff>
    </xdr:to>
    <xdr:sp macro="" textlink="'Analysis 1'!$S$19">
      <xdr:nvSpPr>
        <xdr:cNvPr id="62" name="TextBox 61">
          <a:extLst>
            <a:ext uri="{FF2B5EF4-FFF2-40B4-BE49-F238E27FC236}">
              <a16:creationId xmlns:a16="http://schemas.microsoft.com/office/drawing/2014/main" id="{DB19D4B1-903C-4B66-8966-5E8D9205E423}"/>
            </a:ext>
          </a:extLst>
        </xdr:cNvPr>
        <xdr:cNvSpPr txBox="1"/>
      </xdr:nvSpPr>
      <xdr:spPr>
        <a:xfrm>
          <a:off x="4579620" y="5852160"/>
          <a:ext cx="150876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D50231-A36A-4C90-86C1-7C484D4C7677}" type="TxLink">
            <a:rPr lang="en-US" sz="1100" b="0" i="1" u="none" strike="noStrike" baseline="0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ctr"/>
            <a:t>YoY Change suggests need for improvement</a:t>
          </a:fld>
          <a:endParaRPr lang="en-IN" sz="1200" b="0" i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</xdr:col>
      <xdr:colOff>38100</xdr:colOff>
      <xdr:row>32</xdr:row>
      <xdr:rowOff>68580</xdr:rowOff>
    </xdr:from>
    <xdr:to>
      <xdr:col>7</xdr:col>
      <xdr:colOff>541020</xdr:colOff>
      <xdr:row>35</xdr:row>
      <xdr:rowOff>22860</xdr:rowOff>
    </xdr:to>
    <xdr:pic>
      <xdr:nvPicPr>
        <xdr:cNvPr id="63" name="Graphic 62" descr="Lightbulb with solid fill">
          <a:extLst>
            <a:ext uri="{FF2B5EF4-FFF2-40B4-BE49-F238E27FC236}">
              <a16:creationId xmlns:a16="http://schemas.microsoft.com/office/drawing/2014/main" id="{065F9917-2491-4E86-B1F4-0B678A011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305300" y="5920740"/>
          <a:ext cx="502920" cy="502920"/>
        </a:xfrm>
        <a:prstGeom prst="rect">
          <a:avLst/>
        </a:prstGeom>
      </xdr:spPr>
    </xdr:pic>
    <xdr:clientData/>
  </xdr:twoCellAnchor>
  <xdr:twoCellAnchor>
    <xdr:from>
      <xdr:col>10</xdr:col>
      <xdr:colOff>350520</xdr:colOff>
      <xdr:row>27</xdr:row>
      <xdr:rowOff>167640</xdr:rowOff>
    </xdr:from>
    <xdr:to>
      <xdr:col>16</xdr:col>
      <xdr:colOff>487680</xdr:colOff>
      <xdr:row>36</xdr:row>
      <xdr:rowOff>30480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617409C-2B16-43B1-AC0C-BA1C145DB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480060</xdr:colOff>
      <xdr:row>23</xdr:row>
      <xdr:rowOff>137160</xdr:rowOff>
    </xdr:from>
    <xdr:to>
      <xdr:col>16</xdr:col>
      <xdr:colOff>464820</xdr:colOff>
      <xdr:row>28</xdr:row>
      <xdr:rowOff>91440</xdr:rowOff>
    </xdr:to>
    <xdr:sp macro="" textlink="'Analysis 1'!AC27">
      <xdr:nvSpPr>
        <xdr:cNvPr id="66" name="TextBox 65">
          <a:extLst>
            <a:ext uri="{FF2B5EF4-FFF2-40B4-BE49-F238E27FC236}">
              <a16:creationId xmlns:a16="http://schemas.microsoft.com/office/drawing/2014/main" id="{458AF048-A0DC-4BD9-83F2-BA4BA119D132}"/>
            </a:ext>
          </a:extLst>
        </xdr:cNvPr>
        <xdr:cNvSpPr txBox="1"/>
      </xdr:nvSpPr>
      <xdr:spPr>
        <a:xfrm>
          <a:off x="6576060" y="4343400"/>
          <a:ext cx="3642360" cy="868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16EB8AA-9251-44C5-84FE-3A1F425678F8}" type="TxLink">
            <a:rPr lang="en-US" sz="1100" b="0" i="1" u="none" strike="noStrike" baseline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Focus on the Highlighted Weekdays: They exceeded the passengers' average, i.e, 941 and account for 49.4% of the Total Passengers</a:t>
          </a:fld>
          <a:endParaRPr lang="en-IN" sz="1200" i="1" baseline="0">
            <a:solidFill>
              <a:schemeClr val="bg1">
                <a:lumMod val="8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236220</xdr:colOff>
      <xdr:row>22</xdr:row>
      <xdr:rowOff>15240</xdr:rowOff>
    </xdr:from>
    <xdr:to>
      <xdr:col>16</xdr:col>
      <xdr:colOff>342900</xdr:colOff>
      <xdr:row>23</xdr:row>
      <xdr:rowOff>129540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59BF7D4-B9CA-450E-8F66-AEB97EC21646}"/>
            </a:ext>
          </a:extLst>
        </xdr:cNvPr>
        <xdr:cNvGrpSpPr/>
      </xdr:nvGrpSpPr>
      <xdr:grpSpPr>
        <a:xfrm>
          <a:off x="6941820" y="4038600"/>
          <a:ext cx="3154680" cy="297180"/>
          <a:chOff x="2133600" y="4983480"/>
          <a:chExt cx="3154680" cy="297180"/>
        </a:xfrm>
      </xdr:grpSpPr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E88861AB-02D5-4E37-A80E-18F9453FEC5D}"/>
              </a:ext>
            </a:extLst>
          </xdr:cNvPr>
          <xdr:cNvSpPr txBox="1"/>
        </xdr:nvSpPr>
        <xdr:spPr>
          <a:xfrm>
            <a:off x="2133600" y="4983480"/>
            <a:ext cx="3154680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Weekday</a:t>
            </a:r>
            <a:r>
              <a:rPr lang="en-IN" sz="12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Distribution of Total Riders</a:t>
            </a:r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0CCD9049-0376-4B4A-95CE-369F9F62B145}"/>
              </a:ext>
            </a:extLst>
          </xdr:cNvPr>
          <xdr:cNvSpPr/>
        </xdr:nvSpPr>
        <xdr:spPr>
          <a:xfrm>
            <a:off x="2194560" y="5044440"/>
            <a:ext cx="190500" cy="190500"/>
          </a:xfrm>
          <a:prstGeom prst="ellipse">
            <a:avLst/>
          </a:prstGeom>
          <a:gradFill flip="none" rotWithShape="1">
            <a:gsLst>
              <a:gs pos="62000">
                <a:schemeClr val="bg1">
                  <a:lumMod val="65000"/>
                </a:schemeClr>
              </a:gs>
              <a:gs pos="31000">
                <a:schemeClr val="tx1">
                  <a:lumMod val="85000"/>
                  <a:lumOff val="15000"/>
                </a:schemeClr>
              </a:gs>
              <a:gs pos="83000">
                <a:schemeClr val="bg2">
                  <a:lumMod val="25000"/>
                </a:schemeClr>
              </a:gs>
              <a:gs pos="100000">
                <a:schemeClr val="bg2">
                  <a:lumMod val="1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solidFill>
              <a:srgbClr val="00E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11</xdr:col>
      <xdr:colOff>243840</xdr:colOff>
      <xdr:row>10</xdr:row>
      <xdr:rowOff>30480</xdr:rowOff>
    </xdr:from>
    <xdr:to>
      <xdr:col>16</xdr:col>
      <xdr:colOff>259080</xdr:colOff>
      <xdr:row>11</xdr:row>
      <xdr:rowOff>144780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BFE2CB39-8F7B-45E4-9469-49173CFB1611}"/>
            </a:ext>
          </a:extLst>
        </xdr:cNvPr>
        <xdr:cNvGrpSpPr/>
      </xdr:nvGrpSpPr>
      <xdr:grpSpPr>
        <a:xfrm>
          <a:off x="6949440" y="1859280"/>
          <a:ext cx="3063240" cy="297180"/>
          <a:chOff x="2133600" y="4983480"/>
          <a:chExt cx="3063240" cy="297180"/>
        </a:xfrm>
      </xdr:grpSpPr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DA80F5B6-8B64-4C5F-9379-816C5319CB90}"/>
              </a:ext>
            </a:extLst>
          </xdr:cNvPr>
          <xdr:cNvSpPr txBox="1"/>
        </xdr:nvSpPr>
        <xdr:spPr>
          <a:xfrm>
            <a:off x="2133600" y="4983480"/>
            <a:ext cx="3063240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Monthly</a:t>
            </a:r>
            <a:r>
              <a:rPr lang="en-IN" sz="12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Distribution of Total Riders</a:t>
            </a:r>
          </a:p>
        </xdr:txBody>
      </xdr:sp>
      <xdr:sp macro="" textlink="">
        <xdr:nvSpPr>
          <xdr:cNvPr id="72" name="Oval 71">
            <a:extLst>
              <a:ext uri="{FF2B5EF4-FFF2-40B4-BE49-F238E27FC236}">
                <a16:creationId xmlns:a16="http://schemas.microsoft.com/office/drawing/2014/main" id="{902D7239-01E6-4FD8-91A0-F27A7C36B5B6}"/>
              </a:ext>
            </a:extLst>
          </xdr:cNvPr>
          <xdr:cNvSpPr/>
        </xdr:nvSpPr>
        <xdr:spPr>
          <a:xfrm>
            <a:off x="2194560" y="5044440"/>
            <a:ext cx="190500" cy="190500"/>
          </a:xfrm>
          <a:prstGeom prst="ellipse">
            <a:avLst/>
          </a:prstGeom>
          <a:gradFill flip="none" rotWithShape="1">
            <a:gsLst>
              <a:gs pos="62000">
                <a:schemeClr val="bg1">
                  <a:lumMod val="65000"/>
                </a:schemeClr>
              </a:gs>
              <a:gs pos="31000">
                <a:schemeClr val="tx1">
                  <a:lumMod val="85000"/>
                  <a:lumOff val="15000"/>
                </a:schemeClr>
              </a:gs>
              <a:gs pos="83000">
                <a:schemeClr val="bg2">
                  <a:lumMod val="25000"/>
                </a:schemeClr>
              </a:gs>
              <a:gs pos="100000">
                <a:schemeClr val="bg2">
                  <a:lumMod val="1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solidFill>
              <a:srgbClr val="00E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10</xdr:col>
      <xdr:colOff>579120</xdr:colOff>
      <xdr:row>13</xdr:row>
      <xdr:rowOff>0</xdr:rowOff>
    </xdr:from>
    <xdr:to>
      <xdr:col>16</xdr:col>
      <xdr:colOff>266700</xdr:colOff>
      <xdr:row>20</xdr:row>
      <xdr:rowOff>68580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4124A14-B48F-4CB0-AF9E-234F0BD2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274320</xdr:colOff>
      <xdr:row>20</xdr:row>
      <xdr:rowOff>137160</xdr:rowOff>
    </xdr:from>
    <xdr:to>
      <xdr:col>16</xdr:col>
      <xdr:colOff>22860</xdr:colOff>
      <xdr:row>20</xdr:row>
      <xdr:rowOff>182879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24E5A212-716D-4FBA-B533-22154EF204AF}"/>
            </a:ext>
          </a:extLst>
        </xdr:cNvPr>
        <xdr:cNvSpPr/>
      </xdr:nvSpPr>
      <xdr:spPr>
        <a:xfrm>
          <a:off x="6979920" y="3794760"/>
          <a:ext cx="2796540" cy="45719"/>
        </a:xfrm>
        <a:prstGeom prst="rect">
          <a:avLst/>
        </a:prstGeom>
        <a:gradFill flip="none" rotWithShape="1">
          <a:gsLst>
            <a:gs pos="0">
              <a:schemeClr val="tx1"/>
            </a:gs>
            <a:gs pos="53000">
              <a:schemeClr val="tx1">
                <a:lumMod val="50000"/>
                <a:lumOff val="50000"/>
              </a:schemeClr>
            </a:gs>
            <a:gs pos="77000">
              <a:schemeClr val="tx1">
                <a:lumMod val="75000"/>
                <a:lumOff val="25000"/>
              </a:schemeClr>
            </a:gs>
            <a:gs pos="28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83820</xdr:colOff>
      <xdr:row>29</xdr:row>
      <xdr:rowOff>167640</xdr:rowOff>
    </xdr:from>
    <xdr:to>
      <xdr:col>8</xdr:col>
      <xdr:colOff>548640</xdr:colOff>
      <xdr:row>31</xdr:row>
      <xdr:rowOff>160020</xdr:rowOff>
    </xdr:to>
    <xdr:sp macro="" textlink="'Analysis 1'!$R$19">
      <xdr:nvSpPr>
        <xdr:cNvPr id="75" name="TextBox 74">
          <a:extLst>
            <a:ext uri="{FF2B5EF4-FFF2-40B4-BE49-F238E27FC236}">
              <a16:creationId xmlns:a16="http://schemas.microsoft.com/office/drawing/2014/main" id="{FD71A0E9-379D-4A63-8BE6-DAE8FC28D15C}"/>
            </a:ext>
          </a:extLst>
        </xdr:cNvPr>
        <xdr:cNvSpPr txBox="1"/>
      </xdr:nvSpPr>
      <xdr:spPr>
        <a:xfrm>
          <a:off x="4960620" y="5471160"/>
          <a:ext cx="4648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419D07-D595-4E35-B692-8FA9550250A8}" type="TxLink">
            <a:rPr lang="en-US" sz="22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▼</a:t>
          </a:fld>
          <a:endParaRPr lang="en-IN" sz="220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274320</xdr:colOff>
      <xdr:row>6</xdr:row>
      <xdr:rowOff>15240</xdr:rowOff>
    </xdr:from>
    <xdr:to>
      <xdr:col>23</xdr:col>
      <xdr:colOff>22860</xdr:colOff>
      <xdr:row>13</xdr:row>
      <xdr:rowOff>171450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74436A54-87D9-407A-B7AF-AFA97987F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365760</xdr:colOff>
      <xdr:row>6</xdr:row>
      <xdr:rowOff>7620</xdr:rowOff>
    </xdr:from>
    <xdr:to>
      <xdr:col>20</xdr:col>
      <xdr:colOff>45720</xdr:colOff>
      <xdr:row>13</xdr:row>
      <xdr:rowOff>167639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603D623-0396-4528-9AA2-901022C2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502920</xdr:colOff>
      <xdr:row>15</xdr:row>
      <xdr:rowOff>53340</xdr:rowOff>
    </xdr:from>
    <xdr:to>
      <xdr:col>21</xdr:col>
      <xdr:colOff>403860</xdr:colOff>
      <xdr:row>23</xdr:row>
      <xdr:rowOff>30480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6C2FF97F-0645-401B-BD61-66EDA51E0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441960</xdr:colOff>
      <xdr:row>3</xdr:row>
      <xdr:rowOff>106680</xdr:rowOff>
    </xdr:from>
    <xdr:to>
      <xdr:col>22</xdr:col>
      <xdr:colOff>53340</xdr:colOff>
      <xdr:row>5</xdr:row>
      <xdr:rowOff>38100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B7EAF515-E54C-428D-9C7D-FF1AE56A331D}"/>
            </a:ext>
          </a:extLst>
        </xdr:cNvPr>
        <xdr:cNvGrpSpPr/>
      </xdr:nvGrpSpPr>
      <xdr:grpSpPr>
        <a:xfrm>
          <a:off x="11414760" y="655320"/>
          <a:ext cx="2049780" cy="297180"/>
          <a:chOff x="2194560" y="4983480"/>
          <a:chExt cx="2049780" cy="297180"/>
        </a:xfrm>
      </xdr:grpSpPr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48CBCD18-F7B5-49AF-A518-CFC6CC7FD8B0}"/>
              </a:ext>
            </a:extLst>
          </xdr:cNvPr>
          <xdr:cNvSpPr txBox="1"/>
        </xdr:nvSpPr>
        <xdr:spPr>
          <a:xfrm>
            <a:off x="2255520" y="4983480"/>
            <a:ext cx="1988820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Buses Utilzation</a:t>
            </a:r>
            <a:r>
              <a:rPr lang="en-IN" sz="1200" baseline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Rides</a:t>
            </a:r>
          </a:p>
        </xdr:txBody>
      </xdr:sp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5F913431-DF15-4984-A46F-DA6BCDA93C84}"/>
              </a:ext>
            </a:extLst>
          </xdr:cNvPr>
          <xdr:cNvSpPr/>
        </xdr:nvSpPr>
        <xdr:spPr>
          <a:xfrm>
            <a:off x="2194560" y="5044440"/>
            <a:ext cx="190500" cy="190500"/>
          </a:xfrm>
          <a:prstGeom prst="ellipse">
            <a:avLst/>
          </a:prstGeom>
          <a:gradFill flip="none" rotWithShape="1">
            <a:gsLst>
              <a:gs pos="62000">
                <a:schemeClr val="bg1">
                  <a:lumMod val="65000"/>
                </a:schemeClr>
              </a:gs>
              <a:gs pos="31000">
                <a:schemeClr val="tx1">
                  <a:lumMod val="85000"/>
                  <a:lumOff val="15000"/>
                </a:schemeClr>
              </a:gs>
              <a:gs pos="83000">
                <a:schemeClr val="bg2">
                  <a:lumMod val="25000"/>
                </a:schemeClr>
              </a:gs>
              <a:gs pos="100000">
                <a:schemeClr val="bg2">
                  <a:lumMod val="1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solidFill>
              <a:srgbClr val="00E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17</xdr:col>
      <xdr:colOff>594360</xdr:colOff>
      <xdr:row>25</xdr:row>
      <xdr:rowOff>129540</xdr:rowOff>
    </xdr:from>
    <xdr:to>
      <xdr:col>22</xdr:col>
      <xdr:colOff>342900</xdr:colOff>
      <xdr:row>25</xdr:row>
      <xdr:rowOff>175259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4C739C83-FF1B-456F-9AF5-489A7D54F7A6}"/>
            </a:ext>
          </a:extLst>
        </xdr:cNvPr>
        <xdr:cNvSpPr/>
      </xdr:nvSpPr>
      <xdr:spPr>
        <a:xfrm>
          <a:off x="10957560" y="4701540"/>
          <a:ext cx="2796540" cy="45719"/>
        </a:xfrm>
        <a:prstGeom prst="rect">
          <a:avLst/>
        </a:prstGeom>
        <a:gradFill flip="none" rotWithShape="1">
          <a:gsLst>
            <a:gs pos="0">
              <a:schemeClr val="tx1"/>
            </a:gs>
            <a:gs pos="53000">
              <a:schemeClr val="tx1">
                <a:lumMod val="50000"/>
                <a:lumOff val="50000"/>
              </a:schemeClr>
            </a:gs>
            <a:gs pos="77000">
              <a:schemeClr val="tx1">
                <a:lumMod val="75000"/>
                <a:lumOff val="25000"/>
              </a:schemeClr>
            </a:gs>
            <a:gs pos="28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path path="shap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587533</xdr:colOff>
      <xdr:row>26</xdr:row>
      <xdr:rowOff>144780</xdr:rowOff>
    </xdr:from>
    <xdr:to>
      <xdr:col>22</xdr:col>
      <xdr:colOff>586740</xdr:colOff>
      <xdr:row>28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E50E508F-1604-43F0-BCF3-B41C8CE561A1}"/>
            </a:ext>
          </a:extLst>
        </xdr:cNvPr>
        <xdr:cNvGrpSpPr/>
      </xdr:nvGrpSpPr>
      <xdr:grpSpPr>
        <a:xfrm>
          <a:off x="10950733" y="4899660"/>
          <a:ext cx="3047207" cy="297180"/>
          <a:chOff x="10935493" y="4991100"/>
          <a:chExt cx="3047207" cy="297180"/>
        </a:xfrm>
      </xdr:grpSpPr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83252D17-7153-4704-8926-2604C9C7E615}"/>
              </a:ext>
            </a:extLst>
          </xdr:cNvPr>
          <xdr:cNvSpPr txBox="1"/>
        </xdr:nvSpPr>
        <xdr:spPr>
          <a:xfrm>
            <a:off x="10973593" y="4991100"/>
            <a:ext cx="3009107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2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Riders based on Moment of Trip</a:t>
            </a:r>
            <a:endParaRPr lang="en-IN" sz="12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6" name="Oval 85">
            <a:extLst>
              <a:ext uri="{FF2B5EF4-FFF2-40B4-BE49-F238E27FC236}">
                <a16:creationId xmlns:a16="http://schemas.microsoft.com/office/drawing/2014/main" id="{123D8176-8275-4292-AEA2-DB34D8950610}"/>
              </a:ext>
            </a:extLst>
          </xdr:cNvPr>
          <xdr:cNvSpPr/>
        </xdr:nvSpPr>
        <xdr:spPr>
          <a:xfrm>
            <a:off x="10935493" y="5044440"/>
            <a:ext cx="190500" cy="190500"/>
          </a:xfrm>
          <a:prstGeom prst="ellipse">
            <a:avLst/>
          </a:prstGeom>
          <a:gradFill flip="none" rotWithShape="1">
            <a:gsLst>
              <a:gs pos="62000">
                <a:schemeClr val="bg1">
                  <a:lumMod val="65000"/>
                </a:schemeClr>
              </a:gs>
              <a:gs pos="31000">
                <a:schemeClr val="tx1">
                  <a:lumMod val="85000"/>
                  <a:lumOff val="15000"/>
                </a:schemeClr>
              </a:gs>
              <a:gs pos="83000">
                <a:schemeClr val="bg2">
                  <a:lumMod val="25000"/>
                </a:schemeClr>
              </a:gs>
              <a:gs pos="100000">
                <a:schemeClr val="bg2">
                  <a:lumMod val="1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solidFill>
              <a:srgbClr val="00E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18</xdr:col>
      <xdr:colOff>76200</xdr:colOff>
      <xdr:row>9</xdr:row>
      <xdr:rowOff>7620</xdr:rowOff>
    </xdr:from>
    <xdr:to>
      <xdr:col>19</xdr:col>
      <xdr:colOff>388620</xdr:colOff>
      <xdr:row>10</xdr:row>
      <xdr:rowOff>121920</xdr:rowOff>
    </xdr:to>
    <xdr:sp macro="" textlink="'Analysis 1'!$AS$13">
      <xdr:nvSpPr>
        <xdr:cNvPr id="87" name="TextBox 86">
          <a:extLst>
            <a:ext uri="{FF2B5EF4-FFF2-40B4-BE49-F238E27FC236}">
              <a16:creationId xmlns:a16="http://schemas.microsoft.com/office/drawing/2014/main" id="{CF4DD1F1-4C98-4CAF-8B49-0D64A2157B30}"/>
            </a:ext>
          </a:extLst>
        </xdr:cNvPr>
        <xdr:cNvSpPr txBox="1"/>
      </xdr:nvSpPr>
      <xdr:spPr>
        <a:xfrm>
          <a:off x="11049000" y="1653540"/>
          <a:ext cx="9220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3C7ED90-81E4-430A-B3A4-C3DDAF803F8E}" type="TxLink">
            <a:rPr lang="en-US" sz="2000" b="0" i="0" u="none" strike="noStrike" baseline="0">
              <a:solidFill>
                <a:srgbClr val="94F7FF"/>
              </a:solidFill>
              <a:latin typeface="Calibri"/>
              <a:ea typeface="Calibri"/>
              <a:cs typeface="Calibri"/>
            </a:rPr>
            <a:t>25%</a:t>
          </a:fld>
          <a:endParaRPr lang="en-IN" sz="3600" b="0" i="0" u="none" strike="noStrike" baseline="0">
            <a:solidFill>
              <a:srgbClr val="94F7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487680</xdr:colOff>
      <xdr:row>13</xdr:row>
      <xdr:rowOff>15240</xdr:rowOff>
    </xdr:from>
    <xdr:to>
      <xdr:col>19</xdr:col>
      <xdr:colOff>556260</xdr:colOff>
      <xdr:row>14</xdr:row>
      <xdr:rowOff>129540</xdr:rowOff>
    </xdr:to>
    <xdr:sp macro="" textlink="'Analysis 1'!$AS$13">
      <xdr:nvSpPr>
        <xdr:cNvPr id="88" name="TextBox 87">
          <a:extLst>
            <a:ext uri="{FF2B5EF4-FFF2-40B4-BE49-F238E27FC236}">
              <a16:creationId xmlns:a16="http://schemas.microsoft.com/office/drawing/2014/main" id="{A65161B4-124B-4BF5-B70F-7E6F1FD85D0A}"/>
            </a:ext>
          </a:extLst>
        </xdr:cNvPr>
        <xdr:cNvSpPr txBox="1"/>
      </xdr:nvSpPr>
      <xdr:spPr>
        <a:xfrm>
          <a:off x="10850880" y="2392680"/>
          <a:ext cx="12877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200" b="1" i="0" u="none" strike="noStrike" baseline="0">
              <a:solidFill>
                <a:srgbClr val="94F7FF"/>
              </a:solidFill>
              <a:latin typeface="Calibri"/>
              <a:ea typeface="Calibri"/>
              <a:cs typeface="Calibri"/>
            </a:rPr>
            <a:t>Under-utilised</a:t>
          </a:r>
        </a:p>
      </xdr:txBody>
    </xdr:sp>
    <xdr:clientData/>
  </xdr:twoCellAnchor>
  <xdr:twoCellAnchor>
    <xdr:from>
      <xdr:col>20</xdr:col>
      <xdr:colOff>403860</xdr:colOff>
      <xdr:row>13</xdr:row>
      <xdr:rowOff>22860</xdr:rowOff>
    </xdr:from>
    <xdr:to>
      <xdr:col>22</xdr:col>
      <xdr:colOff>533400</xdr:colOff>
      <xdr:row>14</xdr:row>
      <xdr:rowOff>137160</xdr:rowOff>
    </xdr:to>
    <xdr:sp macro="" textlink="">
      <xdr:nvSpPr>
        <xdr:cNvPr id="89" name="TextBox 86">
          <a:extLst>
            <a:ext uri="{FF2B5EF4-FFF2-40B4-BE49-F238E27FC236}">
              <a16:creationId xmlns:a16="http://schemas.microsoft.com/office/drawing/2014/main" id="{D39093BB-CA47-4191-950B-6F07FDBBB953}"/>
            </a:ext>
          </a:extLst>
        </xdr:cNvPr>
        <xdr:cNvSpPr txBox="1"/>
      </xdr:nvSpPr>
      <xdr:spPr>
        <a:xfrm>
          <a:off x="12595860" y="2400300"/>
          <a:ext cx="134874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 baseline="0">
              <a:solidFill>
                <a:srgbClr val="00E1F2"/>
              </a:solidFill>
              <a:latin typeface="Calibri"/>
              <a:ea typeface="Calibri"/>
              <a:cs typeface="Calibri"/>
            </a:rPr>
            <a:t>Over-utilised</a:t>
          </a:r>
          <a:endParaRPr lang="en-IN" sz="1200" b="1" i="0" u="none" strike="noStrike" baseline="0">
            <a:solidFill>
              <a:srgbClr val="00E1F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167640</xdr:colOff>
      <xdr:row>22</xdr:row>
      <xdr:rowOff>30480</xdr:rowOff>
    </xdr:from>
    <xdr:to>
      <xdr:col>21</xdr:col>
      <xdr:colOff>129540</xdr:colOff>
      <xdr:row>23</xdr:row>
      <xdr:rowOff>144780</xdr:rowOff>
    </xdr:to>
    <xdr:sp macro="" textlink="">
      <xdr:nvSpPr>
        <xdr:cNvPr id="91" name="TextBox 86">
          <a:extLst>
            <a:ext uri="{FF2B5EF4-FFF2-40B4-BE49-F238E27FC236}">
              <a16:creationId xmlns:a16="http://schemas.microsoft.com/office/drawing/2014/main" id="{A9114E56-7C67-4D26-B387-522EBDE9E9B5}"/>
            </a:ext>
          </a:extLst>
        </xdr:cNvPr>
        <xdr:cNvSpPr txBox="1"/>
      </xdr:nvSpPr>
      <xdr:spPr>
        <a:xfrm>
          <a:off x="11750040" y="4053840"/>
          <a:ext cx="11811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 i="0" u="none" strike="noStrike" baseline="0">
              <a:solidFill>
                <a:srgbClr val="00D2FF"/>
              </a:solidFill>
              <a:latin typeface="Calibri"/>
              <a:ea typeface="Calibri"/>
              <a:cs typeface="Calibri"/>
            </a:rPr>
            <a:t>Well-utilised</a:t>
          </a:r>
          <a:endParaRPr lang="en-IN" sz="1200" b="1" i="0" u="none" strike="noStrike" baseline="0">
            <a:solidFill>
              <a:srgbClr val="00D2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601980</xdr:colOff>
      <xdr:row>14</xdr:row>
      <xdr:rowOff>7620</xdr:rowOff>
    </xdr:from>
    <xdr:to>
      <xdr:col>20</xdr:col>
      <xdr:colOff>60960</xdr:colOff>
      <xdr:row>15</xdr:row>
      <xdr:rowOff>121920</xdr:rowOff>
    </xdr:to>
    <xdr:sp macro="" textlink="'Analysis 1'!$AS$13">
      <xdr:nvSpPr>
        <xdr:cNvPr id="92" name="TextBox 91">
          <a:extLst>
            <a:ext uri="{FF2B5EF4-FFF2-40B4-BE49-F238E27FC236}">
              <a16:creationId xmlns:a16="http://schemas.microsoft.com/office/drawing/2014/main" id="{4A6048CB-715B-4DC0-ADC3-ECCDCE531CBE}"/>
            </a:ext>
          </a:extLst>
        </xdr:cNvPr>
        <xdr:cNvSpPr txBox="1"/>
      </xdr:nvSpPr>
      <xdr:spPr>
        <a:xfrm>
          <a:off x="10965180" y="2567940"/>
          <a:ext cx="12877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Total Buses</a:t>
          </a:r>
        </a:p>
      </xdr:txBody>
    </xdr:sp>
    <xdr:clientData/>
  </xdr:twoCellAnchor>
  <xdr:twoCellAnchor>
    <xdr:from>
      <xdr:col>20</xdr:col>
      <xdr:colOff>541020</xdr:colOff>
      <xdr:row>14</xdr:row>
      <xdr:rowOff>7620</xdr:rowOff>
    </xdr:from>
    <xdr:to>
      <xdr:col>23</xdr:col>
      <xdr:colOff>0</xdr:colOff>
      <xdr:row>15</xdr:row>
      <xdr:rowOff>121920</xdr:rowOff>
    </xdr:to>
    <xdr:sp macro="" textlink="'Analysis 1'!$AS$13">
      <xdr:nvSpPr>
        <xdr:cNvPr id="94" name="TextBox 93">
          <a:extLst>
            <a:ext uri="{FF2B5EF4-FFF2-40B4-BE49-F238E27FC236}">
              <a16:creationId xmlns:a16="http://schemas.microsoft.com/office/drawing/2014/main" id="{069DCCFD-F6C7-4E2B-B21A-158592547822}"/>
            </a:ext>
          </a:extLst>
        </xdr:cNvPr>
        <xdr:cNvSpPr txBox="1"/>
      </xdr:nvSpPr>
      <xdr:spPr>
        <a:xfrm>
          <a:off x="12733020" y="2567940"/>
          <a:ext cx="12877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Total Buses</a:t>
          </a:r>
        </a:p>
      </xdr:txBody>
    </xdr:sp>
    <xdr:clientData/>
  </xdr:twoCellAnchor>
  <xdr:twoCellAnchor>
    <xdr:from>
      <xdr:col>18</xdr:col>
      <xdr:colOff>403860</xdr:colOff>
      <xdr:row>23</xdr:row>
      <xdr:rowOff>15240</xdr:rowOff>
    </xdr:from>
    <xdr:to>
      <xdr:col>21</xdr:col>
      <xdr:colOff>304800</xdr:colOff>
      <xdr:row>24</xdr:row>
      <xdr:rowOff>129540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2D009BB-7404-4F8F-BF0E-A4588BD46662}"/>
            </a:ext>
          </a:extLst>
        </xdr:cNvPr>
        <xdr:cNvGrpSpPr/>
      </xdr:nvGrpSpPr>
      <xdr:grpSpPr>
        <a:xfrm>
          <a:off x="11376660" y="4221480"/>
          <a:ext cx="1729740" cy="297180"/>
          <a:chOff x="11452860" y="4328160"/>
          <a:chExt cx="1729740" cy="297180"/>
        </a:xfrm>
      </xdr:grpSpPr>
      <xdr:sp macro="" textlink="'Analysis 1'!$AS$13">
        <xdr:nvSpPr>
          <xdr:cNvPr id="93" name="TextBox 92">
            <a:extLst>
              <a:ext uri="{FF2B5EF4-FFF2-40B4-BE49-F238E27FC236}">
                <a16:creationId xmlns:a16="http://schemas.microsoft.com/office/drawing/2014/main" id="{AEE2F732-CAD8-4DB0-9D5C-5481C3A94C99}"/>
              </a:ext>
            </a:extLst>
          </xdr:cNvPr>
          <xdr:cNvSpPr txBox="1"/>
        </xdr:nvSpPr>
        <xdr:spPr>
          <a:xfrm>
            <a:off x="11894820" y="4328160"/>
            <a:ext cx="1287780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Total Buses</a:t>
            </a:r>
          </a:p>
        </xdr:txBody>
      </xdr:sp>
      <xdr:sp macro="" textlink="'Analysis 1'!AP14">
        <xdr:nvSpPr>
          <xdr:cNvPr id="95" name="TextBox 94">
            <a:extLst>
              <a:ext uri="{FF2B5EF4-FFF2-40B4-BE49-F238E27FC236}">
                <a16:creationId xmlns:a16="http://schemas.microsoft.com/office/drawing/2014/main" id="{A9E1839D-5007-4D0C-82C9-24ACCF0BC04A}"/>
              </a:ext>
            </a:extLst>
          </xdr:cNvPr>
          <xdr:cNvSpPr txBox="1"/>
        </xdr:nvSpPr>
        <xdr:spPr>
          <a:xfrm>
            <a:off x="11452860" y="4328160"/>
            <a:ext cx="1287780" cy="297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C3A9375-A384-43BE-BECE-AC1DF38EC8C2}" type="TxLink">
              <a:rPr lang="en-US" sz="11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38 </a:t>
            </a:fld>
            <a:endParaRPr lang="en-IN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20</xdr:col>
      <xdr:colOff>83820</xdr:colOff>
      <xdr:row>14</xdr:row>
      <xdr:rowOff>7620</xdr:rowOff>
    </xdr:from>
    <xdr:to>
      <xdr:col>22</xdr:col>
      <xdr:colOff>152400</xdr:colOff>
      <xdr:row>15</xdr:row>
      <xdr:rowOff>121920</xdr:rowOff>
    </xdr:to>
    <xdr:sp macro="" textlink="'Analysis 1'!AP12">
      <xdr:nvSpPr>
        <xdr:cNvPr id="96" name="TextBox 95">
          <a:extLst>
            <a:ext uri="{FF2B5EF4-FFF2-40B4-BE49-F238E27FC236}">
              <a16:creationId xmlns:a16="http://schemas.microsoft.com/office/drawing/2014/main" id="{271F5587-6387-487B-8690-1D654B4E79A4}"/>
            </a:ext>
          </a:extLst>
        </xdr:cNvPr>
        <xdr:cNvSpPr txBox="1"/>
      </xdr:nvSpPr>
      <xdr:spPr>
        <a:xfrm>
          <a:off x="12275820" y="2567940"/>
          <a:ext cx="12877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FB040F6-5A26-41BF-8283-3DEAC20106FD}" type="TxLink">
            <a:rPr lang="en-US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20 </a:t>
          </a:fld>
          <a:endParaRPr lang="en-IN" sz="1100" b="0" i="0" u="none" strike="noStrike" baseline="0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586740</xdr:colOff>
      <xdr:row>14</xdr:row>
      <xdr:rowOff>7620</xdr:rowOff>
    </xdr:from>
    <xdr:to>
      <xdr:col>18</xdr:col>
      <xdr:colOff>396240</xdr:colOff>
      <xdr:row>15</xdr:row>
      <xdr:rowOff>121920</xdr:rowOff>
    </xdr:to>
    <xdr:sp macro="" textlink="'Analysis 1'!AP13">
      <xdr:nvSpPr>
        <xdr:cNvPr id="97" name="TextBox 96">
          <a:extLst>
            <a:ext uri="{FF2B5EF4-FFF2-40B4-BE49-F238E27FC236}">
              <a16:creationId xmlns:a16="http://schemas.microsoft.com/office/drawing/2014/main" id="{DD1AEE2B-3CB4-4FAE-8B28-9E7B0E9C4175}"/>
            </a:ext>
          </a:extLst>
        </xdr:cNvPr>
        <xdr:cNvSpPr txBox="1"/>
      </xdr:nvSpPr>
      <xdr:spPr>
        <a:xfrm>
          <a:off x="10949940" y="2567940"/>
          <a:ext cx="4191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FB8AA87-CD27-40E6-A79D-D2164E576E32}" type="TxLink">
            <a:rPr lang="en-US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19 </a:t>
          </a:fld>
          <a:endParaRPr lang="en-IN" sz="1100" b="0" i="0" u="none" strike="noStrike" baseline="0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464819</xdr:colOff>
      <xdr:row>29</xdr:row>
      <xdr:rowOff>76200</xdr:rowOff>
    </xdr:from>
    <xdr:to>
      <xdr:col>19</xdr:col>
      <xdr:colOff>324802</xdr:colOff>
      <xdr:row>31</xdr:row>
      <xdr:rowOff>152400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F0FAE904-B68A-4F65-A594-20FC23C9EC69}"/>
            </a:ext>
          </a:extLst>
        </xdr:cNvPr>
        <xdr:cNvSpPr/>
      </xdr:nvSpPr>
      <xdr:spPr>
        <a:xfrm>
          <a:off x="11437619" y="5379720"/>
          <a:ext cx="469583" cy="441960"/>
        </a:xfrm>
        <a:prstGeom prst="roundRect">
          <a:avLst>
            <a:gd name="adj" fmla="val 6908"/>
          </a:avLst>
        </a:prstGeom>
        <a:solidFill>
          <a:srgbClr val="94F7FF"/>
        </a:solidFill>
        <a:ln>
          <a:noFill/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472439</xdr:colOff>
      <xdr:row>33</xdr:row>
      <xdr:rowOff>30480</xdr:rowOff>
    </xdr:from>
    <xdr:to>
      <xdr:col>19</xdr:col>
      <xdr:colOff>332422</xdr:colOff>
      <xdr:row>35</xdr:row>
      <xdr:rowOff>106680</xdr:rowOff>
    </xdr:to>
    <xdr:sp macro="" textlink="">
      <xdr:nvSpPr>
        <xdr:cNvPr id="99" name="Rectangle: Rounded Corners 98">
          <a:extLst>
            <a:ext uri="{FF2B5EF4-FFF2-40B4-BE49-F238E27FC236}">
              <a16:creationId xmlns:a16="http://schemas.microsoft.com/office/drawing/2014/main" id="{A7398011-496B-473F-92E2-5DC40788D968}"/>
            </a:ext>
          </a:extLst>
        </xdr:cNvPr>
        <xdr:cNvSpPr/>
      </xdr:nvSpPr>
      <xdr:spPr>
        <a:xfrm>
          <a:off x="11445239" y="6065520"/>
          <a:ext cx="469583" cy="441960"/>
        </a:xfrm>
        <a:prstGeom prst="roundRect">
          <a:avLst>
            <a:gd name="adj" fmla="val 6908"/>
          </a:avLst>
        </a:prstGeom>
        <a:solidFill>
          <a:srgbClr val="00E1F2"/>
        </a:solidFill>
        <a:ln>
          <a:noFill/>
        </a:ln>
        <a:effectLst>
          <a:outerShdw blurRad="50800" dist="38100" dir="2700000" algn="tl" rotWithShape="0">
            <a:srgbClr val="00ECFF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547960</xdr:colOff>
      <xdr:row>33</xdr:row>
      <xdr:rowOff>91440</xdr:rowOff>
    </xdr:from>
    <xdr:to>
      <xdr:col>19</xdr:col>
      <xdr:colOff>259080</xdr:colOff>
      <xdr:row>35</xdr:row>
      <xdr:rowOff>46400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CB10D94-812F-42B0-A665-78AF76697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0760" y="6126480"/>
          <a:ext cx="320720" cy="32072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29</xdr:row>
      <xdr:rowOff>126530</xdr:rowOff>
    </xdr:from>
    <xdr:to>
      <xdr:col>19</xdr:col>
      <xdr:colOff>251460</xdr:colOff>
      <xdr:row>31</xdr:row>
      <xdr:rowOff>88430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BC15608-D595-416B-966D-4181703D7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0" y="5430050"/>
          <a:ext cx="327660" cy="327660"/>
        </a:xfrm>
        <a:prstGeom prst="rect">
          <a:avLst/>
        </a:prstGeom>
      </xdr:spPr>
    </xdr:pic>
    <xdr:clientData/>
  </xdr:twoCellAnchor>
  <xdr:twoCellAnchor>
    <xdr:from>
      <xdr:col>19</xdr:col>
      <xdr:colOff>259080</xdr:colOff>
      <xdr:row>29</xdr:row>
      <xdr:rowOff>45720</xdr:rowOff>
    </xdr:from>
    <xdr:to>
      <xdr:col>22</xdr:col>
      <xdr:colOff>68580</xdr:colOff>
      <xdr:row>30</xdr:row>
      <xdr:rowOff>160020</xdr:rowOff>
    </xdr:to>
    <xdr:sp macro="" textlink="'Analysis 1'!$AS$13">
      <xdr:nvSpPr>
        <xdr:cNvPr id="100" name="TextBox 99">
          <a:extLst>
            <a:ext uri="{FF2B5EF4-FFF2-40B4-BE49-F238E27FC236}">
              <a16:creationId xmlns:a16="http://schemas.microsoft.com/office/drawing/2014/main" id="{1138EB9D-6E04-4312-A54B-0DACDCFADF3C}"/>
            </a:ext>
          </a:extLst>
        </xdr:cNvPr>
        <xdr:cNvSpPr txBox="1"/>
      </xdr:nvSpPr>
      <xdr:spPr>
        <a:xfrm>
          <a:off x="11841480" y="5349240"/>
          <a:ext cx="16383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2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Total Riders by </a:t>
          </a:r>
          <a:r>
            <a:rPr lang="en-IN" sz="1200" b="1" i="0" u="none" strike="noStrike" baseline="0">
              <a:solidFill>
                <a:srgbClr val="94F7FF"/>
              </a:solidFill>
              <a:latin typeface="Calibri"/>
              <a:ea typeface="Calibri"/>
              <a:cs typeface="Calibri"/>
            </a:rPr>
            <a:t>AM</a:t>
          </a:r>
        </a:p>
      </xdr:txBody>
    </xdr:sp>
    <xdr:clientData/>
  </xdr:twoCellAnchor>
  <xdr:twoCellAnchor>
    <xdr:from>
      <xdr:col>19</xdr:col>
      <xdr:colOff>259080</xdr:colOff>
      <xdr:row>33</xdr:row>
      <xdr:rowOff>0</xdr:rowOff>
    </xdr:from>
    <xdr:to>
      <xdr:col>22</xdr:col>
      <xdr:colOff>68580</xdr:colOff>
      <xdr:row>34</xdr:row>
      <xdr:rowOff>114300</xdr:rowOff>
    </xdr:to>
    <xdr:sp macro="" textlink="'Analysis 1'!$AS$13">
      <xdr:nvSpPr>
        <xdr:cNvPr id="101" name="TextBox 100">
          <a:extLst>
            <a:ext uri="{FF2B5EF4-FFF2-40B4-BE49-F238E27FC236}">
              <a16:creationId xmlns:a16="http://schemas.microsoft.com/office/drawing/2014/main" id="{1A0F188D-2E64-4B4C-800B-8702144D2138}"/>
            </a:ext>
          </a:extLst>
        </xdr:cNvPr>
        <xdr:cNvSpPr txBox="1"/>
      </xdr:nvSpPr>
      <xdr:spPr>
        <a:xfrm>
          <a:off x="11841480" y="6035040"/>
          <a:ext cx="16383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IN" sz="12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Total Riders by </a:t>
          </a:r>
          <a:r>
            <a:rPr lang="en-IN" sz="1200" b="1" i="0" u="none" strike="noStrike" baseline="0">
              <a:solidFill>
                <a:srgbClr val="00D2FF"/>
              </a:solidFill>
              <a:latin typeface="Calibri"/>
              <a:ea typeface="Calibri"/>
              <a:cs typeface="Calibri"/>
            </a:rPr>
            <a:t>PM</a:t>
          </a:r>
        </a:p>
      </xdr:txBody>
    </xdr:sp>
    <xdr:clientData/>
  </xdr:twoCellAnchor>
  <xdr:twoCellAnchor>
    <xdr:from>
      <xdr:col>19</xdr:col>
      <xdr:colOff>289560</xdr:colOff>
      <xdr:row>30</xdr:row>
      <xdr:rowOff>68580</xdr:rowOff>
    </xdr:from>
    <xdr:to>
      <xdr:col>20</xdr:col>
      <xdr:colOff>601980</xdr:colOff>
      <xdr:row>32</xdr:row>
      <xdr:rowOff>0</xdr:rowOff>
    </xdr:to>
    <xdr:sp macro="" textlink="'Analysis 1'!AQ34">
      <xdr:nvSpPr>
        <xdr:cNvPr id="102" name="TextBox 101">
          <a:extLst>
            <a:ext uri="{FF2B5EF4-FFF2-40B4-BE49-F238E27FC236}">
              <a16:creationId xmlns:a16="http://schemas.microsoft.com/office/drawing/2014/main" id="{C7B30D2E-BB91-4FFE-A5F7-0E8B6740A70A}"/>
            </a:ext>
          </a:extLst>
        </xdr:cNvPr>
        <xdr:cNvSpPr txBox="1"/>
      </xdr:nvSpPr>
      <xdr:spPr>
        <a:xfrm>
          <a:off x="11871960" y="5554980"/>
          <a:ext cx="9220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E49CD57-D62C-44A8-982B-288E4AF44F94}" type="TxLink">
            <a:rPr lang="en-US" sz="1600" b="1" i="0" u="none" strike="noStrike" baseline="0">
              <a:solidFill>
                <a:srgbClr val="94F7FF"/>
              </a:solidFill>
              <a:latin typeface="Calibri"/>
              <a:ea typeface="Calibri"/>
              <a:cs typeface="Calibri"/>
            </a:rPr>
            <a:t>35.4%</a:t>
          </a:fld>
          <a:endParaRPr lang="en-IN" sz="4800" b="1" i="0" u="none" strike="noStrike" baseline="0">
            <a:solidFill>
              <a:srgbClr val="94F7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304800</xdr:colOff>
      <xdr:row>34</xdr:row>
      <xdr:rowOff>30480</xdr:rowOff>
    </xdr:from>
    <xdr:to>
      <xdr:col>21</xdr:col>
      <xdr:colOff>7620</xdr:colOff>
      <xdr:row>35</xdr:row>
      <xdr:rowOff>144780</xdr:rowOff>
    </xdr:to>
    <xdr:sp macro="" textlink="'Analysis 1'!AQ35">
      <xdr:nvSpPr>
        <xdr:cNvPr id="103" name="TextBox 102">
          <a:extLst>
            <a:ext uri="{FF2B5EF4-FFF2-40B4-BE49-F238E27FC236}">
              <a16:creationId xmlns:a16="http://schemas.microsoft.com/office/drawing/2014/main" id="{CC27EEA3-D9FE-4BBC-8046-06446A0BD896}"/>
            </a:ext>
          </a:extLst>
        </xdr:cNvPr>
        <xdr:cNvSpPr txBox="1"/>
      </xdr:nvSpPr>
      <xdr:spPr>
        <a:xfrm>
          <a:off x="11887200" y="6248400"/>
          <a:ext cx="9220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0496D16-92F3-47F4-86DB-5F6843D9F5CA}" type="TxLink">
            <a:rPr lang="en-US" sz="1600" b="1" i="0" u="none" strike="noStrike" baseline="0">
              <a:solidFill>
                <a:srgbClr val="00E1F2"/>
              </a:solidFill>
              <a:latin typeface="Calibri"/>
              <a:ea typeface="Calibri"/>
              <a:cs typeface="Calibri"/>
            </a:rPr>
            <a:t>64.6%</a:t>
          </a:fld>
          <a:endParaRPr lang="en-IN" sz="4800" b="1" i="0" u="none" strike="noStrike" baseline="0">
            <a:solidFill>
              <a:srgbClr val="00E1F2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0.22061</cdr:x>
      <cdr:y>0.39611</cdr:y>
    </cdr:from>
    <cdr:to>
      <cdr:x>0.80515</cdr:x>
      <cdr:y>0.60301</cdr:y>
    </cdr:to>
    <cdr:sp macro="" textlink="'Analysis 1'!$AS$12">
      <cdr:nvSpPr>
        <cdr:cNvPr id="2" name="TextBox 86">
          <a:extLst xmlns:a="http://schemas.openxmlformats.org/drawingml/2006/main">
            <a:ext uri="{FF2B5EF4-FFF2-40B4-BE49-F238E27FC236}">
              <a16:creationId xmlns:a16="http://schemas.microsoft.com/office/drawing/2014/main" id="{CF4DD1F1-4C98-4CAF-8B49-0D64A2157B30}"/>
            </a:ext>
          </a:extLst>
        </cdr:cNvPr>
        <cdr:cNvSpPr txBox="1"/>
      </cdr:nvSpPr>
      <cdr:spPr>
        <a:xfrm xmlns:a="http://schemas.openxmlformats.org/drawingml/2006/main">
          <a:off x="347980" y="568960"/>
          <a:ext cx="922020" cy="297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253C8324-BC00-473D-87FF-04DF81BED1F0}" type="TxLink">
            <a:rPr lang="en-US" sz="2000" b="0" i="0" u="none" strike="noStrike" baseline="0">
              <a:solidFill>
                <a:srgbClr val="00E1F2"/>
              </a:solidFill>
              <a:latin typeface="Calibri"/>
              <a:ea typeface="Calibri"/>
              <a:cs typeface="Calibri"/>
            </a:rPr>
            <a:t>26%</a:t>
          </a:fld>
          <a:endParaRPr lang="en-IN" sz="2000" b="1" i="0" u="none" strike="noStrike" baseline="0">
            <a:solidFill>
              <a:srgbClr val="00E1F2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0.2467</cdr:x>
      <cdr:y>0.39506</cdr:y>
    </cdr:from>
    <cdr:to>
      <cdr:x>0.77974</cdr:x>
      <cdr:y>0.60141</cdr:y>
    </cdr:to>
    <cdr:sp macro="" textlink="'Analysis 1'!$AS$14">
      <cdr:nvSpPr>
        <cdr:cNvPr id="2" name="TextBox 86">
          <a:extLst xmlns:a="http://schemas.openxmlformats.org/drawingml/2006/main">
            <a:ext uri="{FF2B5EF4-FFF2-40B4-BE49-F238E27FC236}">
              <a16:creationId xmlns:a16="http://schemas.microsoft.com/office/drawing/2014/main" id="{CF4DD1F1-4C98-4CAF-8B49-0D64A2157B30}"/>
            </a:ext>
          </a:extLst>
        </cdr:cNvPr>
        <cdr:cNvSpPr txBox="1"/>
      </cdr:nvSpPr>
      <cdr:spPr>
        <a:xfrm xmlns:a="http://schemas.openxmlformats.org/drawingml/2006/main">
          <a:off x="426720" y="568960"/>
          <a:ext cx="922020" cy="2971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4C027C9A-D83E-4693-9570-8737AEF63219}" type="TxLink">
            <a:rPr lang="en-US" sz="2000" b="0" i="0" u="none" strike="noStrike" baseline="0">
              <a:solidFill>
                <a:srgbClr val="00D2FF"/>
              </a:solidFill>
              <a:latin typeface="Calibri"/>
              <a:ea typeface="Calibri"/>
              <a:cs typeface="Calibri"/>
            </a:rPr>
            <a:t>49%</a:t>
          </a:fld>
          <a:endParaRPr lang="en-IN" sz="3600" b="1" i="0" u="none" strike="noStrike" baseline="0">
            <a:solidFill>
              <a:srgbClr val="00D2FF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2662041" createdVersion="5" refreshedVersion="7" minRefreshableVersion="3" recordCount="0" supportSubquery="1" supportAdvancedDrill="1" xr:uid="{FBB9F772-FD3C-4541-BF24-48F74A24E915}">
  <cacheSource type="external" connectionId="7"/>
  <cacheFields count="3">
    <cacheField name="[Measures].[Count of Occupation]" caption="Count of Occupation" numFmtId="0" hierarchy="35" level="32767"/>
    <cacheField name="[Measures].[Count of Age]" caption="Count of Age" numFmtId="0" hierarchy="37" level="32767"/>
    <cacheField name="[Measures].[Average Age]" caption="Average Age" numFmtId="0" hierarchy="45" level="32767"/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 oneField="1">
      <fieldsUsage count="1">
        <fieldUsage x="2"/>
      </fieldsUsage>
    </cacheHierarchy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1423611" createdVersion="7" refreshedVersion="7" minRefreshableVersion="3" recordCount="0" supportSubquery="1" supportAdvancedDrill="1" xr:uid="{878CD29A-12C3-4FED-AA61-C24C796276B2}">
  <cacheSource type="external" connectionId="7"/>
  <cacheFields count="6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  <cacheField name="[Dim_Dat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23]"/>
            <x15:cachedUniqueName index="1" name="[Dim_Date].[Year].&amp;[2024]"/>
          </x15:cachedUniqueNames>
        </ext>
      </extLst>
    </cacheField>
    <cacheField name="Dummy0" numFmtId="0" hierarchy="5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57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4"/>
      </fieldsUsage>
    </cacheHierarchy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  <cacheHierarchy uniqueName="Dummy0" caption="Calculation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15393519" createdVersion="7" refreshedVersion="7" minRefreshableVersion="3" recordCount="0" supportSubquery="1" supportAdvancedDrill="1" xr:uid="{70D9C863-C9F2-48A2-BB77-C8A89789A8A7}">
  <cacheSource type="external" connectionId="7"/>
  <cacheFields count="5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  <cacheField name="[Dim_Date].[Day Name].[Day Name]" caption="Day Name" numFmtId="0" hierarchy="9" level="1">
      <sharedItems count="7">
        <s v="Sun"/>
        <s v="Mon"/>
        <s v="Tue"/>
        <s v="Wed"/>
        <s v="Thu"/>
        <s v="Fri"/>
        <s v="Sat"/>
      </sharedItems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2" memberValueDatatype="130" unbalanced="0">
      <fieldsUsage count="2">
        <fieldUsage x="-1"/>
        <fieldUsage x="4"/>
      </fieldsUsage>
    </cacheHierarchy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16782404" createdVersion="7" refreshedVersion="7" minRefreshableVersion="3" recordCount="0" supportSubquery="1" supportAdvancedDrill="1" xr:uid="{79494FCD-767B-4215-B497-BC22E1211163}">
  <cacheSource type="external" connectionId="7"/>
  <cacheFields count="5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  <cacheField name="[Dim_Date].[Month Name].[Month Name]" caption="Month Name" numFmtId="0" hierarchy="7" level="1">
      <sharedItems count="2">
        <s v="Jan"/>
        <s v="Dec"/>
      </sharedItems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2" memberValueDatatype="130" unbalanced="0">
      <fieldsUsage count="2">
        <fieldUsage x="-1"/>
        <fieldUsage x="4"/>
      </fieldsUsage>
    </cacheHierarchy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17824074" createdVersion="7" refreshedVersion="7" minRefreshableVersion="3" recordCount="0" supportSubquery="1" supportAdvancedDrill="1" xr:uid="{02FB2B89-540D-420A-A006-34D0292B4C3B}">
  <cacheSource type="external" connectionId="7"/>
  <cacheFields count="4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  <cacheField name="[Facttable_ridership].[Bus Utilization].[Bus Utilization]" caption="Bus Utilization" numFmtId="0" hierarchy="34" level="1">
      <sharedItems count="3">
        <s v="Over-Utilized"/>
        <s v="Under-Utilized"/>
        <s v="Well-Utilized"/>
      </sharedItems>
    </cacheField>
    <cacheField name="[Measures].[Total Buses]" caption="Total Buses" numFmtId="0" hierarchy="48" level="32767"/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 oneField="1">
      <fieldsUsage count="1">
        <fieldUsage x="3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9.030006828703" createdVersion="7" refreshedVersion="7" minRefreshableVersion="3" recordCount="0" supportSubquery="1" supportAdvancedDrill="1" xr:uid="{023005FE-3B97-46B8-BE51-2AE253C0C5E2}">
  <cacheSource type="external" connectionId="7"/>
  <cacheFields count="5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  <cacheField name="[Facttable_ridership].[Operation Moment].[Operation Moment]" caption="Operation Moment" numFmtId="0" hierarchy="28" level="1">
      <sharedItems count="2">
        <s v="AM"/>
        <s v="PM"/>
      </sharedItems>
    </cacheField>
    <cacheField name="[Measures].[Sum of NumberOfRiders]" caption="Sum of NumberOfRiders" numFmtId="0" hierarchy="42" level="32767"/>
    <cacheField name="[Measures].[Total Riders (Passengers)]" caption="Total Riders (Passengers)" numFmtId="0" hierarchy="46" level="32767"/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2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4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3935188" createdVersion="5" refreshedVersion="7" minRefreshableVersion="3" recordCount="0" supportSubquery="1" supportAdvancedDrill="1" xr:uid="{95E511E8-76CD-49FB-AE07-B11E2A7AC827}">
  <cacheSource type="external" connectionId="7"/>
  <cacheFields count="5">
    <cacheField name="[Measures].[Count of Age]" caption="Count of Age" numFmtId="0" hierarchy="37" level="32767"/>
    <cacheField name="[Measures].[Count of BusID]" caption="Count of BusID" numFmtId="0" hierarchy="39" level="32767"/>
    <cacheField name="[Measures].[Total Transactions]" caption="Total Transactions" numFmtId="0" hierarchy="44" level="32767"/>
    <cacheField name="[Measures].[Average Age]" caption="Average Age" numFmtId="0" hierarchy="45" level="32767"/>
    <cacheField name="[Dim_buses].[BusNumber].[BusNumber]" caption="BusNumber" numFmtId="0" hierarchy="3" level="1">
      <sharedItems count="40">
        <s v="Bus 1"/>
        <s v="Bus 10"/>
        <s v="Bus 11"/>
        <s v="Bus 12"/>
        <s v="Bus 13"/>
        <s v="Bus 14"/>
        <s v="Bus 15"/>
        <s v="Bus 16"/>
        <s v="Bus 17"/>
        <s v="Bus 18"/>
        <s v="Bus 19"/>
        <s v="Bus 2"/>
        <s v="Bus 20"/>
        <s v="Bus 21"/>
        <s v="Bus 22"/>
        <s v="Bus 23"/>
        <s v="Bus 24"/>
        <s v="Bus 25"/>
        <s v="Bus 26"/>
        <s v="Bus 27"/>
        <s v="Bus 28"/>
        <s v="Bus 29"/>
        <s v="Bus 3"/>
        <s v="Bus 30"/>
        <s v="Bus 31"/>
        <s v="Bus 32"/>
        <s v="Bus 33"/>
        <s v="Bus 34"/>
        <s v="Bus 35"/>
        <s v="Bus 36"/>
        <s v="Bus 37"/>
        <s v="Bus 38"/>
        <s v="Bus 39"/>
        <s v="Bus 4"/>
        <s v="Bus 40"/>
        <s v="Bus 5"/>
        <s v="Bus 6"/>
        <s v="Bus 7"/>
        <s v="Bus 8"/>
        <s v="Bus 9"/>
      </sharedItems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2" memberValueDatatype="130" unbalanced="0">
      <fieldsUsage count="2">
        <fieldUsage x="-1"/>
        <fieldUsage x="4"/>
      </fieldsUsage>
    </cacheHierarchy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 oneField="1">
      <fieldsUsage count="1">
        <fieldUsage x="2"/>
      </fieldsUsage>
    </cacheHierarchy>
    <cacheHierarchy uniqueName="[Measures].[Average Age]" caption="Average Age" measure="1" displayFolder="" measureGroup="Calculations" count="0" oneField="1">
      <fieldsUsage count="1">
        <fieldUsage x="3"/>
      </fieldsUsage>
    </cacheHierarchy>
    <cacheHierarchy uniqueName="[Measures].[Total Riders (Passengers)]" caption="Total Riders (Passengers)" measure="1" displayFolder="" measureGroup="Calculations" count="0"/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5092596" createdVersion="7" refreshedVersion="7" minRefreshableVersion="3" recordCount="0" supportSubquery="1" supportAdvancedDrill="1" xr:uid="{80C97AF1-61C6-4B4B-A0C2-347BF929D47B}">
  <cacheSource type="external" connectionId="7"/>
  <cacheFields count="4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6365743" createdVersion="7" refreshedVersion="7" minRefreshableVersion="3" recordCount="0" supportSubquery="1" supportAdvancedDrill="1" xr:uid="{F4BEF393-6B0C-4886-8D30-5024A101CF67}">
  <cacheSource type="external" connectionId="7"/>
  <cacheFields count="3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7291667" createdVersion="7" refreshedVersion="7" minRefreshableVersion="3" recordCount="0" supportSubquery="1" supportAdvancedDrill="1" xr:uid="{417199B5-0AB2-40CB-A55F-BBD73BC4BC68}">
  <cacheSource type="external" connectionId="7"/>
  <cacheFields count="2">
    <cacheField name="[Measures].[Total Riders (Passengers)]" caption="Total Riders (Passengers)" numFmtId="0" hierarchy="46" level="32767"/>
    <cacheField name="[Measures].[Average Riders Per Trip]" caption="Average Riders Per Trip" numFmtId="0" hierarchy="47" level="32767"/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 oneField="1">
      <fieldsUsage count="1">
        <fieldUsage x="1"/>
      </fieldsUsage>
    </cacheHierarchy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8564814" createdVersion="7" refreshedVersion="7" minRefreshableVersion="3" recordCount="0" supportSubquery="1" supportAdvancedDrill="1" xr:uid="{48C7A67B-1051-4DAE-BFBB-9E0C5E6F528F}">
  <cacheSource type="external" connectionId="7"/>
  <cacheFields count="2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South Line"/>
      </sharedItems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09837961" createdVersion="7" refreshedVersion="7" minRefreshableVersion="3" recordCount="0" supportSubquery="1" supportAdvancedDrill="1" xr:uid="{8F494AD6-6578-4ADD-A5B5-87CDBAC1E196}">
  <cacheSource type="external" connectionId="7"/>
  <cacheFields count="2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0" memberValueDatatype="13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11458331" createdVersion="7" refreshedVersion="7" minRefreshableVersion="3" recordCount="0" supportSubquery="1" supportAdvancedDrill="1" xr:uid="{37115BE1-CF67-40E8-9419-67103B1683F2}">
  <cacheSource type="external" connectionId="7"/>
  <cacheFields count="4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1:41:00" maxDate="1899-12-30T11:41:00" count="1">
        <d v="1899-12-30T11:41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1:41:00]"/>
          </x15:cachedUniqueNames>
        </ext>
      </extLst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408.936912731479" createdVersion="7" refreshedVersion="7" minRefreshableVersion="3" recordCount="0" supportSubquery="1" supportAdvancedDrill="1" xr:uid="{57512D62-4A3F-4951-9BC5-FB66E28C560B}">
  <cacheSource type="external" connectionId="7"/>
  <cacheFields count="5">
    <cacheField name="[Measures].[Total Riders (Passengers)]" caption="Total Riders (Passengers)" numFmtId="0" hierarchy="46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 Group].[Time Group]" caption="Time Group" numFmtId="0" hierarchy="29" level="1">
      <sharedItems count="3">
        <s v="05:00 AM-10:00 AM"/>
        <s v="10:00 AM-03:00 PM"/>
        <s v="12:00 AM-05:00 A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2:34:00" maxDate="1899-12-30T12:34:00" count="1">
        <d v="1899-12-30T12:34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2:34:00]"/>
          </x15:cachedUniqueNames>
        </ext>
      </extLst>
    </cacheField>
    <cacheField name="[Dim_Date].[Year].[Year]" caption="Year" numFmtId="0" hierarchy="6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23]"/>
            <x15:cachedUniqueName index="1" name="[Dim_Date].[Year].&amp;[2024]"/>
          </x15:cachedUniqueNames>
        </ext>
      </extLst>
    </cacheField>
  </cacheFields>
  <cacheHierarchies count="56">
    <cacheHierarchy uniqueName="[Calculations].[Calculation]" caption="Calculation" attribute="1" defaultMemberUniqueName="[Calculations].[Calculation].[All]" allUniqueName="[Calculations].[Calculation].[All]" dimensionUniqueName="[Calculations]" displayFolder="" count="0" memberValueDatatype="2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4"/>
      </fieldsUsage>
    </cacheHierarchy>
    <cacheHierarchy uniqueName="[Dim_Date].[Month Name]" caption="Month Name" attribute="1" defaultMemberUniqueName="[Dim_Date].[Month Name].[All]" allUniqueName="[Dim_Date].[Month Name].[All]" dimensionUniqueName="[Dim_Date]" displayFolder="" count="0" memberValueDatatype="130" unbalanced="0"/>
    <cacheHierarchy uniqueName="[Dim_Date].[Month Number]" caption="Month Number" attribute="1" defaultMemberUniqueName="[Dim_Date].[Month Number].[All]" allUniqueName="[Dim_Date].[Month Number].[All]" dimensionUniqueName="[Dim_Date]" displayFolder="" count="0" memberValueDatatype="20" unbalanced="0"/>
    <cacheHierarchy uniqueName="[Dim_Date].[Day Name]" caption="Day Name" attribute="1" defaultMemberUniqueName="[Dim_Date].[Day Name].[All]" allUniqueName="[Dim_Date].[Day Name].[All]" dimensionUniqueName="[Dim_Date]" displayFolder="" count="0" memberValueDatatype="130" unbalanced="0"/>
    <cacheHierarchy uniqueName="[Dim_Date].[Day Number]" caption="Day Number" attribute="1" defaultMemberUniqueName="[Dim_Date].[Day Number].[All]" allUniqueName="[Dim_Date].[Day Number].[All]" dimensionUniqueName="[Dim_Date]" displayFolder="" count="0" memberValueDatatype="20" unbalanced="0"/>
    <cacheHierarchy uniqueName="[Dim_Date].[Day Type]" caption="Day Type" attribute="1" defaultMemberUniqueName="[Dim_Date].[Day Type].[All]" allUniqueName="[Dim_Date].[Day Type].[All]" dimensionUniqueName="[Dim_Date]" displayFolder="" count="0" memberValueDatatype="13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 Group]" caption="Age Group" attribute="1" defaultMemberUniqueName="[Dim_demographics].[Age Group].[All]" allUniqueName="[Dim_demographics].[Age 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 Group]" caption="Time Group" attribute="1" defaultMemberUniqueName="[Facttable_ridership].[Time Group].[All]" allUniqueName="[Facttable_ridership].[Time 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Bus Utilization]" caption="Bus Utilization" attribute="1" defaultMemberUniqueName="[Facttable_ridership].[Bus Utilization].[All]" allUniqueName="[Facttable_ridership].[Bus Utilization].[All]" dimensionUniqueName="[Facttable_ridership]" displayFolder="" count="0" memberValueDatatype="130" unbalanced="0"/>
    <cacheHierarchy uniqueName="[Measures].[Count of Occupation]" caption="Count of Occupation" measure="1" displayFolder="" measureGroup="Dim_demographic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]" caption="Count of BusID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Number]" caption="Count of BusNumber" measure="1" displayFolder="" measureGroup="Dim_bus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iderID]" caption="Sum of RiderID" measure="1" displayFolder="" measureGroup="Dim_demographic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peration Moment]" caption="Count of Operation Moment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Total Transactions]" caption="Total Transactions" measure="1" displayFolder="" measureGroup="Calculations" count="0"/>
    <cacheHierarchy uniqueName="[Measures].[Average Age]" caption="Average Age" measure="1" displayFolder="" measureGroup="Calculations" count="0"/>
    <cacheHierarchy uniqueName="[Measures].[Total Riders (Passengers)]" caption="Total Riders (Passengers)" measure="1" displayFolder="" measureGroup="Calculations" count="0" oneField="1">
      <fieldsUsage count="1">
        <fieldUsage x="0"/>
      </fieldsUsage>
    </cacheHierarchy>
    <cacheHierarchy uniqueName="[Measures].[Average Riders Per Trip]" caption="Average Riders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im_Date]" caption="__XL_Count Dim_Date" measure="1" displayFolder="" measureGroup="Dim_Dat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im_buses" uniqueName="[Dim_buses]" caption="Dim_buses"/>
    <dimension name="Dim_Date" uniqueName="[Dim_Date]" caption="Dim_Date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im_buses" caption="Dim_buses"/>
    <measureGroup name="Dim_Date" caption="Dim_Date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1" dimension="4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05F4A-C0F1-4423-8923-EC090FE60791}" name="PivotTable2" cacheId="144" applyNumberFormats="0" applyBorderFormats="0" applyFontFormats="0" applyPatternFormats="0" applyAlignmentFormats="0" applyWidthHeightFormats="1" dataCaption="Values" tag="99adf36d-c04e-4fc3-a935-c2855424ce6b" updatedVersion="7" minRefreshableVersion="3" useAutoFormatting="1" subtotalHiddenItems="1" itemPrintTitles="1" createdVersion="5" indent="0" outline="1" outlineData="1" multipleFieldFilters="0">
  <location ref="J7:L8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Age" fld="1" subtotal="count" baseField="0" baseItem="0"/>
    <dataField name="Count of Occupation" fld="0" subtotal="count" baseField="0" baseItem="0"/>
    <dataField fld="2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55147-03C4-4FC8-89AD-DCCA0A42D336}" name="PivotTable8" cacheId="171" applyNumberFormats="0" applyBorderFormats="0" applyFontFormats="0" applyPatternFormats="0" applyAlignmentFormats="0" applyWidthHeightFormats="1" dataCaption="Values" tag="7827f5fd-e970-4ba1-a720-0ec84b48805e" updatedVersion="7" minRefreshableVersion="3" useAutoFormatting="1" subtotalHiddenItems="1" rowGrandTotals="0" colGrandTotals="0" itemPrintTitles="1" createdVersion="7" indent="0" compact="0" compactData="0" multipleFieldFilters="0" chartFormat="26">
  <location ref="P13:R15" firstHeaderRow="0" firstDataRow="1" firstDataCol="1"/>
  <pivotFields count="6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name="Total Riders (Passengers)2" fld="5" subtotal="count" showDataAs="percentDiff" baseField="4" baseItem="0" numFmtId="10">
      <extLst>
        <ext xmlns:x14="http://schemas.microsoft.com/office/spreadsheetml/2009/9/main" uri="{E15A36E0-9728-4e99-A89B-3F7291B0FE68}">
          <x14:dataField sourceField="0" uniqueName="[__Xl2].[Measures].[Total Riders (Passengers)]"/>
        </ext>
      </extLst>
    </dataField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2">
    <filter fld="1" type="count" id="2" iMeasureHier="46">
      <autoFilter ref="A1">
        <filterColumn colId="0">
          <top10 val="1" filterVal="1"/>
        </filterColumn>
      </autoFilter>
    </filter>
    <filter fld="3" type="count" id="4" iMeasureHier="46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B8240-02AF-4D11-B473-10C36D49BD82}" name="PivotTable6" cacheId="150" applyNumberFormats="0" applyBorderFormats="0" applyFontFormats="0" applyPatternFormats="0" applyAlignmentFormats="0" applyWidthHeightFormats="1" dataCaption="Values" tag="5ec404f4-1428-4f11-929f-17ac6e5b0876" updatedVersion="7" minRefreshableVersion="3" useAutoFormatting="1" subtotalHiddenItems="1" rowGrandTotals="0" colGrandTotals="0" itemPrintTitles="1" createdVersion="7" indent="0" compact="0" compactData="0" multipleFieldFilters="0" chartFormat="26">
  <location ref="K27:L28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 numFmtId="164"/>
  </dataFields>
  <formats count="1">
    <format dxfId="9">
      <pivotArea outline="0" collapsedLevelsAreSubtotals="1" fieldPosition="0"/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3" type="count" id="4" iMeasureHier="46">
      <autoFilter ref="A1">
        <filterColumn colId="0">
          <top10 top="0" val="1" filterVal="1"/>
        </filterColumn>
      </autoFilter>
    </filter>
    <filter fld="1" type="count" id="2" iMeasureHier="46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EEBBD-7963-4213-8397-A177C8D056CC}" name="PivotTable2" cacheId="165" applyNumberFormats="0" applyBorderFormats="0" applyFontFormats="0" applyPatternFormats="0" applyAlignmentFormats="0" applyWidthHeightFormats="1" dataCaption="Values" tag="7b7195f0-b8f4-46bb-8878-a33af52f8604" updatedVersion="7" minRefreshableVersion="3" useAutoFormatting="1" subtotalHiddenItems="1" rowGrandTotals="0" colGrandTotals="0" itemPrintTitles="1" createdVersion="7" indent="0" compact="0" compactData="0" multipleFieldFilters="0" chartFormat="26">
  <location ref="H27:I28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fld="0" subtotal="count" baseField="0" baseItem="0" numFmtId="164"/>
  </dataFields>
  <formats count="1">
    <format dxfId="10">
      <pivotArea outline="0" collapsedLevelsAreSubtotals="1" fieldPosition="0"/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46">
      <autoFilter ref="A1">
        <filterColumn colId="0">
          <top10 val="1" filterVal="1"/>
        </filterColumn>
      </autoFilter>
    </filter>
    <filter fld="3" type="count" id="3" iMeasureHier="46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09D6-D528-42F7-9E59-72DEBDA94582}" name="PivotTable3" cacheId="156" applyNumberFormats="0" applyBorderFormats="0" applyFontFormats="0" applyPatternFormats="0" applyAlignmentFormats="0" applyWidthHeightFormats="1" dataCaption="Values" tag="8b625ae5-f50c-45fb-831d-36f93f19b50e" updatedVersion="7" minRefreshableVersion="3" useAutoFormatting="1" subtotalHiddenItems="1" itemPrintTitles="1" createdVersion="7" indent="0" outline="1" outlineData="1" multipleFieldFilters="0">
  <location ref="C7:D8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fld="1" subtotal="count" baseField="0" baseItem="0"/>
  </dataFields>
  <formats count="1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95E10-1DB6-45D8-84B7-72353AA9319B}" name="PivotTable7" cacheId="168" applyNumberFormats="0" applyBorderFormats="0" applyFontFormats="0" applyPatternFormats="0" applyAlignmentFormats="0" applyWidthHeightFormats="1" dataCaption="Values" tag="702639a9-b83e-4521-be0e-cb5477f72071" updatedVersion="7" minRefreshableVersion="3" useAutoFormatting="1" subtotalHiddenItems="1" rowGrandTotals="0" colGrandTotals="0" itemPrintTitles="1" createdVersion="7" indent="0" compact="0" compactData="0" multipleFieldFilters="0" chartFormat="29">
  <location ref="P7:Q9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fld="0" subtotal="count" baseField="0" baseItem="0" numFmtId="164"/>
  </dataFields>
  <formats count="1">
    <format dxfId="12">
      <pivotArea outline="0" collapsedLevelsAreSubtotals="1" fieldPosition="0"/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46">
      <autoFilter ref="A1">
        <filterColumn colId="0">
          <top10 val="1" filterVal="1"/>
        </filterColumn>
      </autoFilter>
    </filter>
    <filter fld="3" type="count" id="4" iMeasureHier="46">
      <autoFilter ref="A1">
        <filterColumn colId="0">
          <top10 top="0" val="1" filterVal="1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56688-E2DB-4AFF-8772-BD25C7630C59}" name="PivotTable1" cacheId="147" applyNumberFormats="0" applyBorderFormats="0" applyFontFormats="0" applyPatternFormats="0" applyAlignmentFormats="0" applyWidthHeightFormats="1" dataCaption="Values" tag="b1e070c2-82c3-40bd-87df-83eb03fa1e76" updatedVersion="7" minRefreshableVersion="3" useAutoFormatting="1" subtotalHiddenItems="1" itemPrintTitles="1" createdVersion="5" indent="0" outline="1" outlineData="1" multipleFieldFilters="0">
  <location ref="C7:G48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Age" fld="0" subtotal="count" baseField="0" baseItem="0"/>
    <dataField name="Count of BusID" fld="1" subtotal="count" baseField="0" baseItem="0"/>
    <dataField fld="2" subtotal="count" baseField="0" baseItem="0"/>
    <dataField fld="3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Age"/>
    <pivotHierarchy dragToData="1"/>
    <pivotHierarchy dragToData="1" caption="Count of BusID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b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57211-5964-4F67-B6F4-472B08513D54}" name="PivotTable14" cacheId="203" applyNumberFormats="0" applyBorderFormats="0" applyFontFormats="0" applyPatternFormats="0" applyAlignmentFormats="0" applyWidthHeightFormats="1" dataCaption="Values" tag="7d3108fc-86a0-4350-8936-421ae4e4f504" updatedVersion="7" minRefreshableVersion="3" useAutoFormatting="1" subtotalHiddenItems="1" rowGrandTotals="0" colGrandTotals="0" itemPrintTitles="1" createdVersion="7" indent="0" compact="0" compactData="0" multipleFieldFilters="0" chartFormat="38">
  <location ref="AO33:AQ35" firstHeaderRow="0" firstDataRow="1" firstDataCol="1"/>
  <pivotFields count="5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NumberOfRiders" fld="3" baseField="0" baseItem="0"/>
    <dataField fld="4" subtotal="count" showDataAs="percentOfTotal" baseField="0" baseItem="0" numFmtId="165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2" iMeasureHier="46">
      <autoFilter ref="A1">
        <filterColumn colId="0">
          <top10 val="1" filterVal="1"/>
        </filterColumn>
      </autoFilter>
    </filter>
    <filter fld="1" type="count" id="4" iMeasureHier="46">
      <autoFilter ref="A1">
        <filterColumn colId="0">
          <top10 top="0" val="1" filterVal="1"/>
        </filterColumn>
      </autoFilter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2816E-E0F4-4B0B-B66E-E6E7362DDE56}" name="PivotTable11" cacheId="180" applyNumberFormats="0" applyBorderFormats="0" applyFontFormats="0" applyPatternFormats="0" applyAlignmentFormats="0" applyWidthHeightFormats="1" dataCaption="Values" tag="622935de-c9c8-4ae5-8318-7552d10630b9" updatedVersion="7" minRefreshableVersion="3" useAutoFormatting="1" subtotalHiddenItems="1" rowGrandTotals="0" colGrandTotals="0" itemPrintTitles="1" createdVersion="7" indent="0" compact="0" compactData="0" multipleFieldFilters="0" chartFormat="38">
  <location ref="AO11:AP14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fld="3" subtotal="count" baseField="0" baseItem="0"/>
  </dataFields>
  <formats count="1">
    <format dxfId="3">
      <pivotArea outline="0" collapsedLevelsAreSubtotals="1" fieldPosition="0"/>
    </format>
  </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2" iMeasureHier="46">
      <autoFilter ref="A1">
        <filterColumn colId="0">
          <top10 val="1" filterVal="1"/>
        </filterColumn>
      </autoFilter>
    </filter>
    <filter fld="1" type="count" id="4" iMeasureHier="46">
      <autoFilter ref="A1">
        <filterColumn colId="0">
          <top10 top="0" val="1" filterVal="1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1911B-9A59-4946-9985-5EF014DF190F}" name="PivotTable10" cacheId="177" applyNumberFormats="0" applyBorderFormats="0" applyFontFormats="0" applyPatternFormats="0" applyAlignmentFormats="0" applyWidthHeightFormats="1" dataCaption="Values" tag="b21db34e-7699-43cd-ad06-277083b91df2" updatedVersion="7" minRefreshableVersion="3" useAutoFormatting="1" subtotalHiddenItems="1" rowGrandTotals="0" colGrandTotals="0" itemPrintTitles="1" createdVersion="7" indent="0" compact="0" compactData="0" multipleFieldFilters="0" chartFormat="38">
  <location ref="Y30:Z32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fld="0" subtotal="count" baseField="0" baseItem="0" numFmtId="164"/>
  </dataFields>
  <formats count="1">
    <format dxfId="4">
      <pivotArea outline="0" collapsedLevelsAreSubtotals="1" fieldPosition="0"/>
    </format>
  </formats>
  <chartFormats count="6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46">
      <autoFilter ref="A1">
        <filterColumn colId="0">
          <top10 val="1" filterVal="1"/>
        </filterColumn>
      </autoFilter>
    </filter>
    <filter fld="3" type="count" id="4" iMeasureHier="46">
      <autoFilter ref="A1">
        <filterColumn colId="0">
          <top10 top="0" val="1" filterVal="1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92A5C-EFAB-4CCB-85DF-62E7AAE8D17D}" name="PivotTable5" cacheId="159" applyNumberFormats="0" applyBorderFormats="0" applyFontFormats="0" applyPatternFormats="0" applyAlignmentFormats="0" applyWidthHeightFormats="1" dataCaption="Values" tag="f0db2ee7-0291-4d54-8c31-2ff84e5d098c" updatedVersion="7" minRefreshableVersion="3" useAutoFormatting="1" subtotalHiddenItems="1" rowGrandTotals="0" colGrandTotals="0" itemPrintTitles="1" createdVersion="7" indent="0" compact="0" compactData="0" multipleFieldFilters="0">
  <location ref="C18:D19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3" iMeasureHier="46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5E54D-0A05-47C6-A4E1-95968273CF56}" name="PivotTable1" cacheId="153" applyNumberFormats="0" applyBorderFormats="0" applyFontFormats="0" applyPatternFormats="0" applyAlignmentFormats="0" applyWidthHeightFormats="1" dataCaption="Values" tag="3b4b595a-2b26-448f-a278-e0835517f15e" updatedVersion="7" minRefreshableVersion="3" useAutoFormatting="1" subtotalHiddenItems="1" rowGrandTotals="0" colGrandTotals="0" itemPrintTitles="1" createdVersion="7" indent="0" compact="0" compactData="0" multipleFieldFilters="0" chartFormat="26">
  <location ref="H7:I10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fld="0" subtotal="count" baseField="0" baseItem="0" numFmtId="164"/>
  </dataFields>
  <formats count="1">
    <format dxfId="5">
      <pivotArea outline="0" collapsedLevelsAreSubtotals="1" fieldPosition="0"/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46">
      <autoFilter ref="A1">
        <filterColumn colId="0">
          <top10 val="1" filterVal="1"/>
        </filterColumn>
      </autoFilter>
    </filter>
  </filters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3AD29-EE56-468E-AB8A-002B871A0ABF}" name="PivotTable9" cacheId="174" applyNumberFormats="0" applyBorderFormats="0" applyFontFormats="0" applyPatternFormats="0" applyAlignmentFormats="0" applyWidthHeightFormats="1" dataCaption="Values" tag="38dc01b2-340f-49be-8f5e-f4a2812ef0ab" updatedVersion="7" minRefreshableVersion="3" useAutoFormatting="1" subtotalHiddenItems="1" rowGrandTotals="0" colGrandTotals="0" itemPrintTitles="1" createdVersion="7" indent="0" compact="0" compactData="0" multipleFieldFilters="0" chartFormat="34">
  <location ref="Y7:Z14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 numFmtId="164"/>
  </dataFields>
  <formats count="1">
    <format dxfId="6">
      <pivotArea outline="0" collapsedLevelsAreSubtotals="1" fieldPosition="0"/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2" iMeasureHier="46">
      <autoFilter ref="A1">
        <filterColumn colId="0">
          <top10 val="1" filterVal="1"/>
        </filterColumn>
      </autoFilter>
    </filter>
    <filter fld="3" type="count" id="4" iMeasureHier="46">
      <autoFilter ref="A1">
        <filterColumn colId="0">
          <top10 top="0" val="1" filterVal="1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emographics]"/>
        <x15:activeTabTopLevelEntity name="[Facttable_ridership]"/>
        <x15:activeTabTopLevelEntity name="[Calculations]"/>
        <x15:activeTabTopLevelEntity name="[Dim_rout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6386A-962F-41F7-8DEA-F2288E43EF50}" name="PivotTable4" cacheId="162" applyNumberFormats="0" applyBorderFormats="0" applyFontFormats="0" applyPatternFormats="0" applyAlignmentFormats="0" applyWidthHeightFormats="1" dataCaption="Values" tag="f636b4ab-c7f8-4fb8-a394-46ece9392700" updatedVersion="7" minRefreshableVersion="3" useAutoFormatting="1" subtotalHiddenItems="1" rowGrandTotals="0" colGrandTotals="0" itemPrintTitles="1" createdVersion="7" indent="0" compact="0" compactData="0" multipleFieldFilters="0">
  <location ref="C14:D15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subtotal="count" baseField="0" baseItem="0"/>
  </dataFields>
  <pivotHierarchies count="5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46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emographics]"/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pivotTable" Target="../pivotTables/pivotTable1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535F-2236-4644-AB40-B3338C4E1E7C}">
  <dimension ref="C7:L4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3" max="3" width="12.5546875" bestFit="1" customWidth="1"/>
    <col min="4" max="4" width="12" bestFit="1" customWidth="1"/>
    <col min="5" max="5" width="13.6640625" bestFit="1" customWidth="1"/>
    <col min="6" max="6" width="16.33203125" bestFit="1" customWidth="1"/>
    <col min="7" max="7" width="11.5546875" bestFit="1" customWidth="1"/>
    <col min="8" max="8" width="10.6640625" bestFit="1" customWidth="1"/>
    <col min="9" max="9" width="18.6640625" bestFit="1" customWidth="1"/>
    <col min="10" max="10" width="12" bestFit="1" customWidth="1"/>
    <col min="11" max="11" width="18.6640625" bestFit="1" customWidth="1"/>
    <col min="12" max="12" width="11.5546875" bestFit="1" customWidth="1"/>
  </cols>
  <sheetData>
    <row r="7" spans="3:12" x14ac:dyDescent="0.3">
      <c r="C7" s="1" t="s">
        <v>0</v>
      </c>
      <c r="D7" t="s">
        <v>3</v>
      </c>
      <c r="E7" t="s">
        <v>4</v>
      </c>
      <c r="F7" t="s">
        <v>5</v>
      </c>
      <c r="G7" t="s">
        <v>6</v>
      </c>
      <c r="J7" t="s">
        <v>3</v>
      </c>
      <c r="K7" t="s">
        <v>2</v>
      </c>
      <c r="L7" t="s">
        <v>6</v>
      </c>
    </row>
    <row r="8" spans="3:12" x14ac:dyDescent="0.3">
      <c r="C8" s="2" t="s">
        <v>7</v>
      </c>
      <c r="D8" s="3">
        <v>100</v>
      </c>
      <c r="E8" s="3">
        <v>4</v>
      </c>
      <c r="F8" s="3">
        <v>4</v>
      </c>
      <c r="G8" s="4">
        <v>42.69</v>
      </c>
      <c r="J8" s="3">
        <v>100</v>
      </c>
      <c r="K8" s="3">
        <v>100</v>
      </c>
      <c r="L8" s="4">
        <v>42.69</v>
      </c>
    </row>
    <row r="9" spans="3:12" x14ac:dyDescent="0.3">
      <c r="C9" s="2" t="s">
        <v>8</v>
      </c>
      <c r="D9" s="3">
        <v>100</v>
      </c>
      <c r="E9" s="3">
        <v>9</v>
      </c>
      <c r="F9" s="3">
        <v>9</v>
      </c>
      <c r="G9" s="4">
        <v>42.69</v>
      </c>
    </row>
    <row r="10" spans="3:12" x14ac:dyDescent="0.3">
      <c r="C10" s="2" t="s">
        <v>9</v>
      </c>
      <c r="D10" s="3">
        <v>100</v>
      </c>
      <c r="E10" s="3">
        <v>4</v>
      </c>
      <c r="F10" s="3">
        <v>4</v>
      </c>
      <c r="G10" s="4">
        <v>42.69</v>
      </c>
    </row>
    <row r="11" spans="3:12" x14ac:dyDescent="0.3">
      <c r="C11" s="2" t="s">
        <v>10</v>
      </c>
      <c r="D11" s="3">
        <v>100</v>
      </c>
      <c r="E11" s="3">
        <v>4</v>
      </c>
      <c r="F11" s="3">
        <v>4</v>
      </c>
      <c r="G11" s="4">
        <v>42.69</v>
      </c>
    </row>
    <row r="12" spans="3:12" x14ac:dyDescent="0.3">
      <c r="C12" s="2" t="s">
        <v>11</v>
      </c>
      <c r="D12" s="3">
        <v>100</v>
      </c>
      <c r="E12" s="3">
        <v>3</v>
      </c>
      <c r="F12" s="3">
        <v>3</v>
      </c>
      <c r="G12" s="4">
        <v>42.69</v>
      </c>
    </row>
    <row r="13" spans="3:12" x14ac:dyDescent="0.3">
      <c r="C13" s="2" t="s">
        <v>12</v>
      </c>
      <c r="D13" s="3">
        <v>100</v>
      </c>
      <c r="E13" s="3">
        <v>3</v>
      </c>
      <c r="F13" s="3">
        <v>3</v>
      </c>
      <c r="G13" s="4">
        <v>42.69</v>
      </c>
    </row>
    <row r="14" spans="3:12" x14ac:dyDescent="0.3">
      <c r="C14" s="2" t="s">
        <v>13</v>
      </c>
      <c r="D14" s="3">
        <v>100</v>
      </c>
      <c r="E14" s="3">
        <v>3</v>
      </c>
      <c r="F14" s="3">
        <v>3</v>
      </c>
      <c r="G14" s="4">
        <v>42.69</v>
      </c>
    </row>
    <row r="15" spans="3:12" x14ac:dyDescent="0.3">
      <c r="C15" s="2" t="s">
        <v>14</v>
      </c>
      <c r="D15" s="3">
        <v>100</v>
      </c>
      <c r="E15" s="3">
        <v>4</v>
      </c>
      <c r="F15" s="3">
        <v>4</v>
      </c>
      <c r="G15" s="4">
        <v>42.69</v>
      </c>
    </row>
    <row r="16" spans="3:12" x14ac:dyDescent="0.3">
      <c r="C16" s="2" t="s">
        <v>15</v>
      </c>
      <c r="D16" s="3">
        <v>100</v>
      </c>
      <c r="E16" s="3">
        <v>5</v>
      </c>
      <c r="F16" s="3">
        <v>5</v>
      </c>
      <c r="G16" s="4">
        <v>42.69</v>
      </c>
    </row>
    <row r="17" spans="3:7" x14ac:dyDescent="0.3">
      <c r="C17" s="2" t="s">
        <v>16</v>
      </c>
      <c r="D17" s="3">
        <v>100</v>
      </c>
      <c r="E17" s="3">
        <v>7</v>
      </c>
      <c r="F17" s="3">
        <v>7</v>
      </c>
      <c r="G17" s="4">
        <v>42.69</v>
      </c>
    </row>
    <row r="18" spans="3:7" x14ac:dyDescent="0.3">
      <c r="C18" s="2" t="s">
        <v>17</v>
      </c>
      <c r="D18" s="3">
        <v>100</v>
      </c>
      <c r="E18" s="3">
        <v>2</v>
      </c>
      <c r="F18" s="3">
        <v>2</v>
      </c>
      <c r="G18" s="4">
        <v>42.69</v>
      </c>
    </row>
    <row r="19" spans="3:7" x14ac:dyDescent="0.3">
      <c r="C19" s="2" t="s">
        <v>18</v>
      </c>
      <c r="D19" s="3">
        <v>100</v>
      </c>
      <c r="E19" s="3">
        <v>5</v>
      </c>
      <c r="F19" s="3">
        <v>5</v>
      </c>
      <c r="G19" s="4">
        <v>42.69</v>
      </c>
    </row>
    <row r="20" spans="3:7" x14ac:dyDescent="0.3">
      <c r="C20" s="2" t="s">
        <v>19</v>
      </c>
      <c r="D20" s="3">
        <v>100</v>
      </c>
      <c r="E20" s="3">
        <v>6</v>
      </c>
      <c r="F20" s="3">
        <v>6</v>
      </c>
      <c r="G20" s="4">
        <v>42.69</v>
      </c>
    </row>
    <row r="21" spans="3:7" x14ac:dyDescent="0.3">
      <c r="C21" s="2" t="s">
        <v>20</v>
      </c>
      <c r="D21" s="3">
        <v>100</v>
      </c>
      <c r="E21" s="3">
        <v>7</v>
      </c>
      <c r="F21" s="3">
        <v>7</v>
      </c>
      <c r="G21" s="4">
        <v>42.69</v>
      </c>
    </row>
    <row r="22" spans="3:7" x14ac:dyDescent="0.3">
      <c r="C22" s="2" t="s">
        <v>21</v>
      </c>
      <c r="D22" s="3">
        <v>100</v>
      </c>
      <c r="E22" s="3">
        <v>5</v>
      </c>
      <c r="F22" s="3">
        <v>5</v>
      </c>
      <c r="G22" s="4">
        <v>42.69</v>
      </c>
    </row>
    <row r="23" spans="3:7" x14ac:dyDescent="0.3">
      <c r="C23" s="2" t="s">
        <v>22</v>
      </c>
      <c r="D23" s="3">
        <v>100</v>
      </c>
      <c r="E23" s="3">
        <v>4</v>
      </c>
      <c r="F23" s="3">
        <v>4</v>
      </c>
      <c r="G23" s="4">
        <v>42.69</v>
      </c>
    </row>
    <row r="24" spans="3:7" x14ac:dyDescent="0.3">
      <c r="C24" s="2" t="s">
        <v>23</v>
      </c>
      <c r="D24" s="3">
        <v>100</v>
      </c>
      <c r="E24" s="3">
        <v>3</v>
      </c>
      <c r="F24" s="3">
        <v>3</v>
      </c>
      <c r="G24" s="4">
        <v>42.69</v>
      </c>
    </row>
    <row r="25" spans="3:7" x14ac:dyDescent="0.3">
      <c r="C25" s="2" t="s">
        <v>24</v>
      </c>
      <c r="D25" s="3">
        <v>100</v>
      </c>
      <c r="E25" s="3">
        <v>7</v>
      </c>
      <c r="F25" s="3">
        <v>7</v>
      </c>
      <c r="G25" s="4">
        <v>42.69</v>
      </c>
    </row>
    <row r="26" spans="3:7" x14ac:dyDescent="0.3">
      <c r="C26" s="2" t="s">
        <v>25</v>
      </c>
      <c r="D26" s="3">
        <v>100</v>
      </c>
      <c r="E26" s="3">
        <v>2</v>
      </c>
      <c r="F26" s="3">
        <v>2</v>
      </c>
      <c r="G26" s="4">
        <v>42.69</v>
      </c>
    </row>
    <row r="27" spans="3:7" x14ac:dyDescent="0.3">
      <c r="C27" s="2" t="s">
        <v>26</v>
      </c>
      <c r="D27" s="3">
        <v>100</v>
      </c>
      <c r="E27" s="3">
        <v>8</v>
      </c>
      <c r="F27" s="3">
        <v>8</v>
      </c>
      <c r="G27" s="4">
        <v>42.69</v>
      </c>
    </row>
    <row r="28" spans="3:7" x14ac:dyDescent="0.3">
      <c r="C28" s="2" t="s">
        <v>27</v>
      </c>
      <c r="D28" s="3">
        <v>100</v>
      </c>
      <c r="E28" s="3">
        <v>9</v>
      </c>
      <c r="F28" s="3">
        <v>9</v>
      </c>
      <c r="G28" s="4">
        <v>42.69</v>
      </c>
    </row>
    <row r="29" spans="3:7" x14ac:dyDescent="0.3">
      <c r="C29" s="2" t="s">
        <v>28</v>
      </c>
      <c r="D29" s="3">
        <v>100</v>
      </c>
      <c r="E29" s="3">
        <v>4</v>
      </c>
      <c r="F29" s="3">
        <v>4</v>
      </c>
      <c r="G29" s="4">
        <v>42.69</v>
      </c>
    </row>
    <row r="30" spans="3:7" x14ac:dyDescent="0.3">
      <c r="C30" s="2" t="s">
        <v>29</v>
      </c>
      <c r="D30" s="3">
        <v>100</v>
      </c>
      <c r="E30" s="3">
        <v>6</v>
      </c>
      <c r="F30" s="3">
        <v>6</v>
      </c>
      <c r="G30" s="4">
        <v>42.69</v>
      </c>
    </row>
    <row r="31" spans="3:7" x14ac:dyDescent="0.3">
      <c r="C31" s="2" t="s">
        <v>30</v>
      </c>
      <c r="D31" s="3">
        <v>100</v>
      </c>
      <c r="E31" s="3">
        <v>6</v>
      </c>
      <c r="F31" s="3">
        <v>6</v>
      </c>
      <c r="G31" s="4">
        <v>42.69</v>
      </c>
    </row>
    <row r="32" spans="3:7" x14ac:dyDescent="0.3">
      <c r="C32" s="2" t="s">
        <v>31</v>
      </c>
      <c r="D32" s="3">
        <v>100</v>
      </c>
      <c r="E32" s="3">
        <v>5</v>
      </c>
      <c r="F32" s="3">
        <v>5</v>
      </c>
      <c r="G32" s="4">
        <v>42.69</v>
      </c>
    </row>
    <row r="33" spans="3:7" x14ac:dyDescent="0.3">
      <c r="C33" s="2" t="s">
        <v>32</v>
      </c>
      <c r="D33" s="3">
        <v>100</v>
      </c>
      <c r="E33" s="3">
        <v>3</v>
      </c>
      <c r="F33" s="3">
        <v>3</v>
      </c>
      <c r="G33" s="4">
        <v>42.69</v>
      </c>
    </row>
    <row r="34" spans="3:7" x14ac:dyDescent="0.3">
      <c r="C34" s="2" t="s">
        <v>33</v>
      </c>
      <c r="D34" s="3">
        <v>100</v>
      </c>
      <c r="E34" s="3">
        <v>7</v>
      </c>
      <c r="F34" s="3">
        <v>7</v>
      </c>
      <c r="G34" s="4">
        <v>42.69</v>
      </c>
    </row>
    <row r="35" spans="3:7" x14ac:dyDescent="0.3">
      <c r="C35" s="2" t="s">
        <v>34</v>
      </c>
      <c r="D35" s="3">
        <v>100</v>
      </c>
      <c r="E35" s="3">
        <v>3</v>
      </c>
      <c r="F35" s="3">
        <v>3</v>
      </c>
      <c r="G35" s="4">
        <v>42.69</v>
      </c>
    </row>
    <row r="36" spans="3:7" x14ac:dyDescent="0.3">
      <c r="C36" s="2" t="s">
        <v>35</v>
      </c>
      <c r="D36" s="3">
        <v>100</v>
      </c>
      <c r="E36" s="3">
        <v>4</v>
      </c>
      <c r="F36" s="3">
        <v>4</v>
      </c>
      <c r="G36" s="4">
        <v>42.69</v>
      </c>
    </row>
    <row r="37" spans="3:7" x14ac:dyDescent="0.3">
      <c r="C37" s="2" t="s">
        <v>36</v>
      </c>
      <c r="D37" s="3">
        <v>100</v>
      </c>
      <c r="E37" s="3">
        <v>3</v>
      </c>
      <c r="F37" s="3">
        <v>3</v>
      </c>
      <c r="G37" s="4">
        <v>42.69</v>
      </c>
    </row>
    <row r="38" spans="3:7" x14ac:dyDescent="0.3">
      <c r="C38" s="2" t="s">
        <v>37</v>
      </c>
      <c r="D38" s="3">
        <v>100</v>
      </c>
      <c r="E38" s="3">
        <v>8</v>
      </c>
      <c r="F38" s="3">
        <v>8</v>
      </c>
      <c r="G38" s="4">
        <v>42.69</v>
      </c>
    </row>
    <row r="39" spans="3:7" x14ac:dyDescent="0.3">
      <c r="C39" s="2" t="s">
        <v>38</v>
      </c>
      <c r="D39" s="3">
        <v>100</v>
      </c>
      <c r="E39" s="3">
        <v>8</v>
      </c>
      <c r="F39" s="3">
        <v>8</v>
      </c>
      <c r="G39" s="4">
        <v>42.69</v>
      </c>
    </row>
    <row r="40" spans="3:7" x14ac:dyDescent="0.3">
      <c r="C40" s="2" t="s">
        <v>39</v>
      </c>
      <c r="D40" s="3">
        <v>100</v>
      </c>
      <c r="E40" s="3">
        <v>2</v>
      </c>
      <c r="F40" s="3">
        <v>2</v>
      </c>
      <c r="G40" s="4">
        <v>42.69</v>
      </c>
    </row>
    <row r="41" spans="3:7" x14ac:dyDescent="0.3">
      <c r="C41" s="2" t="s">
        <v>40</v>
      </c>
      <c r="D41" s="3">
        <v>100</v>
      </c>
      <c r="E41" s="3">
        <v>11</v>
      </c>
      <c r="F41" s="3">
        <v>11</v>
      </c>
      <c r="G41" s="4">
        <v>42.69</v>
      </c>
    </row>
    <row r="42" spans="3:7" x14ac:dyDescent="0.3">
      <c r="C42" s="2" t="s">
        <v>41</v>
      </c>
      <c r="D42" s="3">
        <v>100</v>
      </c>
      <c r="E42" s="3">
        <v>3</v>
      </c>
      <c r="F42" s="3">
        <v>3</v>
      </c>
      <c r="G42" s="4">
        <v>42.69</v>
      </c>
    </row>
    <row r="43" spans="3:7" x14ac:dyDescent="0.3">
      <c r="C43" s="2" t="s">
        <v>42</v>
      </c>
      <c r="D43" s="3">
        <v>100</v>
      </c>
      <c r="E43" s="3">
        <v>3</v>
      </c>
      <c r="F43" s="3">
        <v>3</v>
      </c>
      <c r="G43" s="4">
        <v>42.69</v>
      </c>
    </row>
    <row r="44" spans="3:7" x14ac:dyDescent="0.3">
      <c r="C44" s="2" t="s">
        <v>43</v>
      </c>
      <c r="D44" s="3">
        <v>100</v>
      </c>
      <c r="E44" s="3">
        <v>4</v>
      </c>
      <c r="F44" s="3">
        <v>4</v>
      </c>
      <c r="G44" s="4">
        <v>42.69</v>
      </c>
    </row>
    <row r="45" spans="3:7" x14ac:dyDescent="0.3">
      <c r="C45" s="2" t="s">
        <v>44</v>
      </c>
      <c r="D45" s="3">
        <v>100</v>
      </c>
      <c r="E45" s="3">
        <v>6</v>
      </c>
      <c r="F45" s="3">
        <v>6</v>
      </c>
      <c r="G45" s="4">
        <v>42.69</v>
      </c>
    </row>
    <row r="46" spans="3:7" x14ac:dyDescent="0.3">
      <c r="C46" s="2" t="s">
        <v>45</v>
      </c>
      <c r="D46" s="3">
        <v>100</v>
      </c>
      <c r="E46" s="3">
        <v>4</v>
      </c>
      <c r="F46" s="3">
        <v>4</v>
      </c>
      <c r="G46" s="4">
        <v>42.69</v>
      </c>
    </row>
    <row r="47" spans="3:7" x14ac:dyDescent="0.3">
      <c r="C47" s="2" t="s">
        <v>46</v>
      </c>
      <c r="D47" s="3">
        <v>100</v>
      </c>
      <c r="E47" s="3">
        <v>6</v>
      </c>
      <c r="F47" s="3">
        <v>6</v>
      </c>
      <c r="G47" s="4">
        <v>42.69</v>
      </c>
    </row>
    <row r="48" spans="3:7" x14ac:dyDescent="0.3">
      <c r="C48" s="2" t="s">
        <v>1</v>
      </c>
      <c r="D48" s="3">
        <v>100</v>
      </c>
      <c r="E48" s="3">
        <v>200</v>
      </c>
      <c r="F48" s="3">
        <v>200</v>
      </c>
      <c r="G48" s="4">
        <v>42.69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C3D2-3721-46C1-81B9-3C2F4AAC3DD3}">
  <dimension ref="A7:AT35"/>
  <sheetViews>
    <sheetView topLeftCell="AK17" workbookViewId="0">
      <selection activeCell="AR37" sqref="AR37"/>
    </sheetView>
  </sheetViews>
  <sheetFormatPr defaultRowHeight="14.4" x14ac:dyDescent="0.3"/>
  <cols>
    <col min="1" max="1" width="4.77734375" style="5" customWidth="1"/>
    <col min="3" max="3" width="16" bestFit="1" customWidth="1"/>
    <col min="4" max="4" width="22.109375" bestFit="1" customWidth="1"/>
    <col min="5" max="5" width="10.21875" customWidth="1"/>
    <col min="6" max="6" width="3.44140625" style="5" customWidth="1"/>
    <col min="8" max="8" width="8.109375" bestFit="1" customWidth="1"/>
    <col min="9" max="9" width="22.109375" bestFit="1" customWidth="1"/>
    <col min="10" max="10" width="3.88671875" bestFit="1" customWidth="1"/>
    <col min="11" max="11" width="8.109375" bestFit="1" customWidth="1"/>
    <col min="12" max="12" width="22.109375" bestFit="1" customWidth="1"/>
    <col min="14" max="14" width="4.33203125" style="5" customWidth="1"/>
    <col min="16" max="16" width="6.88671875" bestFit="1" customWidth="1"/>
    <col min="17" max="17" width="22.109375" bestFit="1" customWidth="1"/>
    <col min="18" max="18" width="23.109375" bestFit="1" customWidth="1"/>
    <col min="19" max="19" width="41.77734375" customWidth="1"/>
    <col min="23" max="23" width="4.109375" style="5" customWidth="1"/>
    <col min="25" max="25" width="14.44140625" bestFit="1" customWidth="1"/>
    <col min="26" max="26" width="22.109375" bestFit="1" customWidth="1"/>
    <col min="28" max="28" width="10.6640625" customWidth="1"/>
    <col min="29" max="29" width="22.21875" customWidth="1"/>
    <col min="30" max="30" width="14.21875" customWidth="1"/>
    <col min="31" max="31" width="18.44140625" customWidth="1"/>
    <col min="39" max="39" width="4.88671875" style="5" customWidth="1"/>
    <col min="41" max="41" width="19.6640625" bestFit="1" customWidth="1"/>
    <col min="42" max="42" width="21.77734375" bestFit="1" customWidth="1"/>
    <col min="43" max="43" width="22.109375" bestFit="1" customWidth="1"/>
    <col min="44" max="44" width="15.88671875" customWidth="1"/>
    <col min="45" max="45" width="13.21875" customWidth="1"/>
  </cols>
  <sheetData>
    <row r="7" spans="3:46" x14ac:dyDescent="0.3">
      <c r="C7" t="s">
        <v>47</v>
      </c>
      <c r="D7" t="s">
        <v>48</v>
      </c>
      <c r="H7" s="1" t="s">
        <v>54</v>
      </c>
      <c r="I7" t="s">
        <v>47</v>
      </c>
      <c r="P7" s="1" t="s">
        <v>62</v>
      </c>
      <c r="Q7" t="s">
        <v>47</v>
      </c>
      <c r="Y7" s="1" t="s">
        <v>72</v>
      </c>
      <c r="Z7" t="s">
        <v>47</v>
      </c>
      <c r="AB7" s="18" t="str">
        <f>Y7</f>
        <v>Day Name</v>
      </c>
      <c r="AC7" s="18" t="str">
        <f>Z7</f>
        <v>Total Riders (Passengers)</v>
      </c>
      <c r="AD7" s="18" t="s">
        <v>80</v>
      </c>
      <c r="AE7" s="18" t="s">
        <v>81</v>
      </c>
    </row>
    <row r="8" spans="3:46" x14ac:dyDescent="0.3">
      <c r="C8" s="7">
        <v>6587</v>
      </c>
      <c r="D8" s="4">
        <v>32.935000000000002</v>
      </c>
      <c r="H8" t="s">
        <v>55</v>
      </c>
      <c r="I8" s="7">
        <v>3021</v>
      </c>
      <c r="P8">
        <v>2023</v>
      </c>
      <c r="Q8" s="7">
        <v>5654</v>
      </c>
      <c r="Y8" t="s">
        <v>76</v>
      </c>
      <c r="Z8" s="7">
        <v>1185</v>
      </c>
      <c r="AB8" s="16" t="str">
        <f t="shared" ref="AB8:AB14" si="0">Y8</f>
        <v>Sun</v>
      </c>
      <c r="AC8" s="16">
        <f t="shared" ref="AC8:AC14" si="1">Z8</f>
        <v>1185</v>
      </c>
      <c r="AD8" s="16">
        <f>AVERAGE($AC$8:$AC$14)</f>
        <v>941</v>
      </c>
      <c r="AE8" s="16">
        <f>IF(AC8&gt;AD8,AC8,"")</f>
        <v>1185</v>
      </c>
    </row>
    <row r="9" spans="3:46" x14ac:dyDescent="0.3">
      <c r="H9" t="s">
        <v>56</v>
      </c>
      <c r="I9" s="7">
        <v>2119</v>
      </c>
      <c r="P9">
        <v>2024</v>
      </c>
      <c r="Q9" s="7">
        <v>933</v>
      </c>
      <c r="Y9" t="s">
        <v>74</v>
      </c>
      <c r="Z9" s="7">
        <v>1085</v>
      </c>
      <c r="AB9" s="16" t="str">
        <f t="shared" si="0"/>
        <v>Mon</v>
      </c>
      <c r="AC9" s="16">
        <f t="shared" si="1"/>
        <v>1085</v>
      </c>
      <c r="AD9" s="16">
        <f t="shared" ref="AD9:AD14" si="2">AVERAGE($AC$8:$AC$14)</f>
        <v>941</v>
      </c>
      <c r="AE9" s="16">
        <f t="shared" ref="AE9:AE13" si="3">IF(AC9&gt;AD9,AC9,"")</f>
        <v>1085</v>
      </c>
    </row>
    <row r="10" spans="3:46" x14ac:dyDescent="0.3">
      <c r="H10" t="s">
        <v>57</v>
      </c>
      <c r="I10" s="7">
        <v>1447</v>
      </c>
      <c r="Y10" t="s">
        <v>78</v>
      </c>
      <c r="Z10" s="7">
        <v>983</v>
      </c>
      <c r="AB10" s="16" t="str">
        <f t="shared" si="0"/>
        <v>Tue</v>
      </c>
      <c r="AC10" s="16">
        <f t="shared" si="1"/>
        <v>983</v>
      </c>
      <c r="AD10" s="16">
        <f t="shared" si="2"/>
        <v>941</v>
      </c>
      <c r="AE10" s="16">
        <f t="shared" si="3"/>
        <v>983</v>
      </c>
    </row>
    <row r="11" spans="3:46" x14ac:dyDescent="0.3">
      <c r="Y11" t="s">
        <v>79</v>
      </c>
      <c r="Z11" s="7">
        <v>887</v>
      </c>
      <c r="AB11" s="16" t="str">
        <f t="shared" si="0"/>
        <v>Wed</v>
      </c>
      <c r="AC11" s="16">
        <f t="shared" si="1"/>
        <v>887</v>
      </c>
      <c r="AD11" s="16">
        <f t="shared" si="2"/>
        <v>941</v>
      </c>
      <c r="AE11" s="16" t="str">
        <f t="shared" si="3"/>
        <v/>
      </c>
      <c r="AO11" s="1" t="s">
        <v>86</v>
      </c>
      <c r="AP11" t="s">
        <v>90</v>
      </c>
      <c r="AR11" s="18" t="str">
        <f>AO11</f>
        <v>Bus Utilization</v>
      </c>
      <c r="AS11" s="18" t="s">
        <v>82</v>
      </c>
      <c r="AT11" s="18" t="s">
        <v>91</v>
      </c>
    </row>
    <row r="12" spans="3:46" x14ac:dyDescent="0.3">
      <c r="L12" s="12"/>
      <c r="Y12" t="s">
        <v>77</v>
      </c>
      <c r="Z12" s="7">
        <v>889</v>
      </c>
      <c r="AB12" s="16" t="str">
        <f t="shared" si="0"/>
        <v>Thu</v>
      </c>
      <c r="AC12" s="16">
        <f t="shared" si="1"/>
        <v>889</v>
      </c>
      <c r="AD12" s="16">
        <f t="shared" si="2"/>
        <v>941</v>
      </c>
      <c r="AE12" s="16" t="str">
        <f t="shared" si="3"/>
        <v/>
      </c>
      <c r="AO12" t="s">
        <v>87</v>
      </c>
      <c r="AP12" s="7">
        <v>20</v>
      </c>
      <c r="AR12" s="16" t="str">
        <f>AO12</f>
        <v>Over-Utilized</v>
      </c>
      <c r="AS12" s="20">
        <f>AP17/SUM($AP$17:$AP$19)</f>
        <v>0.25974025974025972</v>
      </c>
      <c r="AT12" s="20">
        <f>1-AS12</f>
        <v>0.74025974025974028</v>
      </c>
    </row>
    <row r="13" spans="3:46" x14ac:dyDescent="0.3">
      <c r="C13" t="s">
        <v>52</v>
      </c>
      <c r="L13" s="8"/>
      <c r="M13" s="8"/>
      <c r="P13" s="1" t="s">
        <v>62</v>
      </c>
      <c r="Q13" t="s">
        <v>47</v>
      </c>
      <c r="R13" t="s">
        <v>63</v>
      </c>
      <c r="Y13" t="s">
        <v>73</v>
      </c>
      <c r="Z13" s="7">
        <v>762</v>
      </c>
      <c r="AB13" s="16" t="str">
        <f t="shared" si="0"/>
        <v>Fri</v>
      </c>
      <c r="AC13" s="16">
        <f t="shared" si="1"/>
        <v>762</v>
      </c>
      <c r="AD13" s="16">
        <f t="shared" si="2"/>
        <v>941</v>
      </c>
      <c r="AE13" s="16" t="str">
        <f t="shared" si="3"/>
        <v/>
      </c>
      <c r="AO13" t="s">
        <v>88</v>
      </c>
      <c r="AP13" s="7">
        <v>19</v>
      </c>
      <c r="AR13" s="16" t="str">
        <f>AO13</f>
        <v>Under-Utilized</v>
      </c>
      <c r="AS13" s="20">
        <f>AP18/SUM($AP$17:$AP$19)</f>
        <v>0.24675324675324675</v>
      </c>
      <c r="AT13" s="20">
        <f t="shared" ref="AT13:AT14" si="4">1-AS13</f>
        <v>0.75324675324675328</v>
      </c>
    </row>
    <row r="14" spans="3:46" x14ac:dyDescent="0.3">
      <c r="C14" s="1" t="s">
        <v>51</v>
      </c>
      <c r="D14" t="s">
        <v>47</v>
      </c>
      <c r="L14" s="11"/>
      <c r="P14">
        <v>2023</v>
      </c>
      <c r="Q14" s="7">
        <v>5654</v>
      </c>
      <c r="R14" s="14"/>
      <c r="Y14" t="s">
        <v>75</v>
      </c>
      <c r="Z14" s="7">
        <v>796</v>
      </c>
      <c r="AB14" s="16" t="str">
        <f t="shared" si="0"/>
        <v>Sat</v>
      </c>
      <c r="AC14" s="16">
        <f t="shared" si="1"/>
        <v>796</v>
      </c>
      <c r="AD14" s="16">
        <f t="shared" si="2"/>
        <v>941</v>
      </c>
      <c r="AE14" s="16" t="str">
        <f>IF(AC14&gt;AD14,AC14,"")</f>
        <v/>
      </c>
      <c r="AO14" t="s">
        <v>89</v>
      </c>
      <c r="AP14" s="7">
        <v>38</v>
      </c>
      <c r="AR14" s="16" t="str">
        <f>AO14</f>
        <v>Well-Utilized</v>
      </c>
      <c r="AS14" s="20">
        <f>AP19/SUM($AP$17:$AP$19)</f>
        <v>0.4935064935064935</v>
      </c>
      <c r="AT14" s="20">
        <f t="shared" si="4"/>
        <v>0.50649350649350655</v>
      </c>
    </row>
    <row r="15" spans="3:46" x14ac:dyDescent="0.3">
      <c r="C15" t="s">
        <v>49</v>
      </c>
      <c r="D15" s="4">
        <v>1322</v>
      </c>
      <c r="L15" s="9"/>
      <c r="P15">
        <v>2024</v>
      </c>
      <c r="Q15" s="7">
        <v>933</v>
      </c>
      <c r="R15" s="14">
        <v>-0.83498408206579411</v>
      </c>
    </row>
    <row r="16" spans="3:46" x14ac:dyDescent="0.3">
      <c r="L16" s="10"/>
      <c r="AP16" s="18" t="str">
        <f>AP11</f>
        <v>Total Buses</v>
      </c>
    </row>
    <row r="17" spans="3:42" x14ac:dyDescent="0.3">
      <c r="C17" t="s">
        <v>53</v>
      </c>
      <c r="AP17" s="16">
        <f>AP12</f>
        <v>20</v>
      </c>
    </row>
    <row r="18" spans="3:42" x14ac:dyDescent="0.3">
      <c r="C18" s="1" t="s">
        <v>51</v>
      </c>
      <c r="D18" t="s">
        <v>47</v>
      </c>
      <c r="Q18" s="18" t="s">
        <v>64</v>
      </c>
      <c r="R18" s="18" t="s">
        <v>65</v>
      </c>
      <c r="S18" s="18" t="s">
        <v>71</v>
      </c>
      <c r="AP18" s="16">
        <f>AP13</f>
        <v>19</v>
      </c>
    </row>
    <row r="19" spans="3:42" x14ac:dyDescent="0.3">
      <c r="C19" t="s">
        <v>50</v>
      </c>
      <c r="D19" s="4">
        <v>185</v>
      </c>
      <c r="Q19" s="17">
        <f>(Q9-Q8)/Q8</f>
        <v>-0.83498408206579411</v>
      </c>
      <c r="R19" s="16" t="str">
        <f>IF(Q19&lt;0,R22,R23)</f>
        <v>▼</v>
      </c>
      <c r="S19" s="16" t="str">
        <f>IF(Q19&lt;0, "YoY Change suggests need for improvement", "We're doing well in the current year")</f>
        <v>YoY Change suggests need for improvement</v>
      </c>
      <c r="AP19" s="16">
        <f>AP14</f>
        <v>38</v>
      </c>
    </row>
    <row r="21" spans="3:42" x14ac:dyDescent="0.3">
      <c r="Q21" s="15" t="s">
        <v>66</v>
      </c>
    </row>
    <row r="22" spans="3:42" x14ac:dyDescent="0.3">
      <c r="Q22" t="s">
        <v>70</v>
      </c>
      <c r="R22" t="s">
        <v>67</v>
      </c>
    </row>
    <row r="23" spans="3:42" x14ac:dyDescent="0.3">
      <c r="Q23" t="s">
        <v>69</v>
      </c>
      <c r="R23" t="s">
        <v>68</v>
      </c>
    </row>
    <row r="25" spans="3:42" x14ac:dyDescent="0.3">
      <c r="H25" t="s">
        <v>58</v>
      </c>
      <c r="K25" t="s">
        <v>58</v>
      </c>
      <c r="AB25" t="s">
        <v>82</v>
      </c>
      <c r="AC25" s="19">
        <f>SUM(AE8:AE14)/SUM(AC8:AC14)</f>
        <v>0.4938515257325034</v>
      </c>
    </row>
    <row r="27" spans="3:42" x14ac:dyDescent="0.3">
      <c r="H27" s="1" t="s">
        <v>59</v>
      </c>
      <c r="I27" t="s">
        <v>47</v>
      </c>
      <c r="K27" s="1" t="s">
        <v>59</v>
      </c>
      <c r="L27" t="s">
        <v>47</v>
      </c>
      <c r="AB27" t="s">
        <v>71</v>
      </c>
      <c r="AC27" t="str">
        <f>"Focus on the Highlighted Weekdays: They exceeded the passengers' average, i.e, " &amp; AD8 &amp; " and account for " &amp; TEXT(AC25, "0.0%") &amp; " of the Total Passengers"</f>
        <v>Focus on the Highlighted Weekdays: They exceeded the passengers' average, i.e, 941 and account for 49.4% of the Total Passengers</v>
      </c>
    </row>
    <row r="28" spans="3:42" x14ac:dyDescent="0.3">
      <c r="H28" s="13">
        <v>0.48680555555555555</v>
      </c>
      <c r="I28" s="7">
        <v>108</v>
      </c>
      <c r="K28" s="13">
        <v>0.52361111111111114</v>
      </c>
      <c r="L28" s="7">
        <v>15</v>
      </c>
    </row>
    <row r="30" spans="3:42" x14ac:dyDescent="0.3">
      <c r="H30" t="s">
        <v>60</v>
      </c>
      <c r="K30" t="s">
        <v>61</v>
      </c>
      <c r="Y30" s="1" t="s">
        <v>83</v>
      </c>
      <c r="Z30" t="s">
        <v>47</v>
      </c>
    </row>
    <row r="31" spans="3:42" x14ac:dyDescent="0.3">
      <c r="Y31" t="s">
        <v>85</v>
      </c>
      <c r="Z31" s="7">
        <v>933</v>
      </c>
    </row>
    <row r="32" spans="3:42" x14ac:dyDescent="0.3">
      <c r="Y32" t="s">
        <v>84</v>
      </c>
      <c r="Z32" s="7">
        <v>5654</v>
      </c>
    </row>
    <row r="33" spans="41:43" x14ac:dyDescent="0.3">
      <c r="AO33" s="1" t="s">
        <v>92</v>
      </c>
      <c r="AP33" t="s">
        <v>93</v>
      </c>
      <c r="AQ33" t="s">
        <v>47</v>
      </c>
    </row>
    <row r="34" spans="41:43" x14ac:dyDescent="0.3">
      <c r="AO34" t="s">
        <v>60</v>
      </c>
      <c r="AP34" s="7">
        <v>2331</v>
      </c>
      <c r="AQ34" s="19">
        <v>0.35387885228480342</v>
      </c>
    </row>
    <row r="35" spans="41:43" x14ac:dyDescent="0.3">
      <c r="AO35" t="s">
        <v>61</v>
      </c>
      <c r="AP35" s="7">
        <v>4256</v>
      </c>
      <c r="AQ35" s="19">
        <v>0.64612114771519658</v>
      </c>
    </row>
  </sheetData>
  <pageMargins left="0.7" right="0.7" top="0.75" bottom="0.75" header="0.3" footer="0.3"/>
  <pageSetup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8425-95C4-4989-A041-ED436F426D6B}">
  <dimension ref="A1"/>
  <sheetViews>
    <sheetView showGridLines="0" showRowColHeaders="0" tabSelected="1" zoomScaleNormal="100" workbookViewId="0">
      <selection activeCell="A25" sqref="A25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b u s e s _ b a 8 5 d c 0 7 - 7 f 8 6 - 4 d a 6 - 8 d 1 8 - b 2 a 0 1 3 f 8 0 5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 8 9 < / i n t > < / v a l u e > < / i t e m > < i t e m > < k e y > < s t r i n g > R o u t e I D < / s t r i n g > < / k e y > < v a l u e > < i n t > 1 0 6 < / i n t > < / v a l u e > < / i t e m > < i t e m > < k e y > < s t r i n g > B u s N u m b e r < / s t r i n g > < / k e y > < v a l u e > < i n t > 1 3 4 < / i n t > < / v a l u e > < / i t e m > < i t e m > < k e y > < s t r i n g > C a p a c i t y < / s t r i n g > < / k e y > < v a l u e > < i n t > 1 0 8 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9 a d f 3 6 d - c 0 4 e - 4 f c 3 - a 9 3 5 - c 2 8 5 5 4 2 4 c e 6 b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r o u t e s _ 3 8 c 9 e 7 0 b - 4 9 0 f - 4 5 2 0 - b 1 d 7 - 5 0 2 2 8 c 2 f f 0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 1 0 6 < / i n t > < / v a l u e > < / i t e m > < i t e m > < k e y > < s t r i n g > R o u t e N a m e < / s t r i n g > < / k e y > < v a l u e > < i n t > 1 3 3 < / i n t > < / v a l u e > < / i t e m > < i t e m > < k e y > < s t r i n g > S t a r t L o c a t i o n < / s t r i n g > < / k e y > < v a l u e > < i n t > 1 4 6 < / i n t > < / v a l u e > < / i t e m > < i t e m > < k e y > < s t r i n g > E n d L o c a t i o n < / s t r i n g > < / k e y > < v a l u e > < i n t > 1 3 8 < / i n t > < / v a l u e > < / i t e m > < i t e m > < k e y > < s t r i n g > T r i p F e e < / s t r i n g > < / k e y > < v a l u e > < i n t > 9 9 < / i n t > < / v a l u e > < / i t e m > < i t e m > < k e y > < s t r i n g > T a k e O f f T i m e < / s t r i n g > < / k e y > < v a l u e > < i n t > 1 3 8 < / i n t > < / v a l u e > < / i t e m > < i t e m > < k e y > < s t r i n g > A r r i v a l T i m e < / s t r i n g > < / k e y > < v a l u e > < i n t > 1 3 1 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 R o u t e N a m e < / s t r i n g > < / k e y > < v a l u e > < i n t > 1 < / i n t > < / v a l u e > < / i t e m > < i t e m > < k e y > < s t r i n g > S t a r t L o c a t i o n < / s t r i n g > < / k e y > < v a l u e > < i n t > 2 < / i n t > < / v a l u e > < / i t e m > < i t e m > < k e y > < s t r i n g > E n d L o c a t i o n < / s t r i n g > < / k e y > < v a l u e > < i n t > 3 < / i n t > < / v a l u e > < / i t e m > < i t e m > < k e y > < s t r i n g > T r i p F e e < / s t r i n g > < / k e y > < v a l u e > < i n t > 4 < / i n t > < / v a l u e > < / i t e m > < i t e m > < k e y > < s t r i n g > T a k e O f f T i m e < / s t r i n g > < / k e y > < v a l u e > < i n t > 5 < / i n t > < / v a l u e > < / i t e m > < i t e m > < k e y > < s t r i n g > A r r i v a l T i m e 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7 8 2 7 f 5 f d - e 9 7 0 - 4 b a 1 - a 7 2 0 - 0 e c 8 4 b 4 8 8 0 5 e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c u l a t i o n s _ 7 9 0 8 8 7 8 2 - e 8 8 1 - 4 4 d 1 - 9 d 8 c - 6 6 2 8 f 8 3 b b d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 C a l c u l a t i o n < / s t r i n g > < / k e y > < v a l u e > < i n t > 1 2 8 < / i n t > < / v a l u e > < / i t e m > < / C o l u m n W i d t h s > < C o l u m n D i s p l a y I n d e x > < i t e m > < k e y > < s t r i n g > C a l c u l a t i o n 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1 e 0 7 0 c 2 - 8 2 c 3 - 4 0 b d - 8 7 d f - 8 3 e b 0 3 f a 1 e 7 6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 T r u e < / V i s i b l e > < / i t e m > < i t e m > < M e a s u r e N a m e > A v e r a g e   A g e < / M e a s u r e N a m e > < D i s p l a y N a m e > A v e r a g e   A g e < / D i s p l a y N a m e > < V i s i b l e > T r u e 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0 2 6 3 9 a 9 - b 8 3 e - 4 5 2 1 - b e 0 e - c b 5 4 7 7 f 7 2 0 7 1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0 d b 2 e e 7 - 0 2 9 1 - 4 d 5 4 - 8 c 3 1 - 2 f f 8 4 e 5 d 0 9 8 c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t a b l e _ r i d e r s h i p _ 4 0 3 9 b 4 3 e - 6 b 1 6 - 4 7 2 4 - b d 8 9 - 8 e 3 c 5 f 7 6 6 5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 1 1 5 < / i n t > < / v a l u e > < / i t e m > < i t e m > < k e y > < s t r i n g > B u s I D < / s t r i n g > < / k e y > < v a l u e > < i n t > 8 9 < / i n t > < / v a l u e > < / i t e m > < i t e m > < k e y > < s t r i n g > D a t e < / s t r i n g > < / k e y > < v a l u e > < i n t > 7 9 < / i n t > < / v a l u e > < / i t e m > < i t e m > < k e y > < s t r i n g > T i m e < / s t r i n g > < / k e y > < v a l u e > < i n t > 8 0 < / i n t > < / v a l u e > < / i t e m > < i t e m > < k e y > < s t r i n g > O p e r a t i o n   M o m e n t < / s t r i n g > < / k e y > < v a l u e > < i n t > 1 9 2 < / i n t > < / v a l u e > < / i t e m > < i t e m > < k e y > < s t r i n g > T i m e   G r o u p < / s t r i n g > < / k e y > < v a l u e > < i n t > 1 3 3 < / i n t > < / v a l u e > < / i t e m > < i t e m > < k e y > < s t r i n g > R i d e r I D < / s t r i n g > < / k e y > < v a l u e > < i n t > 1 0 1 < / i n t > < / v a l u e > < / i t e m > < i t e m > < k e y > < s t r i n g > N u m b e r O f R i d e r s < / s t r i n g > < / k e y > < v a l u e > < i n t > 1 7 3 < / i n t > < / v a l u e > < / i t e m > < i t e m > < k e y > < s t r i n g > C a p a c i t y < / s t r i n g > < / k e y > < v a l u e > < i n t > 1 0 8 < / i n t > < / v a l u e > < / i t e m > < i t e m > < k e y > < s t r i n g > U t i l i z a t i o n   P c t < / s t r i n g > < / k e y > < v a l u e > < i n t > 1 5 0 < / i n t > < / v a l u e > < / i t e m > < i t e m > < k e y > < s t r i n g > B u s   U t i l i z a t i o n < / s t r i n g > < / k e y > < v a l u e > < i n t > 1 5 4 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 B u s I D 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 O p e r a t i o n   M o m e n t < / s t r i n g > < / k e y > < v a l u e > < i n t > 4 < / i n t > < / v a l u e > < / i t e m > < i t e m > < k e y > < s t r i n g > T i m e   G r o u p < / s t r i n g > < / k e y > < v a l u e > < i n t > 5 < / i n t > < / v a l u e > < / i t e m > < i t e m > < k e y > < s t r i n g > R i d e r I D < / s t r i n g > < / k e y > < v a l u e > < i n t > 6 < / i n t > < / v a l u e > < / i t e m > < i t e m > < k e y > < s t r i n g > N u m b e r O f R i d e r s < / s t r i n g > < / k e y > < v a l u e > < i n t > 7 < / i n t > < / v a l u e > < / i t e m > < i t e m > < k e y > < s t r i n g > C a p a c i t y < / s t r i n g > < / k e y > < v a l u e > < i n t > 8 < / i n t > < / v a l u e > < / i t e m > < i t e m > < k e y > < s t r i n g > U t i l i z a t i o n   P c t < / s t r i n g > < / k e y > < v a l u e > < i n t > 9 < / i n t > < / v a l u e > < / i t e m > < i t e m > < k e y > < s t r i n g > B u s   U t i l i z a t i o n 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e c 4 0 4 f 4 - 1 4 2 8 - 4 f 1 1 - 9 2 9 f - 1 7 a c 6 e 5 b 0 8 7 6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b 6 2 5 a e 5 - f 5 0 c - 4 5 f b - 8 3 1 d - 3 6 f 9 3 f 1 9 b 5 0 e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i m _ D a t e _ 6 2 c 2 d 6 c 0 - d e 8 4 - 4 8 d b - 8 b 8 5 - 2 1 0 6 7 c e 4 5 9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 N a m e < / s t r i n g > < / k e y > < v a l u e > < i n t > 1 4 4 < / i n t > < / v a l u e > < / i t e m > < i t e m > < k e y > < s t r i n g > M o n t h   N u m b e r < / s t r i n g > < / k e y > < v a l u e > < i n t > 1 6 2 < / i n t > < / v a l u e > < / i t e m > < i t e m > < k e y > < s t r i n g > D a y   N a m e < / s t r i n g > < / k e y > < v a l u e > < i n t > 1 2 2 < / i n t > < / v a l u e > < / i t e m > < i t e m > < k e y > < s t r i n g > D a y   N u m b e r < / s t r i n g > < / k e y > < v a l u e > < i n t > 1 4 0 < / i n t > < / v a l u e > < / i t e m > < i t e m > < k e y > < s t r i n g > D a y   T y p e 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 N u m b e r < / s t r i n g > < / k e y > < v a l u e > < i n t > 5 < / i n t > < / v a l u e > < / i t e m > < i t e m > < k e y > < s t r i n g > D a y  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_ 6 2 c 2 d 6 c 0 - d e 8 4 - 4 8 d b - 8 b 8 5 - 2 1 0 6 7 c e 4 5 9 b a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 F a c t t a b l e _ r i d e r s h i p 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 F a c t t a b l e _ r i d e r s h i p 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  U t i l i z a t i o n 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 C a l c u l a t i o n s 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 C o l u m n s \ R i d e r I D 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 C o l u m n s \ O c c u p a t i o n < / K e y > < / D i a g r a m O b j e c t K e y > < D i a g r a m O b j e c t K e y > < K e y > C o l u m n s \ A g e  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 C a l c u l a t i o n s 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 T r a n s a c t i o n s < / K e y > < / D i a g r a m O b j e c t K e y > < D i a g r a m O b j e c t K e y > < K e y > M e a s u r e s \ T o t a l   T r a n s a c t i o n s \ T a g I n f o \ F o r m u l a < / K e y > < / D i a g r a m O b j e c t K e y > < D i a g r a m O b j e c t K e y > < K e y > M e a s u r e s \ T o t a l   T r a n s a c t i o n s \ T a g I n f o \ V a l u e < / K e y > < / D i a g r a m O b j e c t K e y > < D i a g r a m O b j e c t K e y > < K e y > M e a s u r e s \ A v e r a g e   A g e < / K e y > < / D i a g r a m O b j e c t K e y > < D i a g r a m O b j e c t K e y > < K e y > M e a s u r e s \ A v e r a g e   A g e \ T a g I n f o \ F o r m u l a < / K e y > < / D i a g r a m O b j e c t K e y > < D i a g r a m O b j e c t K e y > < K e y > M e a s u r e s \ A v e r a g e   A g e \ T a g I n f o \ V a l u e < / K e y > < / D i a g r a m O b j e c t K e y > < D i a g r a m O b j e c t K e y > < K e y > M e a s u r e s \ T o t a l   R i d e r s   ( P a s s e n g e r s ) < / K e y > < / D i a g r a m O b j e c t K e y > < D i a g r a m O b j e c t K e y > < K e y > M e a s u r e s \ T o t a l   R i d e r s   ( P a s s e n g e r s ) \ T a g I n f o \ F o r m u l a < / K e y > < / D i a g r a m O b j e c t K e y > < D i a g r a m O b j e c t K e y > < K e y > M e a s u r e s \ T o t a l   R i d e r s   ( P a s s e n g e r s ) \ T a g I n f o \ V a l u e < / K e y > < / D i a g r a m O b j e c t K e y > < D i a g r a m O b j e c t K e y > < K e y > M e a s u r e s \ A v e r a g e   R i d e r s   P e r   T r i p < / K e y > < / D i a g r a m O b j e c t K e y > < D i a g r a m O b j e c t K e y > < K e y > M e a s u r e s \ A v e r a g e   R i d e r s   P e r   T r i p \ T a g I n f o \ F o r m u l a < / K e y > < / D i a g r a m O b j e c t K e y > < D i a g r a m O b j e c t K e y > < K e y > M e a s u r e s \ A v e r a g e   R i d e r s   P e r   T r i p \ T a g I n f o \ V a l u e < / K e y > < / D i a g r a m O b j e c t K e y > < D i a g r a m O b j e c t K e y > < K e y > C o l u m n s \ C a l c u l a t i o n 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 T r a n s a c t i o n s 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 T r a n s a c t i o n s \ T a g I n f o \ F o r m u l a 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 T r a n s a c t i o n s \ T a g I n f o \ V a l u e 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 A g e 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 R i d e r s   ( P a s s e n g e r s ) 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 R i d e r s   ( P a s s e n g e r s ) \ T a g I n f o \ F o r m u l a 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 R i d e r s   ( P a s s e n g e r s ) \ T a g I n f o \ V a l u e 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 R i d e r s   P e r   T r i p 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 R i d e r s   P e r   T r i p \ T a g I n f o \ F o r m u l a 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 R i d e r s   P e r   T r i p \ T a g I n f o \ V a l u e 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 C o l u m n s \ C a l c u l a t i o n 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 T a b l e s \ D i m _ b u s e s \ M e a s u r e s \ C o u n t   o f   B u s N u m b e r < / K e y > < / D i a g r a m O b j e c t K e y > < D i a g r a m O b j e c t K e y > < K e y > T a b l e s \ D i m _ b u s e s \ C o u n t   o f   B u s N u m b e r \ A d d i t i o n a l   I n f o \ I m p l i c i t   M e a s u r e 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  G r o u p < / K e y > < / D i a g r a m O b j e c t K e y > < D i a g r a m O b j e c t K e y > < K e y > T a b l e s \ D i m _ d e m o g r a p h i c s \ M e a s u r e s \ C o u n t   o f   O c c u p a t i o n < / K e y > < / D i a g r a m O b j e c t K e y > < D i a g r a m O b j e c t K e y > < K e y > T a b l e s \ D i m _ d e m o g r a p h i c s \ C o u n t   o f   O c c u p a t i o n \ A d d i t i o n a l   I n f o \ I m p l i c i t   M e a s u r e 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 T a b l e s \ D i m _ d e m o g r a p h i c s \ M e a s u r e s \ S u m   o f   R i d e r I D < / K e y > < / D i a g r a m O b j e c t K e y > < D i a g r a m O b j e c t K e y > < K e y > T a b l e s \ D i m _ d e m o g r a p h i c s \ S u m   o f   R i d e r I D \ A d d i t i o n a l 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 T a b l e s \ F a c t t a b l e _ r i d e r s h i p \ C o l u m n s \ T i m e   G r o u p 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 T a b l e s \ F a c t t a b l e _ r i d e r s h i p \ C o l u m n s \ U t i l i z a t i o n   P c t < / K e y > < / D i a g r a m O b j e c t K e y > < D i a g r a m O b j e c t K e y > < K e y > T a b l e s \ F a c t t a b l e _ r i d e r s h i p \ C o l u m n s \ B u s   U t i l i z a t i o n < / K e y > < / D i a g r a m O b j e c t K e y > < D i a g r a m O b j e c t K e y > < K e y > T a b l e s \ F a c t t a b l e _ r i d e r s h i p \ M e a s u r e s \ S u m   o f   B u s I D < / K e y > < / D i a g r a m O b j e c t K e y > < D i a g r a m O b j e c t K e y > < K e y > T a b l e s \ F a c t t a b l e _ r i d e r s h i p \ S u m   o f   B u s I D \ A d d i t i o n a l   I n f o \ I m p l i c i t   M e a s u r e < / K e y > < / D i a g r a m O b j e c t K e y > < D i a g r a m O b j e c t K e y > < K e y > T a b l e s \ F a c t t a b l e _ r i d e r s h i p \ M e a s u r e s \ C o u n t   o f   B u s I D < / K e y > < / D i a g r a m O b j e c t K e y > < D i a g r a m O b j e c t K e y > < K e y > T a b l e s \ F a c t t a b l e _ r i d e r s h i p \ C o u n t   o f   B u s I D \ A d d i t i o n a l   I n f o \ I m p l i c i t   M e a s u r e < / K e y > < / D i a g r a m O b j e c t K e y > < D i a g r a m O b j e c t K e y > < K e y > T a b l e s \ F a c t t a b l e _ r i d e r s h i p \ M e a s u r e s \ S u m   o f   N u m b e r O f R i d e r s < / K e y > < / D i a g r a m O b j e c t K e y > < D i a g r a m O b j e c t K e y > < K e y > T a b l e s \ F a c t t a b l e _ r i d e r s h i p \ S u m   o f   N u m b e r O f R i d e r s \ A d d i t i o n a l   I n f o \ I m p l i c i t   M e a s u r e 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  N a m e < / K e y > < / D i a g r a m O b j e c t K e y > < D i a g r a m O b j e c t K e y > < K e y > T a b l e s \ D i m _ D a t e \ C o l u m n s \ M o n t h   N u m b e r < / K e y > < / D i a g r a m O b j e c t K e y > < D i a g r a m O b j e c t K e y > < K e y > T a b l e s \ D i m _ D a t e \ C o l u m n s \ D a y   N a m e < / K e y > < / D i a g r a m O b j e c t K e y > < D i a g r a m O b j e c t K e y > < K e y > T a b l e s \ D i m _ D a t e \ C o l u m n s \ D a y   N u m b e r < / K e y > < / D i a g r a m O b j e c t K e y > < D i a g r a m O b j e c t K e y > < K e y > T a b l e s \ D i m _ D a t e \ C o l u m n s \ D a y   T y p e 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< / K e y > < / D i a g r a m O b j e c t K e y > < D i a g r a m O b j e c t K e y > < K e y > T a b l e s \ C a l c u l a t i o n s \ M e a s u r e s \ T o t a l   T r a n s a c t i o n s < / K e y > < / D i a g r a m O b j e c t K e y > < D i a g r a m O b j e c t K e y > < K e y > T a b l e s \ C a l c u l a t i o n s \ M e a s u r e s \ A v e r a g e   A g e < / K e y > < / D i a g r a m O b j e c t K e y > < D i a g r a m O b j e c t K e y > < K e y > T a b l e s \ C a l c u l a t i o n s \ M e a s u r e s \ T o t a l   R i d e r s   ( P a s s e n g e r s ) < / K e y > < / D i a g r a m O b j e c t K e y > < D i a g r a m O b j e c t K e y > < K e y > T a b l e s \ C a l c u l a t i o n s \ M e a s u r e s \ A v e r a g e   R i d e r s   P e r   T r i p < / K e y > < / D i a g r a m O b j e c t K e y > < / A l l K e y s > < S e l e c t e d K e y s > < D i a g r a m O b j e c t K e y > < K e y > T a b l e s \ C a l c u l a t i o n s 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 9 3 0 . 3 9 9 9 9 9 9 9 9 9 9 9 8 6 < / L e f t > < T a b I n d e x > 5 < / T a b I n d e x > < T o p > 3 2 4 . 8 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 T a b l e s \ D i m _ b u s e s \ M e a s u r e s \ C o u n t   o f  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 T a b l e s \ D i m _ b u s e s \ C o u n t   o f   B u s N u m b e r \ A d d i t i o n a l 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 2 4 5 . 9 0 3 8 1 0 5 6 7 6 6 5 7 4 < / L e f t > < S c r o l l V e r t i c a l O f f s e t > 3 < / S c r o l l V e r t i c a l O f f s e t > < T o p >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 O c c u p a t i o n \ A d d i t i o n a l 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 R i d e r I D \ A d d i t i o n a l 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 7 1 9 . 4 0 7 6 2 1 1 3 5 3 3 1 6 2 < / L e f t > < T a b I n d e x > 1 < / T a b I n d e x > < T o p > 5 8 . 8 0 0 0 0 0 0 0 0 0 0 0 0 1 1 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 3 2 8 . 3 9 9 9 9 9 9 9 9 9 9 9 9 2 < / H e i g h t > < I s E x p a n d e d > t r u e < / I s E x p a n d e d > < L a y e d O u t > t r u e < / L a y e d O u t > < L e f t > 4 8 6 . 5 1 1 4 3 1 7 0 2 9 9 7 2 4 < / L e f t > < T a b I n d e x > 4 < / T a b I n d e x > < T o p > 2 1 5 . 9 9 9 9 9 9 9 9 9 9 9 9 9 7 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  U t i l i z a t i o n 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 T a b l e s \ F a c t t a b l e _ r i d e r s h i p \ M e a s u r e s \ S u m   o f  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 T a b l e s \ F a c t t a b l e _ r i d e r s h i p \ S u m   o f   N u m b e r O f R i d e r s \ A d d i t i o n a l 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 1 1 9 . 6 1 5 2 4 2 2 7 0 6 6 3 3 2 < / L e f t > < T a b I n d e x > 3 < / T a b I n d e x > < T o p > 3 1 1 . 2 0 0 0 0 0 0 0 0 0 0 0 0 5 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 1 0 4 8 . 7 1 9 0 5 2 8 3 8 3 2 9 2 < / L e f t > < T a b I n d e x > 2 < / T a b I n d e x > < T o p > 9 9 . 6 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 T a b l e s \ C a l c u l a t i o n s \ M e a s u r e s \ T o t a l   R i d e r s   ( P a s s e n g e r s ) 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 T a b l e s \ C a l c u l a t i o n s \ M e a s u r e s \ A v e r a g e   R i d e r s   P e r   T r i p 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 F a c t t a b l e _ r i d e r s h i p 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 F a c t t a b l e _ r i d e r s h i p 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 M e a s u r e s \ C o u n t   o f   B u s I D < / K e y > < / D i a g r a m O b j e c t K e y > < D i a g r a m O b j e c t K e y > < K e y > M e a s u r e s \ C o u n t   o f   B u s I D \ T a g I n f o \ F o r m u l a < / K e y > < / D i a g r a m O b j e c t K e y > < D i a g r a m O b j e c t K e y > < K e y > M e a s u r e s \ C o u n t   o f   B u s I D \ T a g I n f o \ V a l u e < / K e y > < / D i a g r a m O b j e c t K e y > < D i a g r a m O b j e c t K e y > < K e y > M e a s u r e s \ S u m   o f   N u m b e r O f R i d e r s < / K e y > < / D i a g r a m O b j e c t K e y > < D i a g r a m O b j e c t K e y > < K e y > M e a s u r e s \ S u m   o f   N u m b e r O f R i d e r s \ T a g I n f o \ F o r m u l a < / K e y > < / D i a g r a m O b j e c t K e y > < D i a g r a m O b j e c t K e y > < K e y > M e a s u r e s \ S u m   o f   N u m b e r O f R i d e r s \ T a g I n f o \ V a l u e < / K e y > < / D i a g r a m O b j e c t K e y > < D i a g r a m O b j e c t K e y > < K e y > M e a s u r e s \ C o u n t   o f   O p e r a t i o n   M o m e n t < / K e y > < / D i a g r a m O b j e c t K e y > < D i a g r a m O b j e c t K e y > < K e y > M e a s u r e s \ C o u n t   o f   O p e r a t i o n   M o m e n t \ T a g I n f o \ F o r m u l a < / K e y > < / D i a g r a m O b j e c t K e y > < D i a g r a m O b j e c t K e y > < K e y > M e a s u r e s \ C o u n t   o f   O p e r a t i o n   M o m e n t \ T a g I n f o \ V a l u e < / K e y > < / D i a g r a m O b j e c t K e y > < D i a g r a m O b j e c t K e y > < K e y > C o l u m n s \ R e c o r d I D < / K e y > < / D i a g r a m O b j e c t K e y > < D i a g r a m O b j e c t K e y > < K e y > C o l u m n s \ B u s I D 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 C o l u m n s \ O p e r a t i o n   M o m e n t < / K e y > < / D i a g r a m O b j e c t K e y > < D i a g r a m O b j e c t K e y > < K e y > C o l u m n s \ T i m e   G r o u p < / K e y > < / D i a g r a m O b j e c t K e y > < D i a g r a m O b j e c t K e y > < K e y > C o l u m n s \ R i d e r I D < / K e y > < / D i a g r a m O b j e c t K e y > < D i a g r a m O b j e c t K e y > < K e y > C o l u m n s \ N u m b e r O f R i d e r s < / K e y > < / D i a g r a m O b j e c t K e y > < D i a g r a m O b j e c t K e y > < K e y > C o l u m n s \ C a p a c i t y < / K e y > < / D i a g r a m O b j e c t K e y > < D i a g r a m O b j e c t K e y > < K e y > C o l u m n s \ U t i l i z a t i o n   P c t < / K e y > < / D i a g r a m O b j e c t K e y > < D i a g r a m O b j e c t K e y > < K e y > C o l u m n s \ B u s   U t i l i z a t i o n 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 L i n k s \ & l t ; C o l u m n s \ C o u n t   o f   B u s I D & g t ; - & l t ; M e a s u r e s \ B u s I D & g t ; < / K e y > < / D i a g r a m O b j e c t K e y > < D i a g r a m O b j e c t K e y > < K e y > L i n k s \ & l t ; C o l u m n s \ C o u n t   o f   B u s I D & g t ; - & l t ; M e a s u r e s \ B u s I D & g t ; \ C O L U M N < / K e y > < / D i a g r a m O b j e c t K e y > < D i a g r a m O b j e c t K e y > < K e y > L i n k s \ & l t ; C o l u m n s \ C o u n t   o f   B u s I D & g t ; - & l t ; M e a s u r e s \ B u s I D & g t ; \ M E A S U R E < / K e y > < / D i a g r a m O b j e c t K e y > < D i a g r a m O b j e c t K e y > < K e y > L i n k s \ & l t ; C o l u m n s \ S u m   o f   N u m b e r O f R i d e r s & g t ; - & l t ; M e a s u r e s \ N u m b e r O f R i d e r s & g t ; < / K e y > < / D i a g r a m O b j e c t K e y > < D i a g r a m O b j e c t K e y > < K e y > L i n k s \ & l t ; C o l u m n s \ S u m   o f   N u m b e r O f R i d e r s & g t ; - & l t ; M e a s u r e s \ N u m b e r O f R i d e r s & g t ; \ C O L U M N < / K e y > < / D i a g r a m O b j e c t K e y > < D i a g r a m O b j e c t K e y > < K e y > L i n k s \ & l t ; C o l u m n s \ S u m   o f   N u m b e r O f R i d e r s & g t ; - & l t ; M e a s u r e s \ N u m b e r O f R i d e r s & g t ; \ M E A S U R E < / K e y > < / D i a g r a m O b j e c t K e y > < D i a g r a m O b j e c t K e y > < K e y > L i n k s \ & l t ; C o l u m n s \ C o u n t   o f   O p e r a t i o n   M o m e n t & g t ; - & l t ; M e a s u r e s \ O p e r a t i o n   M o m e n t & g t ; < / K e y > < / D i a g r a m O b j e c t K e y > < D i a g r a m O b j e c t K e y > < K e y > L i n k s \ & l t ; C o l u m n s \ C o u n t   o f   O p e r a t i o n   M o m e n t & g t ; - & l t ; M e a s u r e s \ O p e r a t i o n   M o m e n t & g t ; \ C O L U M N < / K e y > < / D i a g r a m O b j e c t K e y > < D i a g r a m O b j e c t K e y > < K e y > L i n k s \ & l t ; C o l u m n s \ C o u n t   o f   O p e r a t i o n   M o m e n t & g t ; - & l t ; M e a s u r e s \ O p e r a t i o n   M o m e n t & g t ; \ M E A S U R E 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 N u m b e r O f R i d e r s 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 N u m b e r O f R i d e r s \ T a g I n f o \ F o r m u l a 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 N u m b e r O f R i d e r s \ T a g I n f o \ V a l u e 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 O p e r a t i o n   M o m e n t 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 O p e r a t i o n   M o m e n t \ T a g I n f o \ F o r m u l a 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 O p e r a t i o n   M o m e n t \ T a g I n f o \ V a l u e 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 C o l u m n s \ O p e r a t i o n   M o m e n t 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 C o l u m n s \ N u m b e r O f R i d e r s 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 C o l u m n s \ U t i l i z a t i o n   P c t 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  U t i l i z a t i o n 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 N u m b e r O f R i d e r s & g t ; - & l t ; M e a s u r e s \ N u m b e r O f R i d e r s & g t ; \ M E A S U R E 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 O p e r a t i o n   M o m e n t & g t ; - & l t ; M e a s u r e s \ O p e r a t i o n   M o m e n t & g t ; 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 O p e r a t i o n   M o m e n t & g t ; - & l t ; M e a s u r e s \ O p e r a t i o n   M o m e n t & g t ; \ C O L U M N 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 O p e r a t i o n   M o m e n t & g t ; - & l t ; M e a s u r e s \ O p e r a t i o n   M o m e n t & g t ; \ M E A S U R E 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 B u s N u m b e r < / K e y > < / D i a g r a m O b j e c t K e y > < D i a g r a m O b j e c t K e y > < K e y > M e a s u r e s \ C o u n t   o f   B u s N u m b e r \ T a g I n f o \ F o r m u l a < / K e y > < / D i a g r a m O b j e c t K e y > < D i a g r a m O b j e c t K e y > < K e y > M e a s u r e s \ C o u n t   o f   B u s N u m b e r \ T a g I n f o \ V a l u e 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D i a g r a m O b j e c t K e y > < K e y > L i n k s \ & l t ; C o l u m n s \ C o u n t   o f   B u s N u m b e r & g t ; - & l t ; M e a s u r e s \ B u s N u m b e r & g t ; < / K e y > < / D i a g r a m O b j e c t K e y > < D i a g r a m O b j e c t K e y > < K e y > L i n k s \ & l t ; C o l u m n s \ C o u n t   o f   B u s N u m b e r & g t ; - & l t ; M e a s u r e s \ B u s N u m b e r & g t ; \ C O L U M N < / K e y > < / D i a g r a m O b j e c t K e y > < D i a g r a m O b j e c t K e y > < K e y > L i n k s \ & l t ; C o l u m n s \ C o u n t   o f   B u s N u m b e r & g t ; - & l t ; M e a s u r e s \ B u s N u m b e r & g t ; \ M E A S U R E 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 B u s N u m b e r 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 B u s N u m b e r & g t ; - & l t ; M e a s u r e s \ B u s N u m b e r & g t ; 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 B u s N u m b e r & g t ; - & l t ; M e a s u r e s \ B u s N u m b e r & g t ; \ C O L U M N 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 B u s N u m b e r & g t ; - & l t ; M e a s u r e s \ B u s N u m b e r & g t ; \ M E A S U R E 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 C o l u m n s \ D a y   N u m b e r < / K e y > < / D i a g r a m O b j e c t K e y > < D i a g r a m O b j e c t K e y > < K e y > C o l u m n s \ D a y 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 D i m _ b u s e s _ b a 8 5 d c 0 7 - 7 f 8 6 - 4 d a 6 - 8 d 1 8 - b 2 a 0 1 3 f 8 0 5 c 2 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 D i m _ d e m o g r a p h i c s _ 5 0 8 a 2 9 d f - 0 b f a - 4 4 f e - a f 9 2 - 0 7 4 e 3 f 2 3 d 1 4 0 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 F a c t t a b l e _ r i d e r s h i p _ 4 0 3 9 b 4 3 e - 6 b 1 6 - 4 7 2 4 - b d 8 9 - 8 e 3 c 5 f 7 6 6 5 b a 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 D i m _ D a t e _ 6 2 c 2 d 6 c 0 - d e 8 4 - 4 8 d b - 8 b 8 5 - 2 1 0 6 7 c e 4 5 9 b a 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 C a l c u l a t i o n s _ 7 9 0 8 8 7 8 2 - e 8 8 1 - 4 4 d 1 - 9 d 8 c - 6 6 2 8 f 8 3 b b d c 6 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 D i m _ r o u t e s _ 3 8 c 9 e 7 0 b - 4 9 0 f - 4 5 2 0 - b 1 d 7 - 5 0 2 2 8 c 2 f f 0 1 b 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8 d c 0 1 b 2 - 3 4 0 f - 4 9 b e - 8 f 5 e - f 4 a 2 8 1 2 e f 0 a b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2 1 d b 3 4 e - 7 6 9 9 - 4 3 c d - a d 0 6 - 2 7 7 0 8 3 b 9 1 d f 2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2 2 9 3 5 d e - c 9 c 8 - 4 a e 5 - 8 3 1 8 - 7 5 5 2 d 1 0 6 3 0 b 9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i m _ b u s e s _ b a 8 5 d c 0 7 - 7 f 8 6 - 4 d a 6 - 8 d 1 8 - b 2 a 0 1 3 f 8 0 5 c 2 , D i m _ d e m o g r a p h i c s _ 5 0 8 a 2 9 d f - 0 b f a - 4 4 f e - a f 9 2 - 0 7 4 e 3 f 2 3 d 1 4 0 , D i m _ r o u t e s _ 3 8 c 9 e 7 0 b - 4 9 0 f - 4 5 2 0 - b 1 d 7 - 5 0 2 2 8 c 2 f f 0 1 b , F a c t t a b l e _ r i d e r s h i p _ 4 0 3 9 b 4 3 e - 6 b 1 6 - 4 7 2 4 - b d 8 9 - 8 e 3 c 5 f 7 6 6 5 b a , D i m _ D a t e _ 6 2 c 2 d 6 c 0 - d e 8 4 - 4 8 d b - 8 b 8 5 - 2 1 0 6 7 c e 4 5 9 b a , C a l c u l a t i o n s _ 7 9 0 8 8 7 8 2 - e 8 8 1 - 4 4 d 1 - 9 d 8 c - 6 6 2 8 f 8 3 b b d c 6 ] ] > < / C u s t o m C o n t e n t > < / G e m i n i > 
</file>

<file path=customXml/item30.xml>��< ? x m l   v e r s i o n = " 1 . 0 "   e n c o d i n g = " U T F - 1 6 " ? > < G e m i n i   x m l n s = " h t t p : / / g e m i n i / p i v o t c u s t o m i z a t i o n / 3 b 4 b 5 9 5 a - 2 b 2 6 - 4 4 8 f - a 2 7 8 - e 0 8 3 5 5 1 7 f 1 5 e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7 d 3 1 0 8 f c - 8 6 a 0 - 4 3 5 0 - 8 9 3 6 - 4 2 1 a e 4 e 4 f 5 0 4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i t e m > < M e a s u r e N a m e > T o t a l   B u s e s < / M e a s u r e N a m e > < D i s p l a y N a m e > T o t a l   B u s e s 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 2 0 2 4 - 0 4 - 2 7 T 0 2 : 5 0 : 1 4 . 1 2 9 3 5 2 7 + 0 5 : 3 0 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b 7 1 9 5 f 0 - b 8 f 4 - 4 6 b b - 8 8 7 8 - a 3 3 a f 5 2 f 8 6 0 4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d e m o g r a p h i c s _ 5 0 8 a 2 9 d f - 0 b f a - 4 4 f e - a f 9 2 - 0 7 4 e 3 f 2 3 d 1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 1 0 1 < / i n t > < / v a l u e > < / i t e m > < i t e m > < k e y > < s t r i n g > A g e < / s t r i n g > < / k e y > < v a l u e > < i n t > 7 2 < / i n t > < / v a l u e > < / i t e m > < i t e m > < k e y > < s t r i n g > G e n d e r < / s t r i n g > < / k e y > < v a l u e > < i n t > 1 0 0 < / i n t > < / v a l u e > < / i t e m > < i t e m > < k e y > < s t r i n g > O c c u p a t i o n < / s t r i n g > < / k e y > < v a l u e > < i n t > 1 3 2 < / i n t > < / v a l u e > < / i t e m > < i t e m > < k e y > < s t r i n g > A g e   G r o u p < / s t r i n g > < / k e y > < v a l u e > < i n t > 1 2 5 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 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1 4 e 3 e 9 3 2 - 9 2 4 3 - 4 c 9 f - b 3 a e - d b c b 4 a b e c 9 c 7 "   x m l n s = " h t t p : / / s c h e m a s . m i c r o s o f t . c o m / D a t a M a s h u p " > A A A A A N A K A A B Q S w M E F A A C A A g A M 3 i a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A z e J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i a W L 4 Z 5 q f I B w A A c j g A A B M A H A B G b 3 J t d W x h c y 9 T Z W N 0 a W 9 u M S 5 t I K I Y A C i g F A A A A A A A A A A A A A A A A A A A A A A A A A A A A O 1 b b W / b N h D + H i D / g W C B Q V 5 l 1 + 9 F u 7 q A Z y d t u i Z 2 Y 3 d F k Q S F I t G x U F k y J D q N F + S / 7 0 h J F C V R j t J u Q N B q X y Y d j 3 c P T / f G S x 0 Q k 9 q e i 2 b h / 1 t / 7 O / t 7 w V L w y c W G t u r L 5 e b g A R o g B x C 9 / c Q / D f z N r 5 J g D I K r h t j z 9 y s i E u 1 Q 9 s h j Z H n U n g J N D x 6 e T 5 c 2 S D m / P g z m p 5 O 3 h 2 M 5 r P z g x u T O O d z 3 3 C D t e d T g y k 8 H x v U C A i t 8 0 W U X k R j I 1 h e e o Z v o S M Q 7 R u A 8 Z q c C 1 w N M 7 j G N f 1 s T B x 7 Z Q P D A O t Y R y P P 2 a z c Y N D V 0 Y F r e p b t X g 1 a 7 V 5 b R x 8 2 H i U z u n X I I H l s n H g u u a j p 4 f m e 4 K n v r W D N Q m + J Y R E / w H D Y u X E J j N F K R N d C U + j o L K I P H W d m G o 7 h B w P q b 2 S R o 6 X h X o H E + X Z N E n H 8 s A v P X 4 W A 2 W K g K f T r t 7 f 4 z 0 1 w N I a z g R 3 6 3 Q Z j v d P R L T 7 1 N p S o F o D / Z L O 6 J D 4 s U S A i S m 4 o X x k Z a 8 O 0 6 T a 9 5 6 6 2 v 2 e 7 S r x Z l 7 D I y r v y j f X S N h + j Z 8 j w f i E H O b X h U e U J w y u S J 7 4 h r q X w j Y l p b t b c w K m l u w T o 0 L J A 8 W g T U G + V A A V q C F H L H E V H T D 9 6 4 3 u b N b w Q w 1 w i e 4 H O g H i B X q F 2 E 9 E l c R F u 1 l s v 8 B 4 i T k D k 9 U 6 8 3 m 7 W 2 y q G b s z Q a d Y 7 K o Z e z N B t 1 r s v M M p z 9 G O O X r P e E y J w v / k U q 7 9 P 6 9 4 P l D I S + z i y D Z R m P S V r x z B h 0 9 + G s 5 E 8 I K J z q p a F o X O Q O h 5 e e t c E z o H 1 i N 2 P 9 8 1 B j S 6 r T 4 d 5 R m s 2 0 H 2 W X B 5 j i I f A 7 g n u 5 z 9 T c B e l e b 5 w Y q x I L p R n 1 P D p e 8 / M R z N b P X C t w r W 5 b 6 8 P i S J p z I 2 v Z L J Y z G 1 J H T y H W c b 3 7 W v D y a 2 V r C u H 8 H U p M 8 s X n + W x Y G m v H 5 n f K R D e 4 4 D 9 n 8 k B i e n 5 V k G j o S K D h Y U j W P A c O p D K c 8 I 2 Z b L g B S x Q u L i q s P 1 Q R Y o T c 1 i O G K j G 3 G O p U j t j L x f A s l y + X K 0 Q p b g m 5 2 g w A W H e G n 1 h O U 3 z p Y i e r w C y / Y T F Y h v F Z k l w 5 W 0 i r H D 3 v T U p j 5 5 9 V 6 E y k w L y Y S z U z t a O T S M h 6 H K L h P c n E D i L 0 v y t 1 D k 5 H + w M N 7 A v 8 O d W i N M w w n L I N C D 2 a 7 y B 5 d s b k q h G u 8 g u 7 X v t U n y c x D 5 c V 9 p r h e L C g u 5 C V l a 6 C l t I P C W N V t L J R O P J G h I Q z 0 r H H s t 5 O K 1 j B Y V f q Y M t J D q y Y P T o C x f j b R U D z m r N m C m S X B C g L X W E 5 r T n o h R K A R f 3 F p I e E 8 G C l j 1 H I V v T w z r B i l 7 E E s Z Q A y q k a 4 2 9 b 6 7 G 6 c 9 Q p 4 Z + R 5 2 Q H 8 p g x J 3 s f B o v c t J w N V 3 B M v S L C c c r 1 G p H P e P w G E f 9 4 v Q Y C 5 n J p l j B 6 w H b Y 7 i W o E D z 2 4 2 E T I W Q Y S y E K x v b A f R n 2 6 z 6 A Y o 6 V p A Y N 7 P J 6 m s B L q H V B a u g C a w p J R L c G F 1 M q j N K r E 7 w C W U J W 6 w q o k D 1 5 6 p Y d D e m h s U R a P z t E C q N J p 8 U w h u q J G 7 i G v o N 4 Z f N J s L w k H w H I N Y Z p U h W c h y 1 p O j T F H p 9 u 9 j r 0 0 6 c S p 3 c 4 + P + + m 5 H v W j t K B g 5 J G W L R i 5 D p A G V L S a Z q G 7 t S i a 5 Y 0 X 5 R N w x l K H f L g r 9 j O L / M f R 7 L P R 7 u 0 K / V 4 X + L x P 6 G T d u l 2 z n f i w 0 H 9 j j Z d J C Z 1 d Z z p 2 n V J a S + 4 9 O i S 4 y g 4 f p S K U b Z T d 0 T H y m 4 8 O G + D a R G p U T E s B N 4 5 1 n Z / t E E C z u F t B v i Y l v i o o F G b i Z k L 9 s 1 2 q 8 J w s 6 g V u x n 6 g / u F l D / M k T 7 Q R C u M a f R U 7 K w M 1 o k k a o 6 Y G q d G C 4 m l L + M U 6 9 b 5 K y G X G I S R l N U 6 K K M h 6 7 v q m T a E e d R N P q A O 9 H a j v 2 P 6 H z T W O x Z 2 m X u 3 h 2 F k M v u C t 2 H z T p C p 0 h q 3 l K 4 J L q U u O K 5 G 5 u O Z f t 7 A j B N K 7 / r j o m 1 0 t F R E q z 8 s z B C o p c t 6 j I 5 U 6 a K 3 N s J J n S Y V I 2 n m w 2 e l G t + M h G t i h k I R b e E 4 P M 3 K 7 X s O t F t G t y n d + E x X t h A 9 A u b g D S 5 9 V F j i l O W 9 3 S t 4 m 2 0 o d w 5 o S F 1 4 t e q e t F 9 3 u N X x d 2 Q 7 u M 3 5 J M n 9 2 C P x H H q S v t n 8 L Y K 9 e K 9 j J J H g I B S Y g K M 3 3 v o Z m + F / 8 V K i U + n e 6 L J n 2 9 3 G S Z h W k 1 3 6 v m e 9 V 8 r 5 r v V f O 9 a r 5 X z f e q S 3 4 1 3 6 v m e 9 V 8 r w r 9 a r 5 X z f e q + V 4 1 3 6 v m e 9 V 8 r 5 r v P a b 5 X s 6 X J m A H P 3 8 9 D b O g O r S Z n j C K F f L G G 7 i s m 7 A o C Y O q T 2 3 X p F q R 2 k T M k R s Q n 0 2 2 P h P D 3 9 2 N S p r A q p w / 8 h S G r c E I 2 h l 7 h M w p z a U U u o 4 9 l y 4 R / y e Y S o 1 p U K B M 2 i C r 5 G R G T f Q K 2 y v U H t p + Q B F Y l s 0 v U 1 N E p f K U U p z b H I / K W L u V 7 b x C O L C L u P W j E z A 3 3 L C V 2 A 5 u K J e 3 C 1 z G G Q N t 1 5 G g + N 4 q z C W h / J I B s 2 N 6 0 i l O e D u A g 7 P m a H d F X l D q A t Q R P p D / / L t d L h O x / e I M k o G l x 2 a U 3 C / 8 b c i d 6 i x j u D I U + 3 M O B a / K 2 7 x D A 3 G y + E T I 1 / J O z e R 4 C 8 Q 2 3 e P P k k Y s 7 1 I C 2 G 3 W 4 q 9 f P H Q N s l g S / b e 3 O X O U d N g o 7 3 u u Z b P k a z i R j d W m 2 A U 7 M k o 0 D x c F U A J 6 k V w 1 M X s n r l z z M o x 9 J S N / t Y x t w a 8 k + m V 7 y / x 5 9 c i G E f 4 y 8 9 f n 5 Q a w f S E 7 + W D h 5 x L x k P 5 9 R E a J / H e s k e G Y G 4 f X S f V v J F q J X T z 3 O v Q V 6 o U o G d w n / M 9 N W o v 5 T L j p + w b M e e G 8 Z + A M 4 b g l Q V r Y M D y 0 X w h 1 S I J L / 5 r s X 1 B L A Q I t A B Q A A g A I A D N 4 m l i 9 f V A 0 p g A A A P c A A A A S A A A A A A A A A A A A A A A A A A A A A A B D b 2 5 m a W c v U G F j a 2 F n Z S 5 4 b W x Q S w E C L Q A U A A I A C A A z e J p Y D 8 r p q 6 Q A A A D p A A A A E w A A A A A A A A A A A A A A A A D y A A A A W 0 N v b n R l b n R f V H l w Z X N d L n h t b F B L A Q I t A B Q A A g A I A D N 4 m l i + G e a n y A c A A H I 4 A A A T A A A A A A A A A A A A A A A A A O M B A A B G b 3 J t d W x h c y 9 T Z W N 0 a W 9 u M S 5 t U E s F B g A A A A A D A A M A w g A A A P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N s A A A A A A A A E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b V 9 i d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W 5 h b H l z a X M g M S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y M T o z N j o y N C 4 1 M D A 4 O T Q y W i I g L z 4 8 R W 5 0 c n k g V H l w Z T 0 i R m l s b E N v b H V t b l R 5 c G V z I i B W Y W x 1 Z T 0 i c 0 F 3 T U d B d z 0 9 I i A v P j x F b n R y e S B U e X B l P S J G a W x s Q 2 9 s d W 1 u T m F t Z X M i I F Z h b H V l P S J z W y Z x d W 9 0 O 0 J 1 c 0 l E J n F 1 b 3 Q 7 L C Z x d W 9 0 O 1 J v d X R l S U Q m c X V v d D s s J n F 1 b 3 Q 7 Q n V z T n V t Y m V y J n F 1 b 3 Q 7 L C Z x d W 9 0 O 0 N h c G F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2 J 1 c 2 V z L 0 N o Y W 5 n Z W Q g V H l w Z S 5 7 Q n V z S U Q s M H 0 m c X V v d D s s J n F 1 b 3 Q 7 U 2 V j d G l v b j E v R G l t X 2 J 1 c 2 V z L 0 N o Y W 5 n Z W Q g V H l w Z S 5 7 U m 9 1 d G V J R C w x f S Z x d W 9 0 O y w m c X V v d D t T Z W N 0 a W 9 u M S 9 E a W 1 f Y n V z Z X M v Q 2 h h b m d l Z C B U e X B l L n t C d X N O d W 1 i Z X I s M n 0 m c X V v d D s s J n F 1 b 3 Q 7 U 2 V j d G l v b j E v R G l t X 2 J 1 c 2 V z L 0 N o Y W 5 n Z W Q g V H l w Z S 5 7 Q 2 F w Y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l t X 2 J 1 c 2 V z L 0 N o Y W 5 n Z W Q g V H l w Z S 5 7 Q n V z S U Q s M H 0 m c X V v d D s s J n F 1 b 3 Q 7 U 2 V j d G l v b j E v R G l t X 2 J 1 c 2 V z L 0 N o Y W 5 n Z W Q g V H l w Z S 5 7 U m 9 1 d G V J R C w x f S Z x d W 9 0 O y w m c X V v d D t T Z W N 0 a W 9 u M S 9 E a W 1 f Y n V z Z X M v Q 2 h h b m d l Z C B U e X B l L n t C d X N O d W 1 i Z X I s M n 0 m c X V v d D s s J n F 1 b 3 Q 7 U 2 V j d G l v b j E v R G l t X 2 J 1 c 2 V z L 0 N o Y W 5 n Z W Q g V H l w Z S 5 7 Q 2 F w Y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i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Y n V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J 1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m 9 1 Z 2 g h U G l 2 b 3 R U Y W J s Z T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U m V w b G F j Z W Q g V m F s d W U u e 0 F n Z S B H c m 9 1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a W 1 f Z G V t b 2 d y Y X B o a W N z L 0 N o Y W 5 n Z W Q g V H l w Z S 5 7 U m l k Z X J J R C w w f S Z x d W 9 0 O y w m c X V v d D t T Z W N 0 a W 9 u M S 9 E a W 1 f Z G V t b 2 d y Y X B o a W N z L 0 N o Y W 5 n Z W Q g V H l w Z S 5 7 Q W d l L D F 9 J n F 1 b 3 Q 7 L C Z x d W 9 0 O 1 N l Y 3 R p b 2 4 x L 0 R p b V 9 k Z W 1 v Z 3 J h c G h p Y 3 M v Q 2 h h b m d l Z C B U e X B l L n t H Z W 5 k Z X I s M n 0 m c X V v d D s s J n F 1 b 3 Q 7 U 2 V j d G l v b j E v R G l t X 2 R l b W 9 n c m F w a G l j c y 9 D a G F u Z 2 V k I F R 5 c G U u e 0 9 j Y 3 V w Y X R p b 2 4 s M 3 0 m c X V v d D s s J n F 1 b 3 Q 7 U 2 V j d G l v b j E v R G l t X 2 R l b W 9 n c m F w a G l j c y 9 S Z X B s Y W N l Z C B W Y W x 1 Z S 5 7 Q W d l I E d y b 3 V w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a W R l c k l E J n F 1 b 3 Q 7 L C Z x d W 9 0 O 0 F n Z S Z x d W 9 0 O y w m c X V v d D t H Z W 5 k Z X I m c X V v d D s s J n F 1 b 3 Q 7 T 2 N j d X B h d G l v b i Z x d W 9 0 O y w m c X V v d D t B Z 2 U g R 3 J v d X A m c X V v d D t d I i A v P j x F b n R y e S B U e X B l P S J G a W x s Q 2 9 s d W 1 u V H l w Z X M i I F Z h b H V l P S J z Q X d N R 0 J n W T 0 i I C 8 + P E V u d H J 5 I F R 5 c G U 9 I k Z p b G x M Y X N 0 V X B k Y X R l Z C I g V m F s d W U 9 I m Q y M D I 0 L T A 0 L T I z V D I w O j M w O j E 4 L j E w M z U x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S I g L z 4 8 R W 5 0 c n k g V H l w Z T 0 i U X V l c n l J R C I g V m F s d W U 9 I n N i Z j Q 5 N T Q y N C 0 y N W R l L T Q 5 Y T M t Y W Q 0 Z S 1 l M T B m M m V h M m I 2 M D E i I C 8 + P C 9 T d G F i b G V F b n R y a W V z P j w v S X R l b T 4 8 S X R l b T 4 8 S X R l b U x v Y 2 F 0 a W 9 u P j x J d G V t V H l w Z T 5 G b 3 J t d W x h P C 9 J d G V t V H l w Z T 4 8 S X R l b V B h d G g + U 2 V j d G l v b j E v R G l t X 2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Z G V t b 2 d y Y X B o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B b m F s e X N p c y A x I V B p d m 9 0 V G F i b G U 1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I x O j M 3 O j U 1 L j E y O T E 1 O T Z a I i A v P j x F b n R y e S B U e X B l P S J G a W x s Q 2 9 s d W 1 u V H l w Z X M i I F Z h b H V l P S J z Q X d Z R 0 J n T U t D Z z 0 9 I i A v P j x F b n R y e S B U e X B l P S J G a W x s Q 2 9 s d W 1 u T m F t Z X M i I F Z h b H V l P S J z W y Z x d W 9 0 O 1 J v d X R l S U Q m c X V v d D s s J n F 1 b 3 Q 7 U m 9 1 d G V O Y W 1 l J n F 1 b 3 Q 7 L C Z x d W 9 0 O 1 N 0 Y X J 0 T G 9 j Y X R p b 2 4 m c X V v d D s s J n F 1 b 3 Q 7 R W 5 k T G 9 j Y X R p b 2 4 m c X V v d D s s J n F 1 b 3 Q 7 V H J p c E Z l Z S Z x d W 9 0 O y w m c X V v d D t U Y W t l T 2 Z m V G l t Z S Z x d W 9 0 O y w m c X V v d D t B c n J p d m F s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y b 3 V 0 Z X M v Q 2 h h b m d l Z C B U e X B l L n t S b 3 V 0 Z U l E L D B 9 J n F 1 b 3 Q 7 L C Z x d W 9 0 O 1 N l Y 3 R p b 2 4 x L 0 R p b V 9 y b 3 V 0 Z X M v Q 2 h h b m d l Z C B U e X B l L n t S b 3 V 0 Z U 5 h b W U s M X 0 m c X V v d D s s J n F 1 b 3 Q 7 U 2 V j d G l v b j E v R G l t X 3 J v d X R l c y 9 D a G F u Z 2 V k I F R 5 c G U u e 1 N 0 Y X J 0 T G 9 j Y X R p b 2 4 s M n 0 m c X V v d D s s J n F 1 b 3 Q 7 U 2 V j d G l v b j E v R G l t X 3 J v d X R l c y 9 D a G F u Z 2 V k I F R 5 c G U u e 0 V u Z E x v Y 2 F 0 a W 9 u L D N 9 J n F 1 b 3 Q 7 L C Z x d W 9 0 O 1 N l Y 3 R p b 2 4 x L 0 R p b V 9 y b 3 V 0 Z X M v Q 2 h h b m d l Z C B U e X B l L n t U c m l w R m V l L D R 9 J n F 1 b 3 Q 7 L C Z x d W 9 0 O 1 N l Y 3 R p b 2 4 x L 0 R p b V 9 y b 3 V 0 Z X M v Q 2 h h b m d l Z C B U e X B l L n t U Y W t l T 2 Z m V G l t Z S w 1 f S Z x d W 9 0 O y w m c X V v d D t T Z W N 0 a W 9 u M S 9 E a W 1 f c m 9 1 d G V z L 0 N o Y W 5 n Z W Q g V H l w Z S 5 7 Q X J y a X Z h b F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t X 3 J v d X R l c y 9 D a G F u Z 2 V k I F R 5 c G U u e 1 J v d X R l S U Q s M H 0 m c X V v d D s s J n F 1 b 3 Q 7 U 2 V j d G l v b j E v R G l t X 3 J v d X R l c y 9 D a G F u Z 2 V k I F R 5 c G U u e 1 J v d X R l T m F t Z S w x f S Z x d W 9 0 O y w m c X V v d D t T Z W N 0 a W 9 u M S 9 E a W 1 f c m 9 1 d G V z L 0 N o Y W 5 n Z W Q g V H l w Z S 5 7 U 3 R h c n R M b 2 N h d G l v b i w y f S Z x d W 9 0 O y w m c X V v d D t T Z W N 0 a W 9 u M S 9 E a W 1 f c m 9 1 d G V z L 0 N o Y W 5 n Z W Q g V H l w Z S 5 7 R W 5 k T G 9 j Y X R p b 2 4 s M 3 0 m c X V v d D s s J n F 1 b 3 Q 7 U 2 V j d G l v b j E v R G l t X 3 J v d X R l c y 9 D a G F u Z 2 V k I F R 5 c G U u e 1 R y a X B G Z W U s N H 0 m c X V v d D s s J n F 1 b 3 Q 7 U 2 V j d G l v b j E v R G l t X 3 J v d X R l c y 9 D a G F u Z 2 V k I F R 5 c G U u e 1 R h a 2 V P Z m Z U a W 1 l L D V 9 J n F 1 b 3 Q 7 L C Z x d W 9 0 O 1 N l Y 3 R p b 2 4 x L 0 R p b V 9 y b 3 V 0 Z X M v Q 2 h h b m d l Z C B U e X B l L n t B c n J p d m F s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3 J v d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c m 9 1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B b m F s e X N p c y A x I V B p d m 9 0 V G F i b G U 0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E a W 1 f Y n V z Z X M v Q 2 h h b m d l Z C B U e X B l L n t C d X N J R C w w f S Z x d W 9 0 O y w m c X V v d D t L Z X l D b 2 x 1 b W 5 D b 3 V u d C Z x d W 9 0 O z o x f V 0 s J n F 1 b 3 Q 7 Y 2 9 s d W 1 u S W R l b n R p d G l l c y Z x d W 9 0 O z p b J n F 1 b 3 Q 7 U 2 V j d G l v b j E v R m F j d H R h Y m x l X 3 J p Z G V y c 2 h p c C 9 D a G F u Z 2 V k I F R 5 c G U u e 1 J l Y 2 9 y Z E l E L D B 9 J n F 1 b 3 Q 7 L C Z x d W 9 0 O 1 N l Y 3 R p b 2 4 x L 0 Z h Y 3 R 0 Y W J s Z V 9 y a W R l c n N o a X A v Q 2 h h b m d l Z C B U e X B l L n t C d X N J R C w x f S Z x d W 9 0 O y w m c X V v d D t T Z W N 0 a W 9 u M S 9 G Y W N 0 d G F i b G V f c m l k Z X J z a G l w L 0 N o Y W 5 n Z W Q g V H l w Z S 5 7 R G F 0 Z S w y f S Z x d W 9 0 O y w m c X V v d D t T Z W N 0 a W 9 u M S 9 G Y W N 0 d G F i b G V f c m l k Z X J z a G l w L 0 N o Y W 5 n Z W Q g V H l w Z T I u e 0 N 1 c 3 R v b S 4 x L D R 9 J n F 1 b 3 Q 7 L C Z x d W 9 0 O 1 N l Y 3 R p b 2 4 x L 0 Z h Y 3 R 0 Y W J s Z V 9 y a W R l c n N o a X A v Q 2 h h b m d l Z C B U e X B l M i 5 7 Q 3 V z d G 9 t L j I s N X 0 m c X V v d D s s J n F 1 b 3 Q 7 U 2 V j d G l v b j E v R m F j d H R h Y m x l X 3 J p Z G V y c 2 h p c C 9 D a G F u Z 2 V k I F R 5 c G U z L n t U a W 1 l I E d y b 3 V w L D V 9 J n F 1 b 3 Q 7 L C Z x d W 9 0 O 1 N l Y 3 R p b 2 4 x L 0 Z h Y 3 R 0 Y W J s Z V 9 y a W R l c n N o a X A v Q 2 h h b m d l Z C B U e X B l L n t S a W R l c k l E L D V 9 J n F 1 b 3 Q 7 L C Z x d W 9 0 O 1 N l Y 3 R p b 2 4 x L 0 Z h Y 3 R 0 Y W J s Z V 9 y a W R l c n N o a X A v Q 2 h h b m d l Z C B U e X B l L n t O d W 1 i Z X J P Z l J p Z G V y c y w 0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Q u e 1 V 0 a W x p e m F 0 a W 9 u I F A s O X 0 m c X V v d D s s J n F 1 b 3 Q 7 U 2 V j d G l v b j E v R m F j d H R h Y m x l X 3 J p Z G V y c 2 h p c C 9 D a G F u Z 2 V k I F R 5 c G U 1 L n t C d X M g V X R p b G l 6 Y X R p b 2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Y W N 0 d G F i b G V f c m l k Z X J z a G l w L 0 N o Y W 5 n Z W Q g V H l w Z S 5 7 U m V j b 3 J k S U Q s M H 0 m c X V v d D s s J n F 1 b 3 Q 7 U 2 V j d G l v b j E v R m F j d H R h Y m x l X 3 J p Z G V y c 2 h p c C 9 D a G F u Z 2 V k I F R 5 c G U u e 0 J 1 c 0 l E L D F 9 J n F 1 b 3 Q 7 L C Z x d W 9 0 O 1 N l Y 3 R p b 2 4 x L 0 Z h Y 3 R 0 Y W J s Z V 9 y a W R l c n N o a X A v Q 2 h h b m d l Z C B U e X B l L n t E Y X R l L D J 9 J n F 1 b 3 Q 7 L C Z x d W 9 0 O 1 N l Y 3 R p b 2 4 x L 0 Z h Y 3 R 0 Y W J s Z V 9 y a W R l c n N o a X A v Q 2 h h b m d l Z C B U e X B l M i 5 7 Q 3 V z d G 9 t L j E s N H 0 m c X V v d D s s J n F 1 b 3 Q 7 U 2 V j d G l v b j E v R m F j d H R h Y m x l X 3 J p Z G V y c 2 h p c C 9 D a G F u Z 2 V k I F R 5 c G U y L n t D d X N 0 b 2 0 u M i w 1 f S Z x d W 9 0 O y w m c X V v d D t T Z W N 0 a W 9 u M S 9 G Y W N 0 d G F i b G V f c m l k Z X J z a G l w L 0 N o Y W 5 n Z W Q g V H l w Z T M u e 1 R p b W U g R 3 J v d X A s N X 0 m c X V v d D s s J n F 1 b 3 Q 7 U 2 V j d G l v b j E v R m F j d H R h Y m x l X 3 J p Z G V y c 2 h p c C 9 D a G F u Z 2 V k I F R 5 c G U u e 1 J p Z G V y S U Q s N X 0 m c X V v d D s s J n F 1 b 3 Q 7 U 2 V j d G l v b j E v R m F j d H R h Y m x l X 3 J p Z G V y c 2 h p c C 9 D a G F u Z 2 V k I F R 5 c G U u e 0 5 1 b W J l c k 9 m U m l k Z X J z L D R 9 J n F 1 b 3 Q 7 L C Z x d W 9 0 O 1 N l Y 3 R p b 2 4 x L 0 R p b V 9 i d X N l c y 9 D a G F u Z 2 V k I F R 5 c G U u e 0 N h c G F j a X R 5 L D N 9 J n F 1 b 3 Q 7 L C Z x d W 9 0 O 1 N l Y 3 R p b 2 4 x L 0 Z h Y 3 R 0 Y W J s Z V 9 y a W R l c n N o a X A v Q 2 h h b m d l Z C B U e X B l N C 5 7 V X R p b G l 6 Y X R p b 2 4 g U C w 5 f S Z x d W 9 0 O y w m c X V v d D t T Z W N 0 a W 9 u M S 9 G Y W N 0 d G F i b G V f c m l k Z X J z a G l w L 0 N o Y W 5 n Z W Q g V H l w Z T U u e 0 J 1 c y B V d G l s a X p h d G l v b i w x M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R G l t X 2 J 1 c 2 V z L 0 N o Y W 5 n Z W Q g V H l w Z S 5 7 Q n V z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S Z W N v c m R J R C Z x d W 9 0 O y w m c X V v d D t C d X N J R C Z x d W 9 0 O y w m c X V v d D t E Y X R l J n F 1 b 3 Q 7 L C Z x d W 9 0 O 1 R p b W U m c X V v d D s s J n F 1 b 3 Q 7 T 3 B l c m F 0 a W 9 u I E 1 v b W V u d C Z x d W 9 0 O y w m c X V v d D t U a W 1 l I E d y b 3 V w J n F 1 b 3 Q 7 L C Z x d W 9 0 O 1 J p Z G V y S U Q m c X V v d D s s J n F 1 b 3 Q 7 T n V t Y m V y T 2 Z S a W R l c n M m c X V v d D s s J n F 1 b 3 Q 7 Q 2 F w Y W N p d H k m c X V v d D s s J n F 1 b 3 Q 7 V X R p b G l 6 Y X R p b 2 4 g U G N 0 J n F 1 b 3 Q 7 L C Z x d W 9 0 O 0 J 1 c y B V d G l s a X p h d G l v b i Z x d W 9 0 O 1 0 i I C 8 + P E V u d H J 5 I F R 5 c G U 9 I k Z p b G x D b 2 x 1 b W 5 U e X B l c y I g V m F s d W U 9 I n N B d 0 1 K Q 2 d Z R 0 F 3 T U R C Q V k 9 I i A v P j x F b n R y e S B U e X B l P S J G a W x s T G F z d F V w Z G F 0 Z W Q i I F Z h b H V l P S J k M j A y N C 0 w N C 0 y N l Q w O D o 1 O T o 0 N y 4 5 M T g y M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w I i A v P j x F b n R y e S B U e X B l P S J R d W V y e U l E I i B W Y W x 1 Z T 0 i c 2 Q y Z m R h M T g 0 L W Y 2 M j Y t N G E w Z S 1 i N z A w L T d j M z N i Z G Z j N D F j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h Y 3 R 0 Y W J s Z V 9 y a W R l c n N o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V 4 c G F u Z G V k J T I w R G l t X 2 J 1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I w O j M w O j I x L j g 4 N T Y w N z l a I i A v P j x F b n R y e S B U e X B l P S J G a W x s Q 2 9 s d W 1 u V H l w Z X M i I F Z h b H V l P S J z Q 1 F N R 0 F 3 W U R C Z z 0 9 I i A v P j x F b n R y e S B U e X B l P S J G a W x s Q 2 9 s d W 1 u T m F t Z X M i I F Z h b H V l P S J z W y Z x d W 9 0 O 0 R h d G U m c X V v d D s s J n F 1 b 3 Q 7 W W V h c i Z x d W 9 0 O y w m c X V v d D t N b 2 5 0 a C B O Y W 1 l J n F 1 b 3 Q 7 L C Z x d W 9 0 O 0 1 v b n R o I E 5 1 b W J l c i Z x d W 9 0 O y w m c X V v d D t E Y X k g T m F t Z S Z x d W 9 0 O y w m c X V v d D t E Y X k g T n V t Y m V y J n F 1 b 3 Q 7 L C Z x d W 9 0 O 0 R h e S B U e X B l J n F 1 b 3 Q 7 X S I g L z 4 8 R W 5 0 c n k g V H l w Z T 0 i R m l s b F N 0 Y X R 1 c y I g V m F s d W U 9 I n N D b 2 1 w b G V 0 Z S I g L z 4 8 R W 5 0 c n k g V H l w Z T 0 i R m l s b E N v d W 5 0 I i B W Y W x 1 Z T 0 i b D M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R G l t X 0 R h d G U v Q 2 h h b m d l Z C B U e X B l L n t E Y X R l L D J 9 J n F 1 b 3 Q 7 L C Z x d W 9 0 O 1 N l Y 3 R p b 2 4 x L 0 R p b V 9 E Y X R l L 0 l u c 2 V y d G V k I F l l Y X I u e 1 l l Y X I s M X 0 m c X V v d D s s J n F 1 b 3 Q 7 U 2 V j d G l v b j E v R G l t X 0 R h d G U v R X h 0 c m F j d G V k I E Z p c n N 0 I E N o Y X J h Y 3 R l c n M u e 0 1 v b n R o I E 5 h b W U s M n 0 m c X V v d D s s J n F 1 b 3 Q 7 U 2 V j d G l v b j E v R G l t X 0 R h d G U v S W 5 z Z X J 0 Z W Q g T W 9 u d G g u e 0 1 v b n R o L D N 9 J n F 1 b 3 Q 7 L C Z x d W 9 0 O 1 N l Y 3 R p b 2 4 x L 0 R p b V 9 E Y X R l L 0 V 4 d H J h Y 3 R l Z C B G a X J z d C B D a G F y Y W N 0 Z X J z M S 5 7 R G F 5 I E 5 h b W U s N H 0 m c X V v d D s s J n F 1 b 3 Q 7 U 2 V j d G l v b j E v R G l t X 0 R h d G U v S W 5 z Z X J 0 Z W Q g R G F 5 I G 9 m I F d l Z W s u e 0 R h e S B v Z i B X Z W V r L D V 9 J n F 1 b 3 Q 7 L C Z x d W 9 0 O 1 N l Y 3 R p b 2 4 x L 0 R p b V 9 E Y X R l L 0 N o Y W 5 n Z W Q g V H l w Z T Y u e 0 R h e S B U e X B l L D Z 9 J n F 1 b 3 Q 7 X S w m c X V v d D t D b 2 x 1 b W 5 D b 3 V u d C Z x d W 9 0 O z o 3 L C Z x d W 9 0 O 0 t l e U N v b H V t b k 5 h b W V z J n F 1 b 3 Q 7 O l s m c X V v d D t E Y X R l J n F 1 b 3 Q 7 X S w m c X V v d D t D b 2 x 1 b W 5 J Z G V u d G l 0 a W V z J n F 1 b 3 Q 7 O l s m c X V v d D t T Z W N 0 a W 9 u M S 9 E a W 1 f R G F 0 Z S 9 D a G F u Z 2 V k I F R 5 c G U u e 0 R h d G U s M n 0 m c X V v d D s s J n F 1 b 3 Q 7 U 2 V j d G l v b j E v R G l t X 0 R h d G U v S W 5 z Z X J 0 Z W Q g W W V h c i 5 7 W W V h c i w x f S Z x d W 9 0 O y w m c X V v d D t T Z W N 0 a W 9 u M S 9 E a W 1 f R G F 0 Z S 9 F e H R y Y W N 0 Z W Q g R m l y c 3 Q g Q 2 h h c m F j d G V y c y 5 7 T W 9 u d G g g T m F t Z S w y f S Z x d W 9 0 O y w m c X V v d D t T Z W N 0 a W 9 u M S 9 E a W 1 f R G F 0 Z S 9 J b n N l c n R l Z C B N b 2 5 0 a C 5 7 T W 9 u d G g s M 3 0 m c X V v d D s s J n F 1 b 3 Q 7 U 2 V j d G l v b j E v R G l t X 0 R h d G U v R X h 0 c m F j d G V k I E Z p c n N 0 I E N o Y X J h Y 3 R l c n M x L n t E Y X k g T m F t Z S w 0 f S Z x d W 9 0 O y w m c X V v d D t T Z W N 0 a W 9 u M S 9 E a W 1 f R G F 0 Z S 9 J b n N l c n R l Z C B E Y X k g b 2 Y g V 2 V l a y 5 7 R G F 5 I G 9 m I F d l Z W s s N X 0 m c X V v d D s s J n F 1 b 3 Q 7 U 2 V j d G l v b j E v R G l t X 0 R h d G U v Q 2 h h b m d l Z C B U e X B l N i 5 7 R G F 5 I F R 5 c G U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G l 2 b 3 R P Y m p l Y 3 R O Y W 1 l I i B W Y W x 1 Z T 0 i c 0 F u Y W x 5 c 2 l z I D E h U G l 2 b 3 R U Y W J s Z T g i I C 8 + P C 9 T d G F i b G V F b n R y a W V z P j w v S X R l b T 4 8 S X R l b T 4 8 S X R l b U x v Y 2 F 0 a W 9 u P j x J d G V t V H l w Z T 5 G b 3 J t d W x h P C 9 J d G V t V H l w Z T 4 8 S X R l b V B h d G g + U 2 V j d G l v b j E v R G l t X 0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E Y X k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R y Y W N 0 Z W Q l M j B G a X J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W 5 h b H l z a X M g M S F Q a X Z v d F R h Y m x l N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I x O j E 5 O j E x L j U 3 M D M 5 N j B a I i A v P j x F b n R y e S B U e X B l P S J G a W x s Q 2 9 s d W 1 u V H l w Z X M i I F Z h b H V l P S J z Q X c 9 P S I g L z 4 8 R W 5 0 c n k g V H l w Z T 0 i R m l s b E N v b H V t b k 5 h b W V z I i B W Y W x 1 Z T 0 i c 1 s m c X V v d D t D Y W x j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c y 9 D a G F u Z 2 V k I F R 5 c G U u e 0 N h b G N 1 b G F 0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N 1 b G F 0 a W 9 u c y 9 D a G F u Z 2 V k I F R 5 c G U u e 0 N h b G N 1 b G F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i B Q k x i D 0 i C k m v r 8 N g y Q A A A A A A C A A A A A A A Q Z g A A A A E A A C A A A A D Y I Z G E P h m 7 8 M p T X K 5 g K T P N N w J h X 8 m l R N S d O r D 1 m L N 4 z g A A A A A O g A A A A A I A A C A A A A B E w / m u E 0 i j j 8 4 K F l 0 l m g n E O q V I D c y G B y m M i u a m I a l j f F A A A A B v x B + j 3 9 P C c T o c Y 8 4 Y l 6 7 P z y i X u m u N J p / 0 h e E N R Y T r a Y o z g O 9 n v N g o 1 l Z f I X + m z v K 8 n X 1 y 5 Z X O N Q 3 s t + z / n 7 u s 1 o t I e 9 K f M 0 H P K W P 8 q E 7 0 8 k A A A A C v C f w c A 4 + d g b 6 Q j g S s P 8 4 K v 6 4 Q E S O P 3 z 0 K l m F 0 4 1 4 F 6 D p b Y P I O K 5 p A / e / s 2 N J n L z 7 F / g l X S 9 S P 7 + c 8 M s G b B z k c < / D a t a M a s h u p > 
</file>

<file path=customXml/item9.xml>��< ? x m l   v e r s i o n = " 1 . 0 "   e n c o d i n g = " U T F - 1 6 " ? > < G e m i n i   x m l n s = " h t t p : / / g e m i n i / p i v o t c u s t o m i z a t i o n / f 6 3 6 b 4 a b - c 7 f 8 - 4 f b 8 - a 3 9 4 - 4 6 e c e 9 3 9 2 7 0 0 " > < C u s t o m C o n t e n t > < ! [ C D A T A [ < ? x m l   v e r s i o n = " 1 . 0 "   e n c o d i n g = " u t f - 1 6 " ? > < S e t t i n g s > < C a l c u l a t e d F i e l d s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  R i d e r s   ( P a s s e n g e r s ) < / M e a s u r e N a m e > < D i s p l a y N a m e > T o t a l   R i d e r s   ( P a s s e n g e r s ) < / D i s p l a y N a m e > < V i s i b l e > F a l s e < / V i s i b l e > < / i t e m > < i t e m > < M e a s u r e N a m e > A v e r a g e   R i d e r s   P e r   T r i p < / M e a s u r e N a m e > < D i s p l a y N a m e > A v e r a g e   R i d e r s   P e r   T r i p 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3051DAD-4D63-4172-8C55-6425BF484C5D}">
  <ds:schemaRefs/>
</ds:datastoreItem>
</file>

<file path=customXml/itemProps10.xml><?xml version="1.0" encoding="utf-8"?>
<ds:datastoreItem xmlns:ds="http://schemas.openxmlformats.org/officeDocument/2006/customXml" ds:itemID="{B525E5BE-D5DB-4570-B4FA-828D6C7478DB}">
  <ds:schemaRefs/>
</ds:datastoreItem>
</file>

<file path=customXml/itemProps11.xml><?xml version="1.0" encoding="utf-8"?>
<ds:datastoreItem xmlns:ds="http://schemas.openxmlformats.org/officeDocument/2006/customXml" ds:itemID="{65DDF3D7-F4A6-4C89-A855-9F2ED9175F81}">
  <ds:schemaRefs/>
</ds:datastoreItem>
</file>

<file path=customXml/itemProps12.xml><?xml version="1.0" encoding="utf-8"?>
<ds:datastoreItem xmlns:ds="http://schemas.openxmlformats.org/officeDocument/2006/customXml" ds:itemID="{685E08AE-1B7C-43FD-B0BD-346BE3D50EBC}">
  <ds:schemaRefs/>
</ds:datastoreItem>
</file>

<file path=customXml/itemProps13.xml><?xml version="1.0" encoding="utf-8"?>
<ds:datastoreItem xmlns:ds="http://schemas.openxmlformats.org/officeDocument/2006/customXml" ds:itemID="{FCEA3538-F007-485E-B3B6-86F674525FAD}">
  <ds:schemaRefs/>
</ds:datastoreItem>
</file>

<file path=customXml/itemProps14.xml><?xml version="1.0" encoding="utf-8"?>
<ds:datastoreItem xmlns:ds="http://schemas.openxmlformats.org/officeDocument/2006/customXml" ds:itemID="{45BBC55F-3E91-41F8-B4AB-2680FB755992}">
  <ds:schemaRefs/>
</ds:datastoreItem>
</file>

<file path=customXml/itemProps15.xml><?xml version="1.0" encoding="utf-8"?>
<ds:datastoreItem xmlns:ds="http://schemas.openxmlformats.org/officeDocument/2006/customXml" ds:itemID="{3DA9E97F-027F-49AA-A7B7-E1898651CC92}">
  <ds:schemaRefs/>
</ds:datastoreItem>
</file>

<file path=customXml/itemProps16.xml><?xml version="1.0" encoding="utf-8"?>
<ds:datastoreItem xmlns:ds="http://schemas.openxmlformats.org/officeDocument/2006/customXml" ds:itemID="{3FE648AF-8FF4-43FC-AF79-25149A8B5E9A}">
  <ds:schemaRefs/>
</ds:datastoreItem>
</file>

<file path=customXml/itemProps17.xml><?xml version="1.0" encoding="utf-8"?>
<ds:datastoreItem xmlns:ds="http://schemas.openxmlformats.org/officeDocument/2006/customXml" ds:itemID="{AD90221A-0924-473C-A6B2-499A42EFE46F}">
  <ds:schemaRefs/>
</ds:datastoreItem>
</file>

<file path=customXml/itemProps18.xml><?xml version="1.0" encoding="utf-8"?>
<ds:datastoreItem xmlns:ds="http://schemas.openxmlformats.org/officeDocument/2006/customXml" ds:itemID="{4095FB5A-AB96-4DF1-9C0B-2EC2795E1D58}">
  <ds:schemaRefs/>
</ds:datastoreItem>
</file>

<file path=customXml/itemProps19.xml><?xml version="1.0" encoding="utf-8"?>
<ds:datastoreItem xmlns:ds="http://schemas.openxmlformats.org/officeDocument/2006/customXml" ds:itemID="{340833A8-1C3D-4823-8282-DEACD40BC8D7}">
  <ds:schemaRefs/>
</ds:datastoreItem>
</file>

<file path=customXml/itemProps2.xml><?xml version="1.0" encoding="utf-8"?>
<ds:datastoreItem xmlns:ds="http://schemas.openxmlformats.org/officeDocument/2006/customXml" ds:itemID="{657329D5-B05B-4356-BFF7-E42C8DFC0B3B}">
  <ds:schemaRefs/>
</ds:datastoreItem>
</file>

<file path=customXml/itemProps20.xml><?xml version="1.0" encoding="utf-8"?>
<ds:datastoreItem xmlns:ds="http://schemas.openxmlformats.org/officeDocument/2006/customXml" ds:itemID="{5A23B813-6C2D-428E-B238-7A7A64DF8D7D}">
  <ds:schemaRefs/>
</ds:datastoreItem>
</file>

<file path=customXml/itemProps21.xml><?xml version="1.0" encoding="utf-8"?>
<ds:datastoreItem xmlns:ds="http://schemas.openxmlformats.org/officeDocument/2006/customXml" ds:itemID="{3E1656CB-1EFD-450F-B697-D43438674BF4}">
  <ds:schemaRefs/>
</ds:datastoreItem>
</file>

<file path=customXml/itemProps22.xml><?xml version="1.0" encoding="utf-8"?>
<ds:datastoreItem xmlns:ds="http://schemas.openxmlformats.org/officeDocument/2006/customXml" ds:itemID="{E0F1BC3C-AC38-4484-AC1C-25210C9ECDF2}">
  <ds:schemaRefs/>
</ds:datastoreItem>
</file>

<file path=customXml/itemProps23.xml><?xml version="1.0" encoding="utf-8"?>
<ds:datastoreItem xmlns:ds="http://schemas.openxmlformats.org/officeDocument/2006/customXml" ds:itemID="{F499A384-A591-4AF4-AF9A-78C5F88E0E37}">
  <ds:schemaRefs/>
</ds:datastoreItem>
</file>

<file path=customXml/itemProps24.xml><?xml version="1.0" encoding="utf-8"?>
<ds:datastoreItem xmlns:ds="http://schemas.openxmlformats.org/officeDocument/2006/customXml" ds:itemID="{87D33612-5704-43DD-AE2C-34D36ECCB067}">
  <ds:schemaRefs/>
</ds:datastoreItem>
</file>

<file path=customXml/itemProps25.xml><?xml version="1.0" encoding="utf-8"?>
<ds:datastoreItem xmlns:ds="http://schemas.openxmlformats.org/officeDocument/2006/customXml" ds:itemID="{BAB1F7D7-9444-44A0-9BB2-03879CDFD361}">
  <ds:schemaRefs/>
</ds:datastoreItem>
</file>

<file path=customXml/itemProps26.xml><?xml version="1.0" encoding="utf-8"?>
<ds:datastoreItem xmlns:ds="http://schemas.openxmlformats.org/officeDocument/2006/customXml" ds:itemID="{67ACA69F-63A0-4642-8EEC-416D7C03C1DB}">
  <ds:schemaRefs/>
</ds:datastoreItem>
</file>

<file path=customXml/itemProps27.xml><?xml version="1.0" encoding="utf-8"?>
<ds:datastoreItem xmlns:ds="http://schemas.openxmlformats.org/officeDocument/2006/customXml" ds:itemID="{5FEA8A8B-F31A-4EB6-A474-61C01B9D02C5}">
  <ds:schemaRefs/>
</ds:datastoreItem>
</file>

<file path=customXml/itemProps28.xml><?xml version="1.0" encoding="utf-8"?>
<ds:datastoreItem xmlns:ds="http://schemas.openxmlformats.org/officeDocument/2006/customXml" ds:itemID="{3129BFDA-44BD-445E-9B49-24074A2477CE}">
  <ds:schemaRefs/>
</ds:datastoreItem>
</file>

<file path=customXml/itemProps29.xml><?xml version="1.0" encoding="utf-8"?>
<ds:datastoreItem xmlns:ds="http://schemas.openxmlformats.org/officeDocument/2006/customXml" ds:itemID="{76AFFBFB-62C1-4622-8CF1-FA1938CB67E3}">
  <ds:schemaRefs/>
</ds:datastoreItem>
</file>

<file path=customXml/itemProps3.xml><?xml version="1.0" encoding="utf-8"?>
<ds:datastoreItem xmlns:ds="http://schemas.openxmlformats.org/officeDocument/2006/customXml" ds:itemID="{14CD9E42-26F7-4C51-BA07-834F3772D8C2}">
  <ds:schemaRefs/>
</ds:datastoreItem>
</file>

<file path=customXml/itemProps30.xml><?xml version="1.0" encoding="utf-8"?>
<ds:datastoreItem xmlns:ds="http://schemas.openxmlformats.org/officeDocument/2006/customXml" ds:itemID="{8CA8F637-19BD-4247-A9DF-BCF77B1CFCFA}">
  <ds:schemaRefs/>
</ds:datastoreItem>
</file>

<file path=customXml/itemProps31.xml><?xml version="1.0" encoding="utf-8"?>
<ds:datastoreItem xmlns:ds="http://schemas.openxmlformats.org/officeDocument/2006/customXml" ds:itemID="{F5DF430D-0A0E-4A38-BFE3-12EA46D07AC1}">
  <ds:schemaRefs/>
</ds:datastoreItem>
</file>

<file path=customXml/itemProps32.xml><?xml version="1.0" encoding="utf-8"?>
<ds:datastoreItem xmlns:ds="http://schemas.openxmlformats.org/officeDocument/2006/customXml" ds:itemID="{0B3AAE0A-4615-4C81-9126-61E625063A49}">
  <ds:schemaRefs/>
</ds:datastoreItem>
</file>

<file path=customXml/itemProps33.xml><?xml version="1.0" encoding="utf-8"?>
<ds:datastoreItem xmlns:ds="http://schemas.openxmlformats.org/officeDocument/2006/customXml" ds:itemID="{1A481340-B46E-4192-8C33-5E4F68490190}">
  <ds:schemaRefs/>
</ds:datastoreItem>
</file>

<file path=customXml/itemProps34.xml><?xml version="1.0" encoding="utf-8"?>
<ds:datastoreItem xmlns:ds="http://schemas.openxmlformats.org/officeDocument/2006/customXml" ds:itemID="{DFB3688F-1622-448F-9D2C-3822FA7EA678}">
  <ds:schemaRefs/>
</ds:datastoreItem>
</file>

<file path=customXml/itemProps35.xml><?xml version="1.0" encoding="utf-8"?>
<ds:datastoreItem xmlns:ds="http://schemas.openxmlformats.org/officeDocument/2006/customXml" ds:itemID="{4EC9411C-AEBF-46D1-B413-9EA49E2D674E}">
  <ds:schemaRefs/>
</ds:datastoreItem>
</file>

<file path=customXml/itemProps36.xml><?xml version="1.0" encoding="utf-8"?>
<ds:datastoreItem xmlns:ds="http://schemas.openxmlformats.org/officeDocument/2006/customXml" ds:itemID="{7C2B7E64-E497-49D2-AD55-5594D1EC796D}">
  <ds:schemaRefs/>
</ds:datastoreItem>
</file>

<file path=customXml/itemProps4.xml><?xml version="1.0" encoding="utf-8"?>
<ds:datastoreItem xmlns:ds="http://schemas.openxmlformats.org/officeDocument/2006/customXml" ds:itemID="{29204B71-2D8C-4A07-AC53-9B1A3173F7D7}">
  <ds:schemaRefs/>
</ds:datastoreItem>
</file>

<file path=customXml/itemProps5.xml><?xml version="1.0" encoding="utf-8"?>
<ds:datastoreItem xmlns:ds="http://schemas.openxmlformats.org/officeDocument/2006/customXml" ds:itemID="{719E2CF7-5084-44DF-942F-F246ACDD7BB9}">
  <ds:schemaRefs/>
</ds:datastoreItem>
</file>

<file path=customXml/itemProps6.xml><?xml version="1.0" encoding="utf-8"?>
<ds:datastoreItem xmlns:ds="http://schemas.openxmlformats.org/officeDocument/2006/customXml" ds:itemID="{7914D3DA-3C6E-4153-A047-90354B540230}">
  <ds:schemaRefs/>
</ds:datastoreItem>
</file>

<file path=customXml/itemProps7.xml><?xml version="1.0" encoding="utf-8"?>
<ds:datastoreItem xmlns:ds="http://schemas.openxmlformats.org/officeDocument/2006/customXml" ds:itemID="{62F17164-EB9B-4755-A0A7-159021C6828C}">
  <ds:schemaRefs/>
</ds:datastoreItem>
</file>

<file path=customXml/itemProps8.xml><?xml version="1.0" encoding="utf-8"?>
<ds:datastoreItem xmlns:ds="http://schemas.openxmlformats.org/officeDocument/2006/customXml" ds:itemID="{7560854C-9FC9-4D93-9ACC-A421FD0EC28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C28FD4A4-F71C-4DE8-8560-917626EFB0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Rough</vt:lpstr>
      <vt:lpstr>Analysis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Amisha Nagiya</dc:creator>
  <cp:lastModifiedBy>Amisha Nagiya</cp:lastModifiedBy>
  <dcterms:created xsi:type="dcterms:W3CDTF">2024-04-22T21:18:00Z</dcterms:created>
  <dcterms:modified xsi:type="dcterms:W3CDTF">2024-04-26T21:20:14Z</dcterms:modified>
</cp:coreProperties>
</file>