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webextensions/webextension1.xml" ContentType="application/vnd.ms-office.webextension+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slicers/slicer4.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6.xml" ContentType="application/vnd.openxmlformats-officedocument.drawing+xml"/>
  <Override PartName="/xl/slicers/slicer5.xml" ContentType="application/vnd.ms-excel.slicer+xml"/>
  <Override PartName="/xl/webextensions/webextension2.xml" ContentType="application/vnd.ms-office.webextensi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defaultThemeVersion="166925"/>
  <mc:AlternateContent xmlns:mc="http://schemas.openxmlformats.org/markup-compatibility/2006">
    <mc:Choice Requires="x15">
      <x15ac:absPath xmlns:x15ac="http://schemas.microsoft.com/office/spreadsheetml/2010/11/ac" url="https://d.docs.live.net/e40f0c220b99bb75/Documents/"/>
    </mc:Choice>
  </mc:AlternateContent>
  <xr:revisionPtr revIDLastSave="1240" documentId="8_{FBEAA0FA-3CDB-446D-8707-57DA887AB9CD}" xr6:coauthVersionLast="47" xr6:coauthVersionMax="47" xr10:uidLastSave="{7F54D8BF-0875-43D2-A3AD-B84018E86E6B}"/>
  <bookViews>
    <workbookView xWindow="-108" yWindow="-108" windowWidth="23256" windowHeight="12456" firstSheet="1" activeTab="5" xr2:uid="{10EBEE33-7766-491A-B67B-404A4590335C}"/>
  </bookViews>
  <sheets>
    <sheet name="Analysis 1" sheetId="5" r:id="rId1"/>
    <sheet name="Analysis 2" sheetId="7" r:id="rId2"/>
    <sheet name="Waffle Chart" sheetId="8" r:id="rId3"/>
    <sheet name="Gender Chart" sheetId="11" r:id="rId4"/>
    <sheet name="Analysis 3" sheetId="10" r:id="rId5"/>
    <sheet name="Profit View" sheetId="9" r:id="rId6"/>
    <sheet name="Time Frame" sheetId="6" r:id="rId7"/>
    <sheet name="Store Dashboard" sheetId="2" r:id="rId8"/>
  </sheets>
  <definedNames>
    <definedName name="Large_1">'Analysis 2'!$K$25</definedName>
    <definedName name="Large_2">'Analysis 2'!$K$26</definedName>
    <definedName name="Slicer_Category">#N/A</definedName>
    <definedName name="Slicer_Month">#N/A</definedName>
    <definedName name="Slicer_Month1">#N/A</definedName>
    <definedName name="Slicer_Store_Name">#N/A</definedName>
  </definedNames>
  <calcPr calcId="191029"/>
  <pivotCaches>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 cacheId="14" r:id="rId21"/>
    <pivotCache cacheId="15" r:id="rId22"/>
    <pivotCache cacheId="16" r:id="rId23"/>
    <pivotCache cacheId="17" r:id="rId24"/>
    <pivotCache cacheId="18" r:id="rId25"/>
    <pivotCache cacheId="19" r:id="rId26"/>
    <pivotCache cacheId="20" r:id="rId27"/>
    <pivotCache cacheId="21" r:id="rId28"/>
    <pivotCache cacheId="22" r:id="rId29"/>
    <pivotCache cacheId="23" r:id="rId30"/>
  </pivotCaches>
  <extLst>
    <ext xmlns:x14="http://schemas.microsoft.com/office/spreadsheetml/2009/9/main" uri="{876F7934-8845-4945-9796-88D515C7AA90}">
      <x14:pivotCaches>
        <pivotCache cacheId="24" r:id="rId31"/>
        <pivotCache cacheId="25" r:id="rId32"/>
        <pivotCache cacheId="26" r:id="rId33"/>
      </x14:pivotCaches>
    </ext>
    <ext xmlns:x14="http://schemas.microsoft.com/office/spreadsheetml/2009/9/main" uri="{BBE1A952-AA13-448e-AADC-164F8A28A991}">
      <x14:slicerCaches>
        <x14:slicerCache r:id="rId34"/>
        <x14:slicerCache r:id="rId35"/>
        <x14:slicerCache r:id="rId36"/>
        <x14:slicerCache r:id="rId3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Customer_6791b7ff-d904-4943-8b8a-0d00a578d14f" name="Dim_Customer" connection="Query - Dim_Customer"/>
          <x15:modelTable id="fact_table_49510ac3-e8b2-4204-884c-25c0a694205b" name="fact_table" connection="Query - fact_table"/>
          <x15:modelTable id="monthly_store_targets_0f7f10f1-11cd-4877-b9d9-be4287d5f720" name="monthly_store_targets" connection="Query - monthly_store_targets"/>
          <x15:modelTable id="Dim_Products_7b0117ea-127d-4062-9ad9-135383c88fa2" name="Dim_Products" connection="Query - Dim_Products"/>
          <x15:modelTable id="Dim_SalesPerson_3b95e009-cf6e-4fee-b196-56b0cca777d2" name="Dim_SalesPerson" connection="Query - Dim_SalesPerson"/>
          <x15:modelTable id="Date_2fc43f80-51bf-4786-9761-590ccf0c99de" name="Date" connection="Query - Date"/>
          <x15:modelTable id="Calculations_412212d1-f845-41e1-9503-46eeb4599833" name="Calculations" connection="Query - Calculations"/>
        </x15:modelTables>
        <x15:modelRelationships>
          <x15:modelRelationship fromTable="fact_table" fromColumn="Sales Person ID" toTable="Dim_SalesPerson" toColumn="Sales Person ID"/>
          <x15:modelRelationship fromTable="fact_table" fromColumn="Customer ID" toTable="Dim_Customer" toColumn="Customer ID"/>
          <x15:modelRelationship fromTable="fact_table" fromColumn="Product ID" toTable="Dim_Products" toColumn="Product ID"/>
          <x15:modelRelationship fromTable="fact_table" fromColumn="Order Date" toTable="Date" toColumn="Order Date"/>
          <x15:modelRelationship fromTable="monthly_store_targets" fromColumn="Date" toTable="Date" toColumn="Order Date"/>
          <x15:modelRelationship fromTable="monthly_store_targets" fromColumn="Store ID" toTable="Dim_SalesPerson" toColumn="Sales Person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O9" i="10" l="1"/>
  <c r="CG19" i="10"/>
  <c r="CH12" i="10"/>
  <c r="CG21" i="10" s="1"/>
  <c r="CH13" i="10"/>
  <c r="CG22" i="10" s="1"/>
  <c r="CH14" i="10"/>
  <c r="CG23" i="10" s="1"/>
  <c r="CH15" i="10"/>
  <c r="CG24" i="10" s="1"/>
  <c r="CH11" i="10"/>
  <c r="CG20" i="10" s="1"/>
  <c r="CF20" i="10"/>
  <c r="CF21" i="10"/>
  <c r="CF22" i="10"/>
  <c r="CF23" i="10"/>
  <c r="CF24" i="10"/>
  <c r="CF19" i="10"/>
  <c r="AU8" i="10"/>
  <c r="AV8" i="10"/>
  <c r="AW8" i="10" s="1"/>
  <c r="AU9" i="10"/>
  <c r="AV9" i="10"/>
  <c r="AW9" i="10" s="1"/>
  <c r="AU10" i="10"/>
  <c r="AV10" i="10"/>
  <c r="AW10" i="10" s="1"/>
  <c r="AU11" i="10"/>
  <c r="AV11" i="10"/>
  <c r="AW11" i="10" s="1"/>
  <c r="AU12" i="10"/>
  <c r="AV12" i="10"/>
  <c r="AW12" i="10" s="1"/>
  <c r="AU13" i="10"/>
  <c r="AV13" i="10"/>
  <c r="AW13" i="10" s="1"/>
  <c r="AU14" i="10"/>
  <c r="AV14" i="10"/>
  <c r="AW14" i="10" s="1"/>
  <c r="AU15" i="10"/>
  <c r="AV15" i="10"/>
  <c r="AW15" i="10" s="1"/>
  <c r="AU16" i="10"/>
  <c r="AV16" i="10"/>
  <c r="AW16" i="10" s="1"/>
  <c r="AU17" i="10"/>
  <c r="AV17" i="10"/>
  <c r="AW17" i="10" s="1"/>
  <c r="AU18" i="10"/>
  <c r="AV18" i="10"/>
  <c r="AW18" i="10" s="1"/>
  <c r="AU19" i="10"/>
  <c r="AV19" i="10"/>
  <c r="AW19" i="10" s="1"/>
  <c r="AV7" i="10"/>
  <c r="AW7" i="10" s="1"/>
  <c r="AU7" i="10"/>
  <c r="D12" i="11" a="1"/>
  <c r="D12" i="11" s="1"/>
  <c r="R6" i="11"/>
  <c r="R5" i="11"/>
  <c r="S14" i="10"/>
  <c r="S13" i="10"/>
  <c r="S15" i="10"/>
  <c r="K9" i="7"/>
  <c r="K10" i="7"/>
  <c r="K11" i="7"/>
  <c r="K12" i="7"/>
  <c r="K13" i="7"/>
  <c r="K14" i="7"/>
  <c r="K15" i="7"/>
  <c r="K16" i="7"/>
  <c r="K17" i="7"/>
  <c r="K18" i="7"/>
  <c r="K19" i="7"/>
  <c r="K8" i="7"/>
  <c r="G24" i="10"/>
  <c r="H24" i="10"/>
  <c r="G25" i="10"/>
  <c r="H25" i="10"/>
  <c r="G26" i="10"/>
  <c r="H26" i="10"/>
  <c r="G27" i="10"/>
  <c r="H27" i="10"/>
  <c r="G28" i="10"/>
  <c r="H28" i="10"/>
  <c r="H23" i="10"/>
  <c r="G23" i="10"/>
  <c r="E24" i="10"/>
  <c r="D24" i="10"/>
  <c r="D25" i="10"/>
  <c r="E25" i="10"/>
  <c r="D26" i="10"/>
  <c r="E26" i="10"/>
  <c r="D27" i="10"/>
  <c r="E27" i="10"/>
  <c r="D28" i="10"/>
  <c r="E28" i="10"/>
  <c r="E23" i="10"/>
  <c r="D23" i="10"/>
  <c r="BG14" i="7"/>
  <c r="BG15" i="7"/>
  <c r="BG16" i="7"/>
  <c r="BG17" i="7"/>
  <c r="BG18" i="7"/>
  <c r="BG19" i="7"/>
  <c r="BG20" i="7"/>
  <c r="BF14" i="7"/>
  <c r="BF15" i="7"/>
  <c r="BF16" i="7"/>
  <c r="BF17" i="7"/>
  <c r="BF18" i="7"/>
  <c r="BF19" i="7"/>
  <c r="BF20" i="7"/>
  <c r="BF13" i="7"/>
  <c r="AL13" i="7"/>
  <c r="AM13" i="7"/>
  <c r="AL14" i="7"/>
  <c r="AM14" i="7"/>
  <c r="AL15" i="7"/>
  <c r="AM15" i="7"/>
  <c r="AL16" i="7"/>
  <c r="AM16" i="7"/>
  <c r="AL12" i="7"/>
  <c r="O40" i="8"/>
  <c r="O39" i="8" s="1"/>
  <c r="O38" i="8" s="1"/>
  <c r="O37" i="8" s="1"/>
  <c r="O36" i="8" s="1"/>
  <c r="O35" i="8" s="1"/>
  <c r="O34" i="8" s="1"/>
  <c r="O33" i="8" s="1"/>
  <c r="O32" i="8" s="1"/>
  <c r="O31" i="8" s="1"/>
  <c r="N40" i="8"/>
  <c r="N39" i="8" s="1"/>
  <c r="N38" i="8" s="1"/>
  <c r="N37" i="8" s="1"/>
  <c r="N36" i="8" s="1"/>
  <c r="N35" i="8" s="1"/>
  <c r="N34" i="8" s="1"/>
  <c r="N33" i="8" s="1"/>
  <c r="N32" i="8" s="1"/>
  <c r="N31" i="8" s="1"/>
  <c r="M39" i="8"/>
  <c r="M38" i="8"/>
  <c r="M37" i="8"/>
  <c r="M36" i="8" s="1"/>
  <c r="M35" i="8" s="1"/>
  <c r="M34" i="8" s="1"/>
  <c r="M33" i="8" s="1"/>
  <c r="M32" i="8" s="1"/>
  <c r="M31" i="8" s="1"/>
  <c r="M17" i="8"/>
  <c r="O26" i="8"/>
  <c r="O25" i="8" s="1"/>
  <c r="O24" i="8" s="1"/>
  <c r="O23" i="8" s="1"/>
  <c r="O22" i="8" s="1"/>
  <c r="O21" i="8" s="1"/>
  <c r="O20" i="8" s="1"/>
  <c r="O19" i="8" s="1"/>
  <c r="O18" i="8" s="1"/>
  <c r="O17" i="8" s="1"/>
  <c r="N26" i="8"/>
  <c r="N25" i="8"/>
  <c r="M25" i="8"/>
  <c r="N24" i="8"/>
  <c r="M24" i="8"/>
  <c r="N23" i="8"/>
  <c r="M23" i="8"/>
  <c r="M22" i="8" s="1"/>
  <c r="M21" i="8" s="1"/>
  <c r="M20" i="8" s="1"/>
  <c r="M19" i="8" s="1"/>
  <c r="M18" i="8" s="1"/>
  <c r="N22" i="8"/>
  <c r="N21" i="8" s="1"/>
  <c r="N20" i="8" s="1"/>
  <c r="N19" i="8" s="1"/>
  <c r="N18" i="8"/>
  <c r="N17" i="8" s="1"/>
  <c r="J10" i="8"/>
  <c r="J9" i="8"/>
  <c r="AC9" i="7"/>
  <c r="AC11" i="7" s="1"/>
  <c r="I8" i="7"/>
  <c r="N8" i="7" s="1"/>
  <c r="J8" i="7"/>
  <c r="I9" i="7"/>
  <c r="N9" i="7" s="1"/>
  <c r="J9" i="7"/>
  <c r="I10" i="7"/>
  <c r="N10" i="7" s="1"/>
  <c r="J10" i="7"/>
  <c r="I11" i="7"/>
  <c r="N11" i="7" s="1"/>
  <c r="J11" i="7"/>
  <c r="I12" i="7"/>
  <c r="N12" i="7" s="1"/>
  <c r="J12" i="7"/>
  <c r="I13" i="7"/>
  <c r="N13" i="7" s="1"/>
  <c r="J13" i="7"/>
  <c r="I14" i="7"/>
  <c r="N14" i="7" s="1"/>
  <c r="J14" i="7"/>
  <c r="I15" i="7"/>
  <c r="N15" i="7" s="1"/>
  <c r="J15" i="7"/>
  <c r="O15" i="7" s="1"/>
  <c r="I16" i="7"/>
  <c r="N16" i="7" s="1"/>
  <c r="J16" i="7"/>
  <c r="I17" i="7"/>
  <c r="N17" i="7" s="1"/>
  <c r="J17" i="7"/>
  <c r="I18" i="7"/>
  <c r="N18" i="7" s="1"/>
  <c r="J18" i="7"/>
  <c r="O18" i="7" s="1"/>
  <c r="I19" i="7"/>
  <c r="N19" i="7" s="1"/>
  <c r="J19" i="7"/>
  <c r="J7" i="7"/>
  <c r="I7" i="7"/>
  <c r="N7" i="7" s="1"/>
  <c r="E13" i="5"/>
  <c r="D13" i="5"/>
  <c r="J23" i="10" l="1"/>
  <c r="K25" i="10"/>
  <c r="O10" i="7"/>
  <c r="O19" i="7"/>
  <c r="O11" i="7"/>
  <c r="O17" i="7"/>
  <c r="O9" i="7"/>
  <c r="O14" i="7"/>
  <c r="O13" i="7"/>
  <c r="O16" i="7"/>
  <c r="O12" i="7"/>
  <c r="O8" i="7"/>
  <c r="F13" i="5"/>
  <c r="K23" i="10"/>
  <c r="J24" i="10"/>
  <c r="J28" i="10"/>
  <c r="K24" i="10"/>
  <c r="J25" i="10"/>
  <c r="K28" i="10"/>
  <c r="G13" i="5"/>
  <c r="K27" i="10"/>
  <c r="K26" i="10"/>
  <c r="J27" i="10"/>
  <c r="J26" i="10"/>
  <c r="BI20" i="7"/>
  <c r="BH20" i="7" s="1"/>
  <c r="BI19" i="7"/>
  <c r="BH19" i="7" s="1"/>
  <c r="BI16" i="7"/>
  <c r="BH16" i="7" s="1"/>
  <c r="BI15" i="7"/>
  <c r="BH15" i="7" s="1"/>
  <c r="BI18" i="7"/>
  <c r="BH18" i="7" s="1"/>
  <c r="BI17" i="7"/>
  <c r="BH17" i="7" s="1"/>
  <c r="BI14" i="7"/>
  <c r="BL22" i="7" s="1"/>
  <c r="AO14" i="7"/>
  <c r="AN14" i="7" s="1"/>
  <c r="AO16" i="7"/>
  <c r="AN16" i="7" s="1"/>
  <c r="AO15" i="7"/>
  <c r="AN15" i="7" s="1"/>
  <c r="AR12" i="7"/>
  <c r="AR13" i="7"/>
  <c r="AO13" i="7"/>
  <c r="P40" i="8"/>
  <c r="P26" i="8"/>
  <c r="K26" i="7"/>
  <c r="K25" i="7"/>
  <c r="T6" i="5"/>
  <c r="U6" i="5"/>
  <c r="V6" i="5"/>
  <c r="T7" i="5"/>
  <c r="U7" i="5"/>
  <c r="V7" i="5"/>
  <c r="T8" i="5"/>
  <c r="U8" i="5"/>
  <c r="V8" i="5"/>
  <c r="T9" i="5"/>
  <c r="U9" i="5"/>
  <c r="V9" i="5"/>
  <c r="T10" i="5"/>
  <c r="U10" i="5"/>
  <c r="V10" i="5"/>
  <c r="T11" i="5"/>
  <c r="U11" i="5"/>
  <c r="V11" i="5"/>
  <c r="T12" i="5"/>
  <c r="U12" i="5"/>
  <c r="V12" i="5"/>
  <c r="T13" i="5"/>
  <c r="U13" i="5"/>
  <c r="V13" i="5"/>
  <c r="T14" i="5"/>
  <c r="U14" i="5"/>
  <c r="V14" i="5"/>
  <c r="T15" i="5"/>
  <c r="U15" i="5"/>
  <c r="V15" i="5"/>
  <c r="U5" i="5"/>
  <c r="V5" i="5"/>
  <c r="T5" i="5"/>
  <c r="E31" i="2"/>
  <c r="BH14" i="7" l="1"/>
  <c r="AN13" i="7"/>
  <c r="AT16" i="7"/>
  <c r="Q40" i="8"/>
  <c r="P39" i="8"/>
  <c r="P38" i="8" s="1"/>
  <c r="P37" i="8" s="1"/>
  <c r="P36" i="8" s="1"/>
  <c r="P35" i="8" s="1"/>
  <c r="P34" i="8" s="1"/>
  <c r="P33" i="8" s="1"/>
  <c r="P32" i="8" s="1"/>
  <c r="P31" i="8" s="1"/>
  <c r="Q26" i="8"/>
  <c r="P25" i="8"/>
  <c r="P24" i="8" s="1"/>
  <c r="P23" i="8" s="1"/>
  <c r="P22" i="8" s="1"/>
  <c r="P21" i="8" s="1"/>
  <c r="P20" i="8" s="1"/>
  <c r="P19" i="8" s="1"/>
  <c r="P18" i="8" s="1"/>
  <c r="P17" i="8" s="1"/>
  <c r="L17" i="7"/>
  <c r="L9" i="7"/>
  <c r="L10" i="7"/>
  <c r="L16" i="7"/>
  <c r="L14" i="7"/>
  <c r="L13" i="7"/>
  <c r="L11" i="7"/>
  <c r="L15" i="7"/>
  <c r="L8" i="7"/>
  <c r="L19" i="7"/>
  <c r="L12" i="7"/>
  <c r="L18" i="7"/>
  <c r="Q39" i="8" l="1"/>
  <c r="Q38" i="8" s="1"/>
  <c r="Q37" i="8" s="1"/>
  <c r="Q36" i="8" s="1"/>
  <c r="Q35" i="8" s="1"/>
  <c r="Q34" i="8" s="1"/>
  <c r="Q33" i="8" s="1"/>
  <c r="Q32" i="8" s="1"/>
  <c r="Q31" i="8" s="1"/>
  <c r="R40" i="8"/>
  <c r="R26" i="8"/>
  <c r="Q25" i="8"/>
  <c r="Q24" i="8" s="1"/>
  <c r="Q23" i="8" s="1"/>
  <c r="Q22" i="8" s="1"/>
  <c r="Q21" i="8" s="1"/>
  <c r="Q20" i="8" s="1"/>
  <c r="Q19" i="8" s="1"/>
  <c r="Q18" i="8" s="1"/>
  <c r="Q17" i="8" s="1"/>
  <c r="R39" i="8" l="1"/>
  <c r="R38" i="8" s="1"/>
  <c r="R37" i="8" s="1"/>
  <c r="R36" i="8" s="1"/>
  <c r="R35" i="8" s="1"/>
  <c r="R34" i="8" s="1"/>
  <c r="R33" i="8" s="1"/>
  <c r="R32" i="8" s="1"/>
  <c r="R31" i="8" s="1"/>
  <c r="S40" i="8"/>
  <c r="S26" i="8"/>
  <c r="R25" i="8"/>
  <c r="R24" i="8" s="1"/>
  <c r="R23" i="8" s="1"/>
  <c r="R22" i="8" s="1"/>
  <c r="R21" i="8" s="1"/>
  <c r="R20" i="8" s="1"/>
  <c r="R19" i="8" s="1"/>
  <c r="R18" i="8" s="1"/>
  <c r="R17" i="8" s="1"/>
  <c r="S39" i="8" l="1"/>
  <c r="S38" i="8" s="1"/>
  <c r="S37" i="8" s="1"/>
  <c r="S36" i="8" s="1"/>
  <c r="S35" i="8" s="1"/>
  <c r="S34" i="8" s="1"/>
  <c r="S33" i="8" s="1"/>
  <c r="S32" i="8" s="1"/>
  <c r="S31" i="8" s="1"/>
  <c r="T40" i="8"/>
  <c r="T26" i="8"/>
  <c r="S25" i="8"/>
  <c r="S24" i="8" s="1"/>
  <c r="S23" i="8" s="1"/>
  <c r="S22" i="8" s="1"/>
  <c r="S21" i="8" s="1"/>
  <c r="S20" i="8" s="1"/>
  <c r="S19" i="8" s="1"/>
  <c r="S18" i="8" s="1"/>
  <c r="S17" i="8" s="1"/>
  <c r="U40" i="8" l="1"/>
  <c r="T39" i="8"/>
  <c r="T38" i="8" s="1"/>
  <c r="T37" i="8" s="1"/>
  <c r="T36" i="8" s="1"/>
  <c r="T35" i="8" s="1"/>
  <c r="T34" i="8" s="1"/>
  <c r="T33" i="8" s="1"/>
  <c r="T32" i="8" s="1"/>
  <c r="T31" i="8" s="1"/>
  <c r="U26" i="8"/>
  <c r="T25" i="8"/>
  <c r="T24" i="8" s="1"/>
  <c r="T23" i="8" s="1"/>
  <c r="T22" i="8" s="1"/>
  <c r="T21" i="8" s="1"/>
  <c r="T20" i="8" s="1"/>
  <c r="T19" i="8" s="1"/>
  <c r="T18" i="8" s="1"/>
  <c r="T17" i="8" s="1"/>
  <c r="V40" i="8" l="1"/>
  <c r="V39" i="8" s="1"/>
  <c r="V38" i="8" s="1"/>
  <c r="V37" i="8" s="1"/>
  <c r="V36" i="8" s="1"/>
  <c r="V35" i="8" s="1"/>
  <c r="V34" i="8" s="1"/>
  <c r="V33" i="8" s="1"/>
  <c r="V32" i="8" s="1"/>
  <c r="V31" i="8" s="1"/>
  <c r="U39" i="8"/>
  <c r="U38" i="8" s="1"/>
  <c r="U37" i="8" s="1"/>
  <c r="U36" i="8" s="1"/>
  <c r="U35" i="8" s="1"/>
  <c r="U34" i="8" s="1"/>
  <c r="U33" i="8" s="1"/>
  <c r="U32" i="8" s="1"/>
  <c r="U31" i="8" s="1"/>
  <c r="V26" i="8"/>
  <c r="V25" i="8" s="1"/>
  <c r="V24" i="8" s="1"/>
  <c r="V23" i="8" s="1"/>
  <c r="V22" i="8" s="1"/>
  <c r="V21" i="8" s="1"/>
  <c r="V20" i="8" s="1"/>
  <c r="V19" i="8" s="1"/>
  <c r="V18" i="8" s="1"/>
  <c r="V17" i="8" s="1"/>
  <c r="U25" i="8"/>
  <c r="U24" i="8" s="1"/>
  <c r="U23" i="8" s="1"/>
  <c r="U22" i="8" s="1"/>
  <c r="U21" i="8" s="1"/>
  <c r="U20" i="8" s="1"/>
  <c r="U19" i="8" s="1"/>
  <c r="U18" i="8" s="1"/>
  <c r="U17"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31B543-45AE-409C-9813-02C2135957A4}" name="Query - Calculations" description="Connection to the 'Calculations' query in the workbook." type="100" refreshedVersion="7" minRefreshableVersion="5">
    <extLst>
      <ext xmlns:x15="http://schemas.microsoft.com/office/spreadsheetml/2010/11/main" uri="{DE250136-89BD-433C-8126-D09CA5730AF9}">
        <x15:connection id="e5fdffc7-7f96-4572-bc72-5b4a5c98a1de">
          <x15:oledbPr connection="Provider=Microsoft.Mashup.OleDb.1;Data Source=$Workbook$;Location=Calculations;Extended Properties=&quot;&quot;">
            <x15:dbTables>
              <x15:dbTable name="Calculations"/>
            </x15:dbTables>
          </x15:oledbPr>
        </x15:connection>
      </ext>
    </extLst>
  </connection>
  <connection id="2" xr16:uid="{103329D3-EB31-4884-A36F-5C3E1EBD5081}" name="Query - Date" description="Connection to the 'Date' query in the workbook." type="100" refreshedVersion="7" minRefreshableVersion="5">
    <extLst>
      <ext xmlns:x15="http://schemas.microsoft.com/office/spreadsheetml/2010/11/main" uri="{DE250136-89BD-433C-8126-D09CA5730AF9}">
        <x15:connection id="69b2fa60-6b54-4b50-a9a8-805950544866">
          <x15:oledbPr connection="Provider=Microsoft.Mashup.OleDb.1;Data Source=$Workbook$;Location=Date;Extended Properties=&quot;&quot;">
            <x15:dbTables>
              <x15:dbTable name="Date"/>
            </x15:dbTables>
          </x15:oledbPr>
        </x15:connection>
      </ext>
    </extLst>
  </connection>
  <connection id="3" xr16:uid="{A07E8EFB-D3CD-4C9B-8D60-B253F9242727}" name="Query - Dim_Customer" description="Connection to the 'Dim_Customer' query in the workbook." type="100" refreshedVersion="7" minRefreshableVersion="5">
    <extLst>
      <ext xmlns:x15="http://schemas.microsoft.com/office/spreadsheetml/2010/11/main" uri="{DE250136-89BD-433C-8126-D09CA5730AF9}">
        <x15:connection id="c16defb3-eb94-4fd4-a084-531ac4db035a"/>
      </ext>
    </extLst>
  </connection>
  <connection id="4" xr16:uid="{C2B37B43-04E5-4C43-8D42-5E35FD1D4795}" name="Query - Dim_Products" description="Connection to the 'Dim_Products' query in the workbook." type="100" refreshedVersion="7" minRefreshableVersion="5">
    <extLst>
      <ext xmlns:x15="http://schemas.microsoft.com/office/spreadsheetml/2010/11/main" uri="{DE250136-89BD-433C-8126-D09CA5730AF9}">
        <x15:connection id="d5a853db-9a03-4e5a-9175-bf68e63db51d">
          <x15:oledbPr connection="Provider=Microsoft.Mashup.OleDb.1;Data Source=$Workbook$;Location=Dim_Products;Extended Properties=&quot;&quot;">
            <x15:dbTables>
              <x15:dbTable name="Dim_Products"/>
            </x15:dbTables>
          </x15:oledbPr>
        </x15:connection>
      </ext>
    </extLst>
  </connection>
  <connection id="5" xr16:uid="{18BF3331-90D0-4852-A689-98423E9FC7D1}" name="Query - Dim_SalesPerson" description="Connection to the 'Dim_SalesPerson' query in the workbook." type="100" refreshedVersion="7" minRefreshableVersion="5">
    <extLst>
      <ext xmlns:x15="http://schemas.microsoft.com/office/spreadsheetml/2010/11/main" uri="{DE250136-89BD-433C-8126-D09CA5730AF9}">
        <x15:connection id="79ccdee4-3d44-4a2a-b04a-18542d26f839">
          <x15:oledbPr connection="Provider=Microsoft.Mashup.OleDb.1;Data Source=$Workbook$;Location=Dim_SalesPerson;Extended Properties=&quot;&quot;">
            <x15:dbTables>
              <x15:dbTable name="Dim_SalesPerson"/>
            </x15:dbTables>
          </x15:oledbPr>
        </x15:connection>
      </ext>
    </extLst>
  </connection>
  <connection id="6" xr16:uid="{818E50E3-F29F-4B5A-B84A-E2FAE288F5B6}" name="Query - fact_table" description="Connection to the 'fact_table' query in the workbook." type="100" refreshedVersion="7" minRefreshableVersion="5">
    <extLst>
      <ext xmlns:x15="http://schemas.microsoft.com/office/spreadsheetml/2010/11/main" uri="{DE250136-89BD-433C-8126-D09CA5730AF9}">
        <x15:connection id="ff05afaf-80b8-400f-9ee9-98a69a9d7ef7">
          <x15:oledbPr connection="Provider=Microsoft.Mashup.OleDb.1;Data Source=$Workbook$;Location=fact_table;Extended Properties=&quot;&quot;">
            <x15:dbTables>
              <x15:dbTable name="fact_table"/>
            </x15:dbTables>
          </x15:oledbPr>
        </x15:connection>
      </ext>
    </extLst>
  </connection>
  <connection id="7" xr16:uid="{4BBF9D01-DCFA-4E8C-930F-A200C4ED142E}" name="Query - monthly_store_targets" description="Connection to the 'monthly_store_targets' query in the workbook." type="100" refreshedVersion="7" minRefreshableVersion="5">
    <extLst>
      <ext xmlns:x15="http://schemas.microsoft.com/office/spreadsheetml/2010/11/main" uri="{DE250136-89BD-433C-8126-D09CA5730AF9}">
        <x15:connection id="c4cd415d-07f5-47b3-b7a7-5a152bd63346"/>
      </ext>
    </extLst>
  </connection>
  <connection id="8" xr16:uid="{4ADA8E11-FD9F-410C-A7D0-E9485D831383}"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<sst xmlns="http://schemas.openxmlformats.org/spreadsheetml/2006/main" count="327" uniqueCount="225">
  <si>
    <t>Total Revenue</t>
  </si>
  <si>
    <t>COGS</t>
  </si>
  <si>
    <t>Profit Margin</t>
  </si>
  <si>
    <t>% Profit Margin</t>
  </si>
  <si>
    <t># Transactions</t>
  </si>
  <si>
    <t>Total Refund</t>
  </si>
  <si>
    <t>Refund Rate</t>
  </si>
  <si>
    <t># Products</t>
  </si>
  <si>
    <t>Qty Returned</t>
  </si>
  <si>
    <t>Qty Sold</t>
  </si>
  <si>
    <t>Total Target</t>
  </si>
  <si>
    <t>Barron-Fleming</t>
  </si>
  <si>
    <t>Berg-Trujillo</t>
  </si>
  <si>
    <t>Lee-Myers</t>
  </si>
  <si>
    <t>Lopez</t>
  </si>
  <si>
    <t>Martinez</t>
  </si>
  <si>
    <t>Miller</t>
  </si>
  <si>
    <t>Myers-Lopez</t>
  </si>
  <si>
    <t>Novak PLC</t>
  </si>
  <si>
    <t>Thomas</t>
  </si>
  <si>
    <t>Valdez</t>
  </si>
  <si>
    <t>Grand Total</t>
  </si>
  <si>
    <t>Store Name</t>
  </si>
  <si>
    <t>Revenue</t>
  </si>
  <si>
    <t>Target</t>
  </si>
  <si>
    <t>Variance</t>
  </si>
  <si>
    <t>Pct</t>
  </si>
  <si>
    <t>Jan</t>
  </si>
  <si>
    <t>Feb</t>
  </si>
  <si>
    <t>Mar</t>
  </si>
  <si>
    <t>Apr</t>
  </si>
  <si>
    <t>May</t>
  </si>
  <si>
    <t>Jun</t>
  </si>
  <si>
    <t>Jul</t>
  </si>
  <si>
    <t>Aug</t>
  </si>
  <si>
    <t>Sep</t>
  </si>
  <si>
    <t>Oct</t>
  </si>
  <si>
    <t>Nov</t>
  </si>
  <si>
    <t>Dec</t>
  </si>
  <si>
    <t>Month</t>
  </si>
  <si>
    <t>Highlights</t>
  </si>
  <si>
    <t>Large-1</t>
  </si>
  <si>
    <t>Large-2</t>
  </si>
  <si>
    <t>+0.0%;-0.0%</t>
  </si>
  <si>
    <t>Day Type</t>
  </si>
  <si>
    <t>Weekday</t>
  </si>
  <si>
    <t>Weekend</t>
  </si>
  <si>
    <t>Total Revenue2</t>
  </si>
  <si>
    <t>Quarter</t>
  </si>
  <si>
    <t>Q-1</t>
  </si>
  <si>
    <t>Q-2</t>
  </si>
  <si>
    <t>Q-3</t>
  </si>
  <si>
    <t>Q-4</t>
  </si>
  <si>
    <t>Average</t>
  </si>
  <si>
    <t>Below Average</t>
  </si>
  <si>
    <t>Above Average</t>
  </si>
  <si>
    <t>Caption:</t>
  </si>
  <si>
    <t>Day</t>
  </si>
  <si>
    <t>Sun</t>
  </si>
  <si>
    <t>Mon</t>
  </si>
  <si>
    <t>Tue</t>
  </si>
  <si>
    <t>Wed</t>
  </si>
  <si>
    <t>Thu</t>
  </si>
  <si>
    <t>Fri</t>
  </si>
  <si>
    <t>Sat</t>
  </si>
  <si>
    <t>Option</t>
  </si>
  <si>
    <t>Combo Box</t>
  </si>
  <si>
    <t>Customer</t>
  </si>
  <si>
    <t>Location</t>
  </si>
  <si>
    <t>Full Name</t>
  </si>
  <si>
    <t>Top 5 Profitable Customers</t>
  </si>
  <si>
    <t>Bottom 5 Profitable Customers</t>
  </si>
  <si>
    <t>Top 5 Locations</t>
  </si>
  <si>
    <t>Florida</t>
  </si>
  <si>
    <t>Indiana</t>
  </si>
  <si>
    <t>New York</t>
  </si>
  <si>
    <t>Virginia</t>
  </si>
  <si>
    <t>Bottom 5 Locations</t>
  </si>
  <si>
    <t>Customer Table</t>
  </si>
  <si>
    <t>Location Table</t>
  </si>
  <si>
    <t>Chart</t>
  </si>
  <si>
    <t># Customers</t>
  </si>
  <si>
    <t># Locations</t>
  </si>
  <si>
    <t>Customer Age Group</t>
  </si>
  <si>
    <t>0-20</t>
  </si>
  <si>
    <t>21-30</t>
  </si>
  <si>
    <t>31-40</t>
  </si>
  <si>
    <t>41-50</t>
  </si>
  <si>
    <t>50+</t>
  </si>
  <si>
    <t>Average Customer Age</t>
  </si>
  <si>
    <t>Gender</t>
  </si>
  <si>
    <t>Female</t>
  </si>
  <si>
    <t>Male</t>
  </si>
  <si>
    <t>Icon</t>
  </si>
  <si>
    <t>■</t>
  </si>
  <si>
    <t>●</t>
  </si>
  <si>
    <t>Return Rate</t>
  </si>
  <si>
    <t>Product Name</t>
  </si>
  <si>
    <t>A Splash</t>
  </si>
  <si>
    <t>Above Brew</t>
  </si>
  <si>
    <t>Administration Fusion</t>
  </si>
  <si>
    <t>Against Rush</t>
  </si>
  <si>
    <t>Alone Splash</t>
  </si>
  <si>
    <t>Animal Breeze</t>
  </si>
  <si>
    <t>Any Brew</t>
  </si>
  <si>
    <t>Assume Mist</t>
  </si>
  <si>
    <t>Attorney Mist</t>
  </si>
  <si>
    <t>Audience Fusion</t>
  </si>
  <si>
    <t>Bar Drop</t>
  </si>
  <si>
    <t>Begin Brew</t>
  </si>
  <si>
    <t>Boy Splash</t>
  </si>
  <si>
    <t>Build Brew</t>
  </si>
  <si>
    <t>Center Mist</t>
  </si>
  <si>
    <t>Century Dew</t>
  </si>
  <si>
    <t>Choice Mist</t>
  </si>
  <si>
    <t>Clearly Brew</t>
  </si>
  <si>
    <t>Common Splash</t>
  </si>
  <si>
    <t>Dark Brew</t>
  </si>
  <si>
    <t>Debate Rush</t>
  </si>
  <si>
    <t>Democrat Dew</t>
  </si>
  <si>
    <t>Despite Rush</t>
  </si>
  <si>
    <t>Develop Breeze</t>
  </si>
  <si>
    <t>Different Dew</t>
  </si>
  <si>
    <t>Discussion Fusion</t>
  </si>
  <si>
    <t>Door Brew</t>
  </si>
  <si>
    <t>Eight Brew</t>
  </si>
  <si>
    <t>Few Dew</t>
  </si>
  <si>
    <t>For Splash</t>
  </si>
  <si>
    <t>Friend Splash</t>
  </si>
  <si>
    <t>Ground Rush</t>
  </si>
  <si>
    <t>Heavy Rush</t>
  </si>
  <si>
    <t>Hold Brew</t>
  </si>
  <si>
    <t>Hotel Splash</t>
  </si>
  <si>
    <t>Husband Rush</t>
  </si>
  <si>
    <t>Include Breeze</t>
  </si>
  <si>
    <t>Indeed Splash</t>
  </si>
  <si>
    <t>Into Mist</t>
  </si>
  <si>
    <t>Its Dew</t>
  </si>
  <si>
    <t>Itself Breeze</t>
  </si>
  <si>
    <t>Large Fusion</t>
  </si>
  <si>
    <t>Left Breeze</t>
  </si>
  <si>
    <t>Leg Rush</t>
  </si>
  <si>
    <t>Let Dew</t>
  </si>
  <si>
    <t>Level Splash</t>
  </si>
  <si>
    <t>Majority Rush</t>
  </si>
  <si>
    <t>Management Drop</t>
  </si>
  <si>
    <t>Method Mist</t>
  </si>
  <si>
    <t>Might Mist</t>
  </si>
  <si>
    <t>Mind Dew</t>
  </si>
  <si>
    <t>Minute Rush</t>
  </si>
  <si>
    <t>Name Rush</t>
  </si>
  <si>
    <t>Nice Mist</t>
  </si>
  <si>
    <t>Note Splash</t>
  </si>
  <si>
    <t>Now Mist</t>
  </si>
  <si>
    <t>Of Rush</t>
  </si>
  <si>
    <t>Only Dew</t>
  </si>
  <si>
    <t>Onto Dew</t>
  </si>
  <si>
    <t>Over Splash</t>
  </si>
  <si>
    <t>Own Drop</t>
  </si>
  <si>
    <t>Pay Mist</t>
  </si>
  <si>
    <t>Piece Dew</t>
  </si>
  <si>
    <t>Pm Fusion</t>
  </si>
  <si>
    <t>Point Splash</t>
  </si>
  <si>
    <t>Poor Breeze</t>
  </si>
  <si>
    <t>Property Mist</t>
  </si>
  <si>
    <t>Protect Rush</t>
  </si>
  <si>
    <t>Question Breeze</t>
  </si>
  <si>
    <t>Race Rush</t>
  </si>
  <si>
    <t>Recent Splash</t>
  </si>
  <si>
    <t>Record Fusion</t>
  </si>
  <si>
    <t>Relate Mist</t>
  </si>
  <si>
    <t>Represent Drop</t>
  </si>
  <si>
    <t>Result Splash</t>
  </si>
  <si>
    <t>Return Mist</t>
  </si>
  <si>
    <t>Reveal Rush</t>
  </si>
  <si>
    <t>Sea Drop</t>
  </si>
  <si>
    <t>Second Splash</t>
  </si>
  <si>
    <t>Series Mist</t>
  </si>
  <si>
    <t>Side Brew</t>
  </si>
  <si>
    <t>Society Rush</t>
  </si>
  <si>
    <t>Soldier Splash</t>
  </si>
  <si>
    <t>Somebody Fusion</t>
  </si>
  <si>
    <t>Sometimes Dew</t>
  </si>
  <si>
    <t>Street Breeze</t>
  </si>
  <si>
    <t>Threat Mist</t>
  </si>
  <si>
    <t>Throughout Fusion</t>
  </si>
  <si>
    <t>Too Splash</t>
  </si>
  <si>
    <t>Training Mist</t>
  </si>
  <si>
    <t>Tv Breeze</t>
  </si>
  <si>
    <t>Two Breeze</t>
  </si>
  <si>
    <t>Value Fusion</t>
  </si>
  <si>
    <t>Wait Drop</t>
  </si>
  <si>
    <t>Way Splash</t>
  </si>
  <si>
    <t>West Rush</t>
  </si>
  <si>
    <t>What Rush</t>
  </si>
  <si>
    <t>Window Dew</t>
  </si>
  <si>
    <t>Woman Dew</t>
  </si>
  <si>
    <t>Would Rush</t>
  </si>
  <si>
    <t>Option:</t>
  </si>
  <si>
    <t>Quantity</t>
  </si>
  <si>
    <t>Category</t>
  </si>
  <si>
    <t>Alcoholic Beverage</t>
  </si>
  <si>
    <t>Coffee</t>
  </si>
  <si>
    <t>Energy Drink</t>
  </si>
  <si>
    <t>Juice</t>
  </si>
  <si>
    <t>Soft Drink</t>
  </si>
  <si>
    <t>Sports Drink</t>
  </si>
  <si>
    <t>Tea</t>
  </si>
  <si>
    <t>Water</t>
  </si>
  <si>
    <t>Maryland</t>
  </si>
  <si>
    <t>Wisconsin</t>
  </si>
  <si>
    <t>California</t>
  </si>
  <si>
    <t>Washington</t>
  </si>
  <si>
    <t>John Brown</t>
  </si>
  <si>
    <t>Paul Noble</t>
  </si>
  <si>
    <t>Laura Gross</t>
  </si>
  <si>
    <t>Judith Simmons</t>
  </si>
  <si>
    <t>Kristine Barrett</t>
  </si>
  <si>
    <t>Travis Ewing</t>
  </si>
  <si>
    <t>Lisa West</t>
  </si>
  <si>
    <t>Bobby Abbott</t>
  </si>
  <si>
    <t>Christine Hawkins</t>
  </si>
  <si>
    <t>Jeffery Powell</t>
  </si>
  <si>
    <t>Michigan</t>
  </si>
  <si>
    <t>Missouri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</si>
</sst>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3" formatCode="_ * #,##0.00_ ;_ * \-#,##0.00_ ;_ * &quot;-&quot;??_ ;_ @_ "/>
    <numFmt numFmtId="164" formatCode="\$#,##0;\(\$#,##0\);\$#,##0"/>
    <numFmt numFmtId="165" formatCode="0.0%;\-0.0%;0.0%"/>
    <numFmt numFmtId="166" formatCode="[&gt;=1000000]\$0.0,,&quot;M&quot;;[&gt;=1000]\$0.0,&quot;K&quot;;0"/>
    <numFmt numFmtId="167" formatCode="[&gt;=1000000]0.0,,&quot;M&quot;;[&gt;=1000]0.0,&quot;K&quot;;0"/>
    <numFmt numFmtId="168" formatCode="\+0.0%;\-0.0%"/>
    <numFmt numFmtId="169" formatCode="0.0%"/>
    <numFmt numFmtId="170" formatCode="[&gt;=1000000]\$0,,&quot;M&quot;;[&gt;=1000]\$0,&quot;K&quot;;0"/>
    <numFmt numFmtId="171" formatCode=";;"/>
    <numFmt numFmtId="172" formatCode="[&gt;=1000000]\$0.00,,&quot;M&quot;;[&gt;=1000]\$0.00,&quot;K&quot;;0.0"/>
    <numFmt numFmtId="173" formatCode="[&gt;=1000000]\$0.0,,&quot;M&quot;;[&gt;=1000]\$0.0,&quot;K&quot;;\$0"/>
  </numFmts>
  <fonts count="10" x14ac:knownFonts="1">
    <font>
      <sz val="11"/>
      <color theme="1"/>
      <name val="Calibri"/>
      <family val="2"/>
      <scheme val="minor"/>
    </font>
    <font>
      <b/>
      <sz val="11"/>
      <color theme="1"/>
      <name val="Calibri"/>
      <family val="2"/>
      <scheme val="minor"/>
    </font>
    <font>
      <sz val="18"/>
      <color theme="1"/>
      <name val="Calibri"/>
      <family val="2"/>
      <scheme val="minor"/>
    </font>
    <font>
      <sz val="11"/>
      <color theme="1"/>
      <name val="Calibri"/>
      <family val="2"/>
      <scheme val="minor"/>
    </font>
    <font>
      <i/>
      <sz val="11"/>
      <color theme="1"/>
      <name val="Calibri"/>
      <family val="2"/>
      <scheme val="minor"/>
    </font>
    <font>
      <u/>
      <sz val="11"/>
      <color theme="10"/>
      <name val="Calibri"/>
      <family val="2"/>
      <scheme val="minor"/>
    </font>
    <font>
      <sz val="11"/>
      <color rgb="FFC1A5CE"/>
      <name val="Calibri"/>
      <family val="2"/>
      <scheme val="minor"/>
    </font>
    <font>
      <sz val="11"/>
      <color rgb="FF523484"/>
      <name val="Calibri"/>
      <family val="2"/>
      <scheme val="minor"/>
    </font>
    <font>
      <sz val="12"/>
      <color theme="1"/>
      <name val="Calibri"/>
      <family val="2"/>
      <scheme val="minor"/>
    </font>
    <font>
      <sz val="11"/>
      <color rgb="FF000000"/>
      <name val="Calibri"/>
      <family val="2"/>
    </font>
  </fonts>
  <fills count="13">
    <fill>
      <patternFill patternType="none"/>
    </fill>
    <fill>
      <patternFill patternType="gray125"/>
    </fill>
    <fill>
      <patternFill patternType="solid">
        <fgColor rgb="FFEBE8F0"/>
        <bgColor indexed="64"/>
      </patternFill>
    </fill>
    <fill>
      <patternFill patternType="solid">
        <fgColor rgb="FFC1A5CE"/>
        <bgColor indexed="64"/>
      </patternFill>
    </fill>
    <fill>
      <patternFill patternType="solid">
        <fgColor theme="7" tint="0.79998168889431442"/>
        <bgColor indexed="64"/>
      </patternFill>
    </fill>
    <fill>
      <patternFill patternType="solid">
        <fgColor rgb="FF3AC3D6"/>
        <bgColor indexed="64"/>
      </patternFill>
    </fill>
    <fill>
      <patternFill patternType="solid">
        <fgColor rgb="FF8A50C4"/>
        <bgColor indexed="64"/>
      </patternFill>
    </fill>
    <fill>
      <patternFill patternType="solid">
        <fgColor rgb="FF8BCD3B"/>
        <bgColor indexed="64"/>
      </patternFill>
    </fill>
    <fill>
      <patternFill patternType="solid">
        <fgColor rgb="FFFB2D60"/>
        <bgColor indexed="64"/>
      </patternFill>
    </fill>
    <fill>
      <patternFill patternType="solid">
        <fgColor theme="1"/>
        <bgColor indexed="64"/>
      </patternFill>
    </fill>
    <fill>
      <patternFill patternType="solid">
        <fgColor rgb="FFE0D2E6"/>
        <bgColor indexed="64"/>
      </patternFill>
    </fill>
    <fill>
      <patternFill patternType="solid">
        <fgColor rgb="FFFFFF00"/>
        <bgColor indexed="64"/>
      </patternFill>
    </fill>
    <fill>
      <patternFill patternType="solid">
        <fgColor rgb="FF523484"/>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left>
      <right style="thin">
        <color theme="0"/>
      </right>
      <top style="thin">
        <color theme="0"/>
      </top>
      <bottom style="thin">
        <color theme="0"/>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s>
  <cellStyleXfs count="3">
    <xf numFmtId="0" fontId="0" fillId="0" borderId="0"/>
    <xf numFmtId="43" fontId="3" fillId="0" borderId="0" applyFont="0" applyFill="0" applyBorder="0" applyAlignment="0" applyProtection="0"/>
    <xf numFmtId="0" fontId="5" fillId="0" borderId="0" applyNumberFormat="0" applyFill="0" applyBorder="0" applyAlignment="0" applyProtection="0"/>
  </cellStyleXfs>
  <cellXfs count="51">
    <xf numFmtId="0" fontId="0" fillId="0" borderId="0" xfId="0"/>
    <xf numFmtId="164" fontId="0" fillId="0" borderId="0" xfId="0" applyNumberFormat="1"/>
    <xf numFmtId="165" fontId="0" fillId="0" borderId="0" xfId="0" applyNumberFormat="1"/>
    <xf numFmtId="0" fontId="0" fillId="2" borderId="0" xfId="0" applyFill="1"/>
    <xf numFmtId="0" fontId="0" fillId="3" borderId="0" xfId="0" applyFill="1"/>
    <xf numFmtId="0" fontId="0" fillId="0" borderId="0" xfId="0" pivotButton="1"/>
    <xf numFmtId="0" fontId="0" fillId="0" borderId="1" xfId="0" applyBorder="1"/>
    <xf numFmtId="166" fontId="0" fillId="0" borderId="0" xfId="0" applyNumberFormat="1"/>
    <xf numFmtId="167" fontId="0" fillId="0" borderId="0" xfId="0" applyNumberFormat="1"/>
    <xf numFmtId="168" fontId="0" fillId="0" borderId="0" xfId="0" applyNumberFormat="1" applyBorder="1"/>
    <xf numFmtId="3" fontId="0" fillId="0" borderId="0" xfId="0" applyNumberFormat="1"/>
    <xf numFmtId="169" fontId="0" fillId="0" borderId="0" xfId="0" applyNumberFormat="1"/>
    <xf numFmtId="168" fontId="2" fillId="0" borderId="0" xfId="0" applyNumberFormat="1" applyFont="1" applyAlignment="1">
      <alignment horizontal="center" vertical="center"/>
    </xf>
    <xf numFmtId="0" fontId="1" fillId="0" borderId="0" xfId="0" applyFont="1"/>
    <xf numFmtId="170" fontId="0" fillId="0" borderId="1" xfId="1" applyNumberFormat="1" applyFont="1" applyBorder="1"/>
    <xf numFmtId="170" fontId="0" fillId="0" borderId="0" xfId="0" applyNumberFormat="1"/>
    <xf numFmtId="170" fontId="0" fillId="0" borderId="1" xfId="0" applyNumberFormat="1" applyBorder="1"/>
    <xf numFmtId="166" fontId="0" fillId="0" borderId="1" xfId="0" applyNumberFormat="1" applyBorder="1"/>
    <xf numFmtId="0" fontId="0" fillId="4" borderId="1" xfId="0" applyFill="1" applyBorder="1"/>
    <xf numFmtId="168" fontId="0" fillId="0" borderId="1" xfId="0" applyNumberFormat="1" applyBorder="1"/>
    <xf numFmtId="0" fontId="0" fillId="5" borderId="2" xfId="0" applyFill="1" applyBorder="1"/>
    <xf numFmtId="0" fontId="5" fillId="6" borderId="3" xfId="2" applyFill="1" applyBorder="1"/>
    <xf numFmtId="0" fontId="0" fillId="7" borderId="3" xfId="0" applyFill="1" applyBorder="1"/>
    <xf numFmtId="0" fontId="0" fillId="8" borderId="4" xfId="0" applyFill="1" applyBorder="1"/>
    <xf numFmtId="0" fontId="0" fillId="6" borderId="0" xfId="0" applyFill="1"/>
    <xf numFmtId="0" fontId="0" fillId="5" borderId="0" xfId="0" applyFill="1"/>
    <xf numFmtId="0" fontId="0" fillId="9" borderId="0" xfId="0" applyFill="1"/>
    <xf numFmtId="0" fontId="2" fillId="0" borderId="0" xfId="0" applyFont="1"/>
    <xf numFmtId="164" fontId="0" fillId="0" borderId="1" xfId="0" applyNumberFormat="1" applyBorder="1"/>
    <xf numFmtId="10" fontId="0" fillId="0" borderId="1" xfId="0" applyNumberFormat="1" applyBorder="1"/>
    <xf numFmtId="0" fontId="0" fillId="0" borderId="1" xfId="0" pivotButton="1" applyBorder="1"/>
    <xf numFmtId="171" fontId="0" fillId="10" borderId="5" xfId="0" applyNumberFormat="1" applyFill="1" applyBorder="1"/>
    <xf numFmtId="172" fontId="0" fillId="0" borderId="1" xfId="0" applyNumberFormat="1" applyBorder="1"/>
    <xf numFmtId="168" fontId="0" fillId="2" borderId="0" xfId="0" applyNumberFormat="1" applyFill="1" applyBorder="1"/>
    <xf numFmtId="0" fontId="0" fillId="11" borderId="1" xfId="0" applyFill="1" applyBorder="1"/>
    <xf numFmtId="0" fontId="4" fillId="0" borderId="0" xfId="0" applyFont="1"/>
    <xf numFmtId="0" fontId="0" fillId="0" borderId="6" xfId="0" applyBorder="1"/>
    <xf numFmtId="0" fontId="0" fillId="0" borderId="7" xfId="0" applyBorder="1"/>
    <xf numFmtId="10" fontId="0" fillId="0" borderId="0" xfId="0" applyNumberFormat="1"/>
    <xf numFmtId="1" fontId="0" fillId="0" borderId="0" xfId="0" applyNumberFormat="1"/>
    <xf numFmtId="173" fontId="0" fillId="0" borderId="1" xfId="0" applyNumberFormat="1" applyBorder="1"/>
    <xf numFmtId="0" fontId="0" fillId="10" borderId="0" xfId="0" applyFill="1"/>
    <xf numFmtId="0" fontId="0" fillId="12" borderId="0" xfId="0" applyFill="1"/>
    <xf numFmtId="9" fontId="8" fillId="0" borderId="0" xfId="0" applyNumberFormat="1" applyFont="1"/>
    <xf numFmtId="0" fontId="7" fillId="0" borderId="1" xfId="0" applyFont="1" applyBorder="1"/>
    <xf numFmtId="0" fontId="6" fillId="0" borderId="1" xfId="0" applyFont="1" applyBorder="1"/>
    <xf numFmtId="168" fontId="0" fillId="0" borderId="0" xfId="0" applyNumberFormat="1"/>
    <xf numFmtId="173" fontId="0" fillId="0" borderId="0" xfId="0" applyNumberFormat="1"/>
    <xf numFmtId="43" fontId="0" fillId="0" borderId="0" xfId="1" applyFont="1"/>
    <xf numFmtId="0" fontId="0" fillId="11" borderId="0" xfId="0" applyFill="1"/>
    <xf numFmtId="0" fontId="0" fillId="3" borderId="0" xfId="0" applyFill="1" applyAlignment="1">
      <alignment horizontal="center" vertical="center"/>
    </xf>
  </cellXfs>
  <cellStyles count="3">
    <cellStyle name="Comma" xfId="1" builtinId="3"/>
    <cellStyle name="Hyperlink" xfId="2" builtinId="8"/>
    <cellStyle name="Normal" xfId="0" builtinId="0"/>
  </cellStyles>
  <dxfs count="56">
    <dxf>
      <font>
        <color rgb="FF00B050"/>
      </font>
    </dxf>
    <dxf>
      <font>
        <color rgb="FFFF0000"/>
      </font>
    </dxf>
    <dxf>
      <font>
        <color rgb="FF00B050"/>
      </font>
    </dxf>
    <dxf>
      <font>
        <color rgb="FFFF0000"/>
      </font>
    </dxf>
    <dxf>
      <font>
        <color rgb="FF00B050"/>
      </font>
    </dxf>
    <dxf>
      <font>
        <color rgb="FFFF0000"/>
      </font>
    </dxf>
    <dxf>
      <numFmt numFmtId="168" formatCode="\+0.0%;\-0.0%"/>
    </dxf>
    <dxf>
      <numFmt numFmtId="170" formatCode="[&gt;=1000000]\$0,,&quot;M&quot;;[&gt;=1000]\$0,&quot;K&quot;;0"/>
    </dxf>
    <dxf>
      <numFmt numFmtId="170" formatCode="[&gt;=1000000]\$0,,&quot;M&quot;;[&gt;=1000]\$0,&quot;K&quot;;0"/>
    </dxf>
    <dxf>
      <numFmt numFmtId="170" formatCode="[&gt;=1000000]\$0,,&quot;M&quot;;[&gt;=1000]\$0,&quot;K&quot;;0"/>
    </dxf>
    <dxf>
      <numFmt numFmtId="170" formatCode="[&gt;=1000000]\$0,,&quot;M&quot;;[&gt;=1000]\$0,&quot;K&quot;;0"/>
    </dxf>
    <dxf>
      <numFmt numFmtId="166" formatCode="[&gt;=1000000]\$0.0,,&quot;M&quot;;[&gt;=1000]\$0.0,&quot;K&quot;;0"/>
    </dxf>
    <dxf>
      <font>
        <color rgb="FFC1A5CE"/>
      </font>
    </dxf>
    <dxf>
      <font>
        <color rgb="FF523484"/>
      </font>
    </dxf>
    <dxf>
      <numFmt numFmtId="170" formatCode="[&gt;=1000000]\$0,,&quot;M&quot;;[&gt;=1000]\$0,&quot;K&quot;;0"/>
    </dxf>
    <dxf>
      <numFmt numFmtId="14" formatCode="0.00%"/>
    </dxf>
    <dxf>
      <numFmt numFmtId="166" formatCode="[&gt;=1000000]\$0.0,,&quot;M&quot;;[&gt;=1000]\$0.0,&quot;K&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C1A5CE"/>
      </font>
    </dxf>
    <dxf>
      <fill>
        <patternFill>
          <bgColor rgb="FFBB9BC9"/>
        </patternFill>
      </fill>
    </dxf>
    <dxf>
      <font>
        <color rgb="FF8A50C4"/>
      </font>
      <fill>
        <patternFill>
          <bgColor rgb="FF523484"/>
        </patternFill>
      </fill>
    </dxf>
    <dxf>
      <fill>
        <patternFill>
          <bgColor rgb="FF523484"/>
        </patternFill>
      </fill>
    </dxf>
    <dxf>
      <numFmt numFmtId="170" formatCode="[&gt;=1000000]\$0,,&quot;M&quot;;[&gt;=1000]\$0,&quot;K&quot;;0"/>
    </dxf>
    <dxf>
      <numFmt numFmtId="166" formatCode="[&gt;=1000000]\$0.0,,&quot;M&quot;;[&gt;=1000]\$0.0,&quot;K&quot;;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0.0%;\-0.0%"/>
    </dxf>
    <dxf>
      <numFmt numFmtId="14" formatCode="0.00%"/>
    </dxf>
    <dxf>
      <numFmt numFmtId="166" formatCode="[&gt;=1000000]\$0.0,,&quot;M&quot;;[&gt;=1000]\$0.0,&quot;K&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92D050"/>
      </font>
    </dxf>
    <dxf>
      <font>
        <color rgb="FFFF0000"/>
      </font>
    </dxf>
    <dxf>
      <numFmt numFmtId="167" formatCode="[&gt;=1000000]0.0,,&quot;M&quot;;[&gt;=1000]0.0,&quot;K&quot;;0"/>
    </dxf>
    <dxf>
      <numFmt numFmtId="167" formatCode="[&gt;=1000000]0.0,,&quot;M&quot;;[&gt;=1000]0.0,&quot;K&quot;;0"/>
    </dxf>
    <dxf>
      <numFmt numFmtId="167" formatCode="[&gt;=1000000]0.0,,&quot;M&quot;;[&gt;=1000]0.0,&quot;K&quot;;0"/>
    </dxf>
    <dxf>
      <numFmt numFmtId="166" formatCode="[&gt;=1000000]\$0.0,,&quot;M&quot;;[&gt;=1000]\$0.0,&quot;K&quot;;0"/>
    </dxf>
    <dxf>
      <numFmt numFmtId="166" formatCode="[&gt;=1000000]\$0.0,,&quot;M&quot;;[&gt;=1000]\$0.0,&quot;K&quot;;0"/>
    </dxf>
    <dxf>
      <numFmt numFmtId="166" formatCode="[&gt;=1000000]\$0.0,,&quot;M&quot;;[&gt;=1000]\$0.0,&quot;K&quot;;0"/>
    </dxf>
    <dxf>
      <numFmt numFmtId="166" formatCode="[&gt;=1000000]\$0.0,,&quot;M&quot;;[&gt;=1000]\$0.0,&quot;K&quot;;0"/>
    </dxf>
    <dxf>
      <numFmt numFmtId="166" formatCode="[&gt;=1000000]\$0.0,,&quot;M&quot;;[&gt;=1000]\$0.0,&quot;K&quot;;0"/>
    </dxf>
    <dxf>
      <font>
        <color rgb="FF92D050"/>
      </font>
    </dxf>
    <dxf>
      <font>
        <color rgb="FFFF0000"/>
      </font>
    </dxf>
    <dxf>
      <font>
        <color rgb="FFFF0000"/>
      </font>
      <fill>
        <patternFill>
          <fgColor auto="1"/>
          <bgColor theme="0"/>
        </patternFill>
      </fill>
    </dxf>
    <dxf>
      <font>
        <color rgb="FF92D050"/>
      </font>
    </dxf>
    <dxf>
      <font>
        <b/>
        <i/>
        <color theme="0"/>
      </font>
      <fill>
        <patternFill>
          <bgColor rgb="FF402866"/>
        </patternFill>
      </fill>
      <border diagonalUp="0" diagonalDown="0">
        <left/>
        <right/>
        <top/>
        <bottom/>
        <vertical/>
        <horizontal/>
      </border>
    </dxf>
    <dxf>
      <font>
        <b val="0"/>
        <i/>
        <color theme="0"/>
      </font>
      <fill>
        <patternFill>
          <bgColor rgb="FF402866"/>
        </patternFill>
      </fill>
      <border diagonalUp="0" diagonalDown="0">
        <left/>
        <right/>
        <top/>
        <bottom/>
        <vertical/>
        <horizontal/>
      </border>
    </dxf>
    <dxf>
      <font>
        <b val="0"/>
        <i/>
      </font>
      <fill>
        <patternFill patternType="none">
          <bgColor auto="1"/>
        </patternFill>
      </fill>
      <border diagonalUp="0" diagonalDown="0">
        <left/>
        <right/>
        <top/>
        <bottom/>
        <vertical/>
        <horizontal/>
      </border>
    </dxf>
  </dxfs>
  <tableStyles count="2" defaultTableStyle="TableStyleMedium2" defaultPivotStyle="PivotStyleLight16">
    <tableStyle name="Slicer Style 1" pivot="0" table="0" count="3" xr9:uid="{7A1B8D60-DD0C-425A-8B29-B5EF04C22F61}">
      <tableStyleElement type="wholeTable" dxfId="55"/>
    </tableStyle>
    <tableStyle name="SlicerStyleLight1 2" pivot="0" table="0" count="10" xr9:uid="{37DCF1B2-082A-4A3C-94C1-5B8A68190C48}">
      <tableStyleElement type="wholeTable" dxfId="54"/>
      <tableStyleElement type="headerRow" dxfId="53"/>
    </tableStyle>
  </tableStyles>
  <colors>
    <mruColors>
      <color rgb="FF3AC3D6"/>
      <color rgb="FF402866"/>
      <color rgb="FFE0D2E6"/>
      <color rgb="FFEBE8F0"/>
      <color rgb="FFBB9BC9"/>
      <color rgb="FF523484"/>
      <color rgb="FF8A50C4"/>
      <color rgb="FFC1A5CE"/>
      <color rgb="FF603D99"/>
      <color rgb="FFE2E2E2"/>
    </mruColors>
  </colors>
  <extLst>
    <ext xmlns:x14="http://schemas.microsoft.com/office/spreadsheetml/2009/9/main" uri="{46F421CA-312F-682f-3DD2-61675219B42D}">
      <x14:dxfs count="1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sz val="11"/>
            <color theme="0"/>
          </font>
          <fill>
            <patternFill patternType="solid">
              <fgColor theme="4" tint="0.59999389629810485"/>
              <bgColor rgb="FF402866"/>
            </patternFill>
          </fill>
          <border diagonalUp="0" diagonalDown="0">
            <left/>
            <right/>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sz val="10"/>
            <color theme="0" tint="-0.24994659260841701"/>
          </font>
          <fill>
            <patternFill patternType="solid">
              <fgColor rgb="FFFFFFFF"/>
              <bgColor rgb="FF402866"/>
            </patternFill>
          </fill>
          <border diagonalUp="0" diagonalDown="0">
            <left/>
            <right/>
            <top/>
            <bottom style="thin">
              <color rgb="FFCCCCCC"/>
            </bottom>
            <vertical/>
            <horizontal/>
          </border>
        </dxf>
        <dxf>
          <border>
            <bottom style="thin">
              <color auto="1"/>
            </bottom>
          </border>
        </dxf>
        <dxf>
          <border>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9"/>
            <x14:slicerStyleElement type="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sheetMetadata" Target="metadata.xml"/><Relationship Id="rId47" Type="http://schemas.openxmlformats.org/officeDocument/2006/relationships/customXml" Target="../customXml/item3.xml"/><Relationship Id="rId63" Type="http://schemas.openxmlformats.org/officeDocument/2006/relationships/customXml" Target="../customXml/item19.xml"/><Relationship Id="rId68" Type="http://schemas.openxmlformats.org/officeDocument/2006/relationships/customXml" Target="../customXml/item24.xml"/><Relationship Id="rId84" Type="http://schemas.openxmlformats.org/officeDocument/2006/relationships/customXml" Target="../customXml/item40.xml"/><Relationship Id="rId89" Type="http://schemas.openxmlformats.org/officeDocument/2006/relationships/customXml" Target="../customXml/item45.xml"/><Relationship Id="rId16" Type="http://schemas.openxmlformats.org/officeDocument/2006/relationships/pivotCacheDefinition" Target="pivotCache/pivotCacheDefinition8.xml"/><Relationship Id="rId11" Type="http://schemas.openxmlformats.org/officeDocument/2006/relationships/pivotCacheDefinition" Target="pivotCache/pivotCacheDefinition3.xml"/><Relationship Id="rId32" Type="http://schemas.openxmlformats.org/officeDocument/2006/relationships/pivotCacheDefinition" Target="pivotCache/pivotCacheDefinition24.xml"/><Relationship Id="rId37" Type="http://schemas.microsoft.com/office/2007/relationships/slicerCache" Target="slicerCaches/slicerCache4.xml"/><Relationship Id="rId53" Type="http://schemas.openxmlformats.org/officeDocument/2006/relationships/customXml" Target="../customXml/item9.xml"/><Relationship Id="rId58" Type="http://schemas.openxmlformats.org/officeDocument/2006/relationships/customXml" Target="../customXml/item14.xml"/><Relationship Id="rId74" Type="http://schemas.openxmlformats.org/officeDocument/2006/relationships/customXml" Target="../customXml/item30.xml"/><Relationship Id="rId79" Type="http://schemas.openxmlformats.org/officeDocument/2006/relationships/customXml" Target="../customXml/item35.xml"/><Relationship Id="rId5" Type="http://schemas.openxmlformats.org/officeDocument/2006/relationships/worksheet" Target="worksheets/sheet5.xml"/><Relationship Id="rId90" Type="http://schemas.openxmlformats.org/officeDocument/2006/relationships/customXml" Target="../customXml/item46.xml"/><Relationship Id="rId95" Type="http://schemas.openxmlformats.org/officeDocument/2006/relationships/customXml" Target="../customXml/item51.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43" Type="http://schemas.openxmlformats.org/officeDocument/2006/relationships/powerPivotData" Target="model/item.data"/><Relationship Id="rId48" Type="http://schemas.openxmlformats.org/officeDocument/2006/relationships/customXml" Target="../customXml/item4.xml"/><Relationship Id="rId64" Type="http://schemas.openxmlformats.org/officeDocument/2006/relationships/customXml" Target="../customXml/item20.xml"/><Relationship Id="rId69" Type="http://schemas.openxmlformats.org/officeDocument/2006/relationships/customXml" Target="../customXml/item25.xml"/><Relationship Id="rId80" Type="http://schemas.openxmlformats.org/officeDocument/2006/relationships/customXml" Target="../customXml/item36.xml"/><Relationship Id="rId85" Type="http://schemas.openxmlformats.org/officeDocument/2006/relationships/customXml" Target="../customXml/item41.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pivotCacheDefinition" Target="pivotCache/pivotCacheDefinition25.xml"/><Relationship Id="rId38" Type="http://schemas.openxmlformats.org/officeDocument/2006/relationships/theme" Target="theme/theme1.xml"/><Relationship Id="rId46" Type="http://schemas.openxmlformats.org/officeDocument/2006/relationships/customXml" Target="../customXml/item2.xml"/><Relationship Id="rId59" Type="http://schemas.openxmlformats.org/officeDocument/2006/relationships/customXml" Target="../customXml/item15.xml"/><Relationship Id="rId67" Type="http://schemas.openxmlformats.org/officeDocument/2006/relationships/customXml" Target="../customXml/item23.xml"/><Relationship Id="rId20" Type="http://schemas.openxmlformats.org/officeDocument/2006/relationships/pivotCacheDefinition" Target="pivotCache/pivotCacheDefinition12.xml"/><Relationship Id="rId41" Type="http://schemas.openxmlformats.org/officeDocument/2006/relationships/sharedStrings" Target="sharedStrings.xml"/><Relationship Id="rId54" Type="http://schemas.openxmlformats.org/officeDocument/2006/relationships/customXml" Target="../customXml/item10.xml"/><Relationship Id="rId62" Type="http://schemas.openxmlformats.org/officeDocument/2006/relationships/customXml" Target="../customXml/item18.xml"/><Relationship Id="rId70" Type="http://schemas.openxmlformats.org/officeDocument/2006/relationships/customXml" Target="../customXml/item26.xml"/><Relationship Id="rId75" Type="http://schemas.openxmlformats.org/officeDocument/2006/relationships/customXml" Target="../customXml/item31.xml"/><Relationship Id="rId83" Type="http://schemas.openxmlformats.org/officeDocument/2006/relationships/customXml" Target="../customXml/item39.xml"/><Relationship Id="rId88" Type="http://schemas.openxmlformats.org/officeDocument/2006/relationships/customXml" Target="../customXml/item44.xml"/><Relationship Id="rId91" Type="http://schemas.openxmlformats.org/officeDocument/2006/relationships/customXml" Target="../customXml/item47.xml"/><Relationship Id="rId96" Type="http://schemas.openxmlformats.org/officeDocument/2006/relationships/customXml" Target="../customXml/item5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microsoft.com/office/2007/relationships/slicerCache" Target="slicerCaches/slicerCache3.xml"/><Relationship Id="rId49" Type="http://schemas.openxmlformats.org/officeDocument/2006/relationships/customXml" Target="../customXml/item5.xml"/><Relationship Id="rId57" Type="http://schemas.openxmlformats.org/officeDocument/2006/relationships/customXml" Target="../customXml/item13.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openxmlformats.org/officeDocument/2006/relationships/calcChain" Target="calcChain.xml"/><Relationship Id="rId52" Type="http://schemas.openxmlformats.org/officeDocument/2006/relationships/customXml" Target="../customXml/item8.xml"/><Relationship Id="rId60" Type="http://schemas.openxmlformats.org/officeDocument/2006/relationships/customXml" Target="../customXml/item16.xml"/><Relationship Id="rId65" Type="http://schemas.openxmlformats.org/officeDocument/2006/relationships/customXml" Target="../customXml/item21.xml"/><Relationship Id="rId73" Type="http://schemas.openxmlformats.org/officeDocument/2006/relationships/customXml" Target="../customXml/item29.xml"/><Relationship Id="rId78" Type="http://schemas.openxmlformats.org/officeDocument/2006/relationships/customXml" Target="../customXml/item34.xml"/><Relationship Id="rId81" Type="http://schemas.openxmlformats.org/officeDocument/2006/relationships/customXml" Target="../customXml/item37.xml"/><Relationship Id="rId86" Type="http://schemas.openxmlformats.org/officeDocument/2006/relationships/customXml" Target="../customXml/item42.xml"/><Relationship Id="rId94" Type="http://schemas.openxmlformats.org/officeDocument/2006/relationships/customXml" Target="../customXml/item50.xml"/><Relationship Id="rId99" Type="http://schemas.openxmlformats.org/officeDocument/2006/relationships/customXml" Target="../customXml/item55.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onnections" Target="connections.xml"/><Relationship Id="rId34" Type="http://schemas.microsoft.com/office/2007/relationships/slicerCache" Target="slicerCaches/slicerCache1.xml"/><Relationship Id="rId50" Type="http://schemas.openxmlformats.org/officeDocument/2006/relationships/customXml" Target="../customXml/item6.xml"/><Relationship Id="rId55" Type="http://schemas.openxmlformats.org/officeDocument/2006/relationships/customXml" Target="../customXml/item11.xml"/><Relationship Id="rId76" Type="http://schemas.openxmlformats.org/officeDocument/2006/relationships/customXml" Target="../customXml/item32.xml"/><Relationship Id="rId97" Type="http://schemas.openxmlformats.org/officeDocument/2006/relationships/customXml" Target="../customXml/item53.xml"/><Relationship Id="rId7" Type="http://schemas.openxmlformats.org/officeDocument/2006/relationships/worksheet" Target="worksheets/sheet7.xml"/><Relationship Id="rId71" Type="http://schemas.openxmlformats.org/officeDocument/2006/relationships/customXml" Target="../customXml/item27.xml"/><Relationship Id="rId92" Type="http://schemas.openxmlformats.org/officeDocument/2006/relationships/customXml" Target="../customXml/item48.xml"/><Relationship Id="rId2" Type="http://schemas.openxmlformats.org/officeDocument/2006/relationships/worksheet" Target="worksheets/sheet2.xml"/><Relationship Id="rId29" Type="http://schemas.openxmlformats.org/officeDocument/2006/relationships/pivotCacheDefinition" Target="pivotCache/pivotCacheDefinition21.xml"/><Relationship Id="rId24" Type="http://schemas.openxmlformats.org/officeDocument/2006/relationships/pivotCacheDefinition" Target="pivotCache/pivotCacheDefinition16.xml"/><Relationship Id="rId40" Type="http://schemas.openxmlformats.org/officeDocument/2006/relationships/styles" Target="styles.xml"/><Relationship Id="rId45" Type="http://schemas.openxmlformats.org/officeDocument/2006/relationships/customXml" Target="../customXml/item1.xml"/><Relationship Id="rId66" Type="http://schemas.openxmlformats.org/officeDocument/2006/relationships/customXml" Target="../customXml/item22.xml"/><Relationship Id="rId87" Type="http://schemas.openxmlformats.org/officeDocument/2006/relationships/customXml" Target="../customXml/item43.xml"/><Relationship Id="rId61" Type="http://schemas.openxmlformats.org/officeDocument/2006/relationships/customXml" Target="../customXml/item17.xml"/><Relationship Id="rId82" Type="http://schemas.openxmlformats.org/officeDocument/2006/relationships/customXml" Target="../customXml/item38.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30" Type="http://schemas.openxmlformats.org/officeDocument/2006/relationships/pivotCacheDefinition" Target="pivotCache/pivotCacheDefinition22.xml"/><Relationship Id="rId35" Type="http://schemas.microsoft.com/office/2007/relationships/slicerCache" Target="slicerCaches/slicerCache2.xml"/><Relationship Id="rId56" Type="http://schemas.openxmlformats.org/officeDocument/2006/relationships/customXml" Target="../customXml/item12.xml"/><Relationship Id="rId77" Type="http://schemas.openxmlformats.org/officeDocument/2006/relationships/customXml" Target="../customXml/item33.xml"/><Relationship Id="rId100" Type="http://schemas.openxmlformats.org/officeDocument/2006/relationships/customXml" Target="../customXml/item56.xml"/><Relationship Id="rId8" Type="http://schemas.openxmlformats.org/officeDocument/2006/relationships/worksheet" Target="worksheets/sheet8.xml"/><Relationship Id="rId51" Type="http://schemas.openxmlformats.org/officeDocument/2006/relationships/customXml" Target="../customXml/item7.xml"/><Relationship Id="rId72" Type="http://schemas.openxmlformats.org/officeDocument/2006/relationships/customXml" Target="../customXml/item28.xml"/><Relationship Id="rId93" Type="http://schemas.openxmlformats.org/officeDocument/2006/relationships/customXml" Target="../customXml/item49.xml"/><Relationship Id="rId98" Type="http://schemas.openxmlformats.org/officeDocument/2006/relationships/customXml" Target="../customXml/item5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'Analysis 2'!$J$7</c:f>
              <c:strCache>
                <c:ptCount val="1"/>
                <c:pt idx="0">
                  <c:v>Total Revenue</c:v>
                </c:pt>
              </c:strCache>
            </c:strRef>
          </c:tx>
          <c:spPr>
            <a:ln w="28575" cap="rnd">
              <a:solidFill>
                <a:schemeClr val="accent1"/>
              </a:solidFill>
              <a:round/>
            </a:ln>
            <a:effectLst/>
          </c:spPr>
          <c:marker>
            <c:symbol val="none"/>
          </c:marker>
          <c:dLbls>
            <c:dLbl>
              <c:idx val="0"/>
              <c:tx>
                <c:rich>
                  <a:bodyPr/>
                  <a:lstStyle/>
                  <a:p>
                    <a:fld id="{7CB7256D-55D7-4BA2-8772-4A7C5ABC0045}"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D4A-4C44-A1B8-BB1B65A25935}"/>
                </c:ext>
              </c:extLst>
            </c:dLbl>
            <c:dLbl>
              <c:idx val="1"/>
              <c:tx>
                <c:rich>
                  <a:bodyPr/>
                  <a:lstStyle/>
                  <a:p>
                    <a:fld id="{87E43980-C172-43B9-AB7D-6075142D37C6}"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D4A-4C44-A1B8-BB1B65A25935}"/>
                </c:ext>
              </c:extLst>
            </c:dLbl>
            <c:dLbl>
              <c:idx val="2"/>
              <c:tx>
                <c:rich>
                  <a:bodyPr/>
                  <a:lstStyle/>
                  <a:p>
                    <a:fld id="{BE4ECDEB-E438-4498-83DD-C573A0B9436C}"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D4A-4C44-A1B8-BB1B65A25935}"/>
                </c:ext>
              </c:extLst>
            </c:dLbl>
            <c:dLbl>
              <c:idx val="3"/>
              <c:tx>
                <c:rich>
                  <a:bodyPr/>
                  <a:lstStyle/>
                  <a:p>
                    <a:fld id="{C5924715-48F7-40D7-A167-5B2C563901D1}"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BD4A-4C44-A1B8-BB1B65A25935}"/>
                </c:ext>
              </c:extLst>
            </c:dLbl>
            <c:dLbl>
              <c:idx val="4"/>
              <c:tx>
                <c:rich>
                  <a:bodyPr/>
                  <a:lstStyle/>
                  <a:p>
                    <a:fld id="{9E436273-AC4D-43D9-9A73-65A1BFACC376}"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D4A-4C44-A1B8-BB1B65A25935}"/>
                </c:ext>
              </c:extLst>
            </c:dLbl>
            <c:dLbl>
              <c:idx val="5"/>
              <c:tx>
                <c:rich>
                  <a:bodyPr/>
                  <a:lstStyle/>
                  <a:p>
                    <a:fld id="{6FEE6011-9AE6-44D3-9C00-9DE67F0EEEF2}"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D4A-4C44-A1B8-BB1B65A25935}"/>
                </c:ext>
              </c:extLst>
            </c:dLbl>
            <c:dLbl>
              <c:idx val="6"/>
              <c:tx>
                <c:rich>
                  <a:bodyPr/>
                  <a:lstStyle/>
                  <a:p>
                    <a:fld id="{835B78EA-50BC-41AB-A750-51B4D4E7DD38}"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BD4A-4C44-A1B8-BB1B65A25935}"/>
                </c:ext>
              </c:extLst>
            </c:dLbl>
            <c:dLbl>
              <c:idx val="7"/>
              <c:tx>
                <c:rich>
                  <a:bodyPr/>
                  <a:lstStyle/>
                  <a:p>
                    <a:fld id="{14630CE4-F443-4863-84EC-EC68B84608EC}"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BD4A-4C44-A1B8-BB1B65A25935}"/>
                </c:ext>
              </c:extLst>
            </c:dLbl>
            <c:dLbl>
              <c:idx val="8"/>
              <c:tx>
                <c:rich>
                  <a:bodyPr/>
                  <a:lstStyle/>
                  <a:p>
                    <a:fld id="{72DC71DC-D916-4652-8D12-394EEA8FA275}"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BD4A-4C44-A1B8-BB1B65A25935}"/>
                </c:ext>
              </c:extLst>
            </c:dLbl>
            <c:dLbl>
              <c:idx val="9"/>
              <c:tx>
                <c:rich>
                  <a:bodyPr/>
                  <a:lstStyle/>
                  <a:p>
                    <a:fld id="{6F48B05D-DF15-41AB-ABD3-0563C888AC03}"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BD4A-4C44-A1B8-BB1B65A25935}"/>
                </c:ext>
              </c:extLst>
            </c:dLbl>
            <c:dLbl>
              <c:idx val="10"/>
              <c:tx>
                <c:rich>
                  <a:bodyPr/>
                  <a:lstStyle/>
                  <a:p>
                    <a:fld id="{728FEA45-BA10-4BB6-B84A-1A65DC9EC16A}"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BD4A-4C44-A1B8-BB1B65A25935}"/>
                </c:ext>
              </c:extLst>
            </c:dLbl>
            <c:dLbl>
              <c:idx val="11"/>
              <c:tx>
                <c:rich>
                  <a:bodyPr/>
                  <a:lstStyle/>
                  <a:p>
                    <a:fld id="{A62CF03E-F60B-4BE1-BC55-D1BAA99858AE}"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BD4A-4C44-A1B8-BB1B65A2593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2'!$I$8:$I$19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2'!$J$8:$J$19</c:f>
              <c:numCache>
                <c:formatCode>[&gt;=1000000]\$0,,"M";[&gt;=1000]\$0,"K";0</c:formatCode>
                <c:ptCount val="12"/>
                <c:pt idx="0">
                  <c:v>444162.52000000014</c:v>
                </c:pt>
                <c:pt idx="1">
                  <c:v>423741.52000000037</c:v>
                </c:pt>
                <c:pt idx="2">
                  <c:v>468344.26999999949</c:v>
                </c:pt>
                <c:pt idx="3">
                  <c:v>448652.76000000007</c:v>
                </c:pt>
                <c:pt idx="4">
                  <c:v>480720.64000000001</c:v>
                </c:pt>
                <c:pt idx="5">
                  <c:v>455501.13999999996</c:v>
                </c:pt>
                <c:pt idx="6">
                  <c:v>433725.86000000045</c:v>
                </c:pt>
                <c:pt idx="7">
                  <c:v>485766.24999999977</c:v>
                </c:pt>
                <c:pt idx="8">
                  <c:v>443447.4300000004</c:v>
                </c:pt>
                <c:pt idx="9">
                  <c:v>458984.37999999971</c:v>
                </c:pt>
                <c:pt idx="10">
                  <c:v>462537.40999999939</c:v>
                </c:pt>
                <c:pt idx="11">
                  <c:v>441225.28999999992</c:v>
                </c:pt>
              </c:numCache>
            </c:numRef>
          </c:val>
          <c:smooth val="1"/>
          <c:extLst>
            <c:ext xmlns:c15="http://schemas.microsoft.com/office/drawing/2012/chart" uri="{02D57815-91ED-43cb-92C2-25804820EDAC}">
              <c15:datalabelsRange>
                <c15:f>'Analysis 2'!$L$8:$L$19</c15:f>
                <c15:dlblRangeCache>
                  <c:ptCount val="12"/>
                  <c:pt idx="4">
                    <c:v>$481K</c:v>
                  </c:pt>
                  <c:pt idx="7">
                    <c:v>$486K</c:v>
                  </c:pt>
                </c15:dlblRangeCache>
              </c15:datalabelsRange>
            </c:ext>
            <c:ext xmlns:c16="http://schemas.microsoft.com/office/drawing/2014/chart" uri="{C3380CC4-5D6E-409C-BE32-E72D297353CC}">
              <c16:uniqueId val="{00000000-BD4A-4C44-A1B8-BB1B65A25935}"/>
            </c:ext>
          </c:extLst>
        </c:ser>
        <c:ser>
          <c:idx val="1"/>
          <c:order val="1"/>
          <c:tx>
            <c:strRef>
              <c:f>'Analysis 2'!$K$7</c:f>
              <c:strCache>
                <c:ptCount val="1"/>
                <c:pt idx="0">
                  <c:v>Total Target</c:v>
                </c:pt>
              </c:strCache>
            </c:strRef>
          </c:tx>
          <c:spPr>
            <a:ln w="28575" cap="rnd">
              <a:solidFill>
                <a:schemeClr val="accent2"/>
              </a:solidFill>
              <a:round/>
            </a:ln>
            <a:effectLst/>
          </c:spPr>
          <c:marker>
            <c:symbol val="none"/>
          </c:marker>
          <c:cat>
            <c:strRef>
              <c:f>'Analysis 2'!$I$8:$I$19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2'!$K$8:$K$19</c:f>
              <c:numCache>
                <c:formatCode>[&gt;=1000000]\$0,,"M";[&gt;=1000]\$0,"K";0</c:formatCode>
                <c:ptCount val="12"/>
                <c:pt idx="0">
                  <c:v>439042</c:v>
                </c:pt>
                <c:pt idx="1">
                  <c:v>431279</c:v>
                </c:pt>
                <c:pt idx="2">
                  <c:v>445591</c:v>
                </c:pt>
                <c:pt idx="3">
                  <c:v>453071</c:v>
                </c:pt>
                <c:pt idx="4">
                  <c:v>444167</c:v>
                </c:pt>
                <c:pt idx="5">
                  <c:v>421979</c:v>
                </c:pt>
                <c:pt idx="6">
                  <c:v>456718</c:v>
                </c:pt>
                <c:pt idx="7">
                  <c:v>431727</c:v>
                </c:pt>
                <c:pt idx="8">
                  <c:v>446912</c:v>
                </c:pt>
                <c:pt idx="9">
                  <c:v>414360</c:v>
                </c:pt>
                <c:pt idx="10">
                  <c:v>413371</c:v>
                </c:pt>
                <c:pt idx="11">
                  <c:v>456773</c:v>
                </c:pt>
              </c:numCache>
            </c:numRef>
          </c:val>
          <c:smooth val="1"/>
          <c:extLst>
            <c:ext xmlns:c16="http://schemas.microsoft.com/office/drawing/2014/chart" uri="{C3380CC4-5D6E-409C-BE32-E72D297353CC}">
              <c16:uniqueId val="{00000001-BD4A-4C44-A1B8-BB1B65A25935}"/>
            </c:ext>
          </c:extLst>
        </c:ser>
        <c:dLbls>
          <c:showLegendKey val="0"/>
          <c:showVal val="0"/>
          <c:showCatName val="0"/>
          <c:showSerName val="0"/>
          <c:showPercent val="0"/>
          <c:showBubbleSize val="0"/>
        </c:dLbls>
        <c:smooth val="0"/>
        <c:axId val="2111945184"/>
        <c:axId val="2111945600"/>
      </c:lineChart>
      <c:catAx>
        <c:axId val="211194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945600"/>
        <c:crosses val="autoZero"/>
        <c:auto val="1"/>
        <c:lblAlgn val="ctr"/>
        <c:lblOffset val="100"/>
        <c:noMultiLvlLbl val="0"/>
      </c:catAx>
      <c:valAx>
        <c:axId val="2111945600"/>
        <c:scaling>
          <c:orientation val="minMax"/>
        </c:scaling>
        <c:delete val="0"/>
        <c:axPos val="l"/>
        <c:numFmt formatCode="[&gt;=1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9451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2'!$O$7</c:f>
              <c:strCache>
                <c:ptCount val="1"/>
                <c:pt idx="0">
                  <c:v>Variance</c:v>
                </c:pt>
              </c:strCache>
            </c:strRef>
          </c:tx>
          <c:spPr>
            <a:solidFill>
              <a:schemeClr val="accent1"/>
            </a:solidFill>
            <a:ln>
              <a:noFill/>
            </a:ln>
            <a:effectLst/>
          </c:spPr>
          <c:invertIfNegative val="0"/>
          <c:cat>
            <c:strRef>
              <c:f>'Analysis 2'!$N$8:$N$19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2'!$O$8:$O$19</c:f>
              <c:numCache>
                <c:formatCode>\+0.0%;\-0.0%</c:formatCode>
                <c:ptCount val="12"/>
                <c:pt idx="0">
                  <c:v>1.1662938853230749E-2</c:v>
                </c:pt>
                <c:pt idx="1">
                  <c:v>-1.7477039225187483E-2</c:v>
                </c:pt>
                <c:pt idx="2">
                  <c:v>5.1063127397096203E-2</c:v>
                </c:pt>
                <c:pt idx="3">
                  <c:v>-9.7517607615581932E-3</c:v>
                </c:pt>
                <c:pt idx="4">
                  <c:v>8.2297063942165932E-2</c:v>
                </c:pt>
                <c:pt idx="5">
                  <c:v>7.9440303901378878E-2</c:v>
                </c:pt>
                <c:pt idx="6">
                  <c:v>-5.0342092932618265E-2</c:v>
                </c:pt>
                <c:pt idx="7">
                  <c:v>0.12516995694038077</c:v>
                </c:pt>
                <c:pt idx="8">
                  <c:v>-7.7522420521256973E-3</c:v>
                </c:pt>
                <c:pt idx="9">
                  <c:v>0.10769470991408368</c:v>
                </c:pt>
                <c:pt idx="10">
                  <c:v>0.11894015303443975</c:v>
                </c:pt>
                <c:pt idx="11">
                  <c:v>-3.4038154619471989E-2</c:v>
                </c:pt>
              </c:numCache>
            </c:numRef>
          </c:val>
          <c:extLst>
            <c:ext xmlns:c16="http://schemas.microsoft.com/office/drawing/2014/chart" uri="{C3380CC4-5D6E-409C-BE32-E72D297353CC}">
              <c16:uniqueId val="{00000000-1D7A-4C24-9DF0-29DCE2AFEC0A}"/>
            </c:ext>
          </c:extLst>
        </c:ser>
        <c:dLbls>
          <c:showLegendKey val="0"/>
          <c:showVal val="0"/>
          <c:showCatName val="0"/>
          <c:showSerName val="0"/>
          <c:showPercent val="0"/>
          <c:showBubbleSize val="0"/>
        </c:dLbls>
        <c:gapWidth val="219"/>
        <c:overlap val="-27"/>
        <c:axId val="1989885232"/>
        <c:axId val="1989886064"/>
      </c:barChart>
      <c:catAx>
        <c:axId val="1989885232"/>
        <c:scaling>
          <c:orientation val="minMax"/>
        </c:scaling>
        <c:delete val="1"/>
        <c:axPos val="b"/>
        <c:numFmt formatCode="General" sourceLinked="1"/>
        <c:majorTickMark val="none"/>
        <c:minorTickMark val="none"/>
        <c:tickLblPos val="nextTo"/>
        <c:crossAx val="1989886064"/>
        <c:crosses val="autoZero"/>
        <c:auto val="1"/>
        <c:lblAlgn val="ctr"/>
        <c:lblOffset val="100"/>
        <c:noMultiLvlLbl val="0"/>
      </c:catAx>
      <c:valAx>
        <c:axId val="1989886064"/>
        <c:scaling>
          <c:orientation val="minMax"/>
        </c:scaling>
        <c:delete val="1"/>
        <c:axPos val="l"/>
        <c:numFmt formatCode="\+0.0%;\-0.0%" sourceLinked="1"/>
        <c:majorTickMark val="none"/>
        <c:minorTickMark val="none"/>
        <c:tickLblPos val="nextTo"/>
        <c:crossAx val="198988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2'!$AM$12</c:f>
              <c:strCache>
                <c:ptCount val="1"/>
                <c:pt idx="0">
                  <c:v>Below Average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2'!$AL$13:$AL$16</c:f>
              <c:strCache>
                <c:ptCount val="4"/>
                <c:pt idx="0">
                  <c:v>Q-1</c:v>
                </c:pt>
                <c:pt idx="1">
                  <c:v>Q-2</c:v>
                </c:pt>
                <c:pt idx="2">
                  <c:v>Q-3</c:v>
                </c:pt>
                <c:pt idx="3">
                  <c:v>Q-4</c:v>
                </c:pt>
              </c:strCache>
            </c:strRef>
          </c:cat>
          <c:val>
            <c:numRef>
              <c:f>'Analysis 2'!$AM$13:$AM$16</c:f>
              <c:numCache>
                <c:formatCode>[&gt;=1000000]\$0.00,,"M";[&gt;=1000]\$0.00,"K";0.0</c:formatCode>
                <c:ptCount val="4"/>
                <c:pt idx="0">
                  <c:v>1336248.3099999984</c:v>
                </c:pt>
                <c:pt idx="1">
                  <c:v>1384874.5400000024</c:v>
                </c:pt>
                <c:pt idx="2">
                  <c:v>1362939.5400000014</c:v>
                </c:pt>
                <c:pt idx="3">
                  <c:v>1362747.0800000008</c:v>
                </c:pt>
              </c:numCache>
            </c:numRef>
          </c:val>
          <c:extLst>
            <c:ext xmlns:c16="http://schemas.microsoft.com/office/drawing/2014/chart" uri="{C3380CC4-5D6E-409C-BE32-E72D297353CC}">
              <c16:uniqueId val="{00000000-B53E-44A0-8C72-00DA59031620}"/>
            </c:ext>
          </c:extLst>
        </c:ser>
        <c:ser>
          <c:idx val="1"/>
          <c:order val="1"/>
          <c:tx>
            <c:strRef>
              <c:f>'Analysis 2'!$AN$12</c:f>
              <c:strCache>
                <c:ptCount val="1"/>
                <c:pt idx="0">
                  <c:v>Above Average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'Analysis 2'!$AN$13:$AN$16</c:f>
              <c:numCache>
                <c:formatCode>[&gt;=1000000]\$0.00,,"M";[&gt;=1000]\$0.00,"K";0.0</c:formatCode>
                <c:ptCount val="4"/>
                <c:pt idx="0">
                  <c:v>0</c:v>
                </c:pt>
                <c:pt idx="1">
                  <c:v>1384874.5400000024</c:v>
                </c:pt>
                <c:pt idx="2">
                  <c:v>1362939.5400000014</c:v>
                </c:pt>
                <c:pt idx="3">
                  <c:v>1362747.0800000008</c:v>
                </c:pt>
              </c:numCache>
            </c:numRef>
          </c:val>
          <c:extLst>
            <c:ext xmlns:c16="http://schemas.microsoft.com/office/drawing/2014/chart" uri="{C3380CC4-5D6E-409C-BE32-E72D297353CC}">
              <c16:uniqueId val="{00000004-B53E-44A0-8C72-00DA59031620}"/>
            </c:ext>
          </c:extLst>
        </c:ser>
        <c:dLbls>
          <c:dLblPos val="outEnd"/>
          <c:showLegendKey val="0"/>
          <c:showVal val="1"/>
          <c:showCatName val="0"/>
          <c:showSerName val="0"/>
          <c:showPercent val="0"/>
          <c:showBubbleSize val="0"/>
        </c:dLbls>
        <c:gapWidth val="219"/>
        <c:overlap val="100"/>
        <c:axId val="1505743664"/>
        <c:axId val="1505742000"/>
      </c:barChart>
      <c:catAx>
        <c:axId val="150574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742000"/>
        <c:crosses val="autoZero"/>
        <c:auto val="1"/>
        <c:lblAlgn val="ctr"/>
        <c:lblOffset val="100"/>
        <c:noMultiLvlLbl val="0"/>
      </c:catAx>
      <c:valAx>
        <c:axId val="1505742000"/>
        <c:scaling>
          <c:orientation val="minMax"/>
        </c:scaling>
        <c:delete val="1"/>
        <c:axPos val="l"/>
        <c:numFmt formatCode="[&gt;=1000000]\$0.00,,&quot;M&quot;;[&gt;=1000]\$0.00,&quot;K&quot;;0.0" sourceLinked="1"/>
        <c:majorTickMark val="none"/>
        <c:minorTickMark val="none"/>
        <c:tickLblPos val="nextTo"/>
        <c:crossAx val="150574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2'!$BG$13</c:f>
              <c:strCache>
                <c:ptCount val="1"/>
                <c:pt idx="0">
                  <c:v>Below Average</c:v>
                </c:pt>
              </c:strCache>
            </c:strRef>
          </c:tx>
          <c:spPr>
            <a:solidFill>
              <a:srgbClr val="C1A5CE"/>
            </a:solidFill>
            <a:ln>
              <a:noFill/>
            </a:ln>
            <a:effectLst/>
          </c:spPr>
          <c:invertIfNegative val="0"/>
          <c:dLbls>
            <c:dLbl>
              <c:idx val="0"/>
              <c:tx>
                <c:rich>
                  <a:bodyPr/>
                  <a:lstStyle/>
                  <a:p>
                    <a:fld id="{C1C8E6A2-5AD9-4AB9-A0F2-11E4903045D0}" type="CELLRANGE">
                      <a:rPr lang="en-US"/>
                      <a:pPr/>
                      <a:t>[CELLRANGE]</a:t>
                    </a:fld>
                    <a:endParaRPr lang="en-US" baseline="0"/>
                  </a:p>
                  <a:p>
                    <a:fld id="{8F7754F5-EC52-4997-B162-3CDC3EE94815}"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50AD-4A50-A481-FD0045727CAA}"/>
                </c:ext>
              </c:extLst>
            </c:dLbl>
            <c:dLbl>
              <c:idx val="1"/>
              <c:tx>
                <c:rich>
                  <a:bodyPr/>
                  <a:lstStyle/>
                  <a:p>
                    <a:fld id="{F60D5600-7395-4B17-BB37-80A2C6743828}" type="CELLRANGE">
                      <a:rPr lang="en-US"/>
                      <a:pPr/>
                      <a:t>[CELLRANGE]</a:t>
                    </a:fld>
                    <a:endParaRPr lang="en-US" baseline="0"/>
                  </a:p>
                  <a:p>
                    <a:fld id="{8EDBF53A-818C-49B5-A898-BDB1D1AC8451}"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50AD-4A50-A481-FD0045727CAA}"/>
                </c:ext>
              </c:extLst>
            </c:dLbl>
            <c:dLbl>
              <c:idx val="2"/>
              <c:tx>
                <c:rich>
                  <a:bodyPr/>
                  <a:lstStyle/>
                  <a:p>
                    <a:fld id="{5C52C97F-C4CD-4352-A1AE-31DB8C92AFB4}" type="CELLRANGE">
                      <a:rPr lang="en-US"/>
                      <a:pPr/>
                      <a:t>[CELLRANGE]</a:t>
                    </a:fld>
                    <a:endParaRPr lang="en-US" baseline="0"/>
                  </a:p>
                  <a:p>
                    <a:fld id="{69B08F4E-6B5E-4898-8FE2-8F4507581F04}"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50AD-4A50-A481-FD0045727CAA}"/>
                </c:ext>
              </c:extLst>
            </c:dLbl>
            <c:dLbl>
              <c:idx val="3"/>
              <c:tx>
                <c:rich>
                  <a:bodyPr/>
                  <a:lstStyle/>
                  <a:p>
                    <a:fld id="{B1537172-BCE9-4EE3-A880-E16536F7C0CC}" type="CELLRANGE">
                      <a:rPr lang="en-US"/>
                      <a:pPr/>
                      <a:t>[CELLRANGE]</a:t>
                    </a:fld>
                    <a:endParaRPr lang="en-US" baseline="0"/>
                  </a:p>
                  <a:p>
                    <a:fld id="{9EBDEAB2-AF67-4BAF-B7C9-10EB3E46880E}"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50AD-4A50-A481-FD0045727CAA}"/>
                </c:ext>
              </c:extLst>
            </c:dLbl>
            <c:dLbl>
              <c:idx val="4"/>
              <c:tx>
                <c:rich>
                  <a:bodyPr/>
                  <a:lstStyle/>
                  <a:p>
                    <a:fld id="{5CDAE6E1-DC1E-4D50-8AB2-2EEE3AD801ED}" type="CELLRANGE">
                      <a:rPr lang="en-US"/>
                      <a:pPr/>
                      <a:t>[CELLRANGE]</a:t>
                    </a:fld>
                    <a:endParaRPr lang="en-US" baseline="0"/>
                  </a:p>
                  <a:p>
                    <a:fld id="{DB027F17-B220-44EF-9340-F33322EBC603}"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50AD-4A50-A481-FD0045727CAA}"/>
                </c:ext>
              </c:extLst>
            </c:dLbl>
            <c:dLbl>
              <c:idx val="5"/>
              <c:tx>
                <c:rich>
                  <a:bodyPr/>
                  <a:lstStyle/>
                  <a:p>
                    <a:fld id="{AA6DA83B-690B-4386-984F-703346C1345A}" type="CELLRANGE">
                      <a:rPr lang="en-US"/>
                      <a:pPr/>
                      <a:t>[CELLRANGE]</a:t>
                    </a:fld>
                    <a:endParaRPr lang="en-US" baseline="0"/>
                  </a:p>
                  <a:p>
                    <a:fld id="{40D389B1-A01E-4BDE-BA75-A04110A9F1C3}"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9-50AD-4A50-A481-FD0045727CAA}"/>
                </c:ext>
              </c:extLst>
            </c:dLbl>
            <c:dLbl>
              <c:idx val="6"/>
              <c:tx>
                <c:rich>
                  <a:bodyPr/>
                  <a:lstStyle/>
                  <a:p>
                    <a:fld id="{46B51042-696B-4C99-8318-EFD189B3E372}" type="CELLRANGE">
                      <a:rPr lang="en-US"/>
                      <a:pPr/>
                      <a:t>[CELLRANGE]</a:t>
                    </a:fld>
                    <a:endParaRPr lang="en-US" baseline="0"/>
                  </a:p>
                  <a:p>
                    <a:fld id="{0731B593-F0C5-4E03-8DC2-7A3CCAC00839}"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A-50AD-4A50-A481-FD0045727CA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2'!$BF$14:$BF$20</c:f>
              <c:strCache>
                <c:ptCount val="7"/>
                <c:pt idx="0">
                  <c:v>Sun</c:v>
                </c:pt>
                <c:pt idx="1">
                  <c:v>Mon</c:v>
                </c:pt>
                <c:pt idx="2">
                  <c:v>Tue</c:v>
                </c:pt>
                <c:pt idx="3">
                  <c:v>Wed</c:v>
                </c:pt>
                <c:pt idx="4">
                  <c:v>Thu</c:v>
                </c:pt>
                <c:pt idx="5">
                  <c:v>Fri</c:v>
                </c:pt>
                <c:pt idx="6">
                  <c:v>Sat</c:v>
                </c:pt>
              </c:strCache>
            </c:strRef>
          </c:cat>
          <c:val>
            <c:numRef>
              <c:f>'Analysis 2'!$BG$14:$BG$20</c:f>
              <c:numCache>
                <c:formatCode>[&gt;=1000000]\$0.0,,"M";[&gt;=1000]\$0.0,"K";0</c:formatCode>
                <c:ptCount val="7"/>
                <c:pt idx="0">
                  <c:v>765868.27999999898</c:v>
                </c:pt>
                <c:pt idx="1">
                  <c:v>789470.8800000028</c:v>
                </c:pt>
                <c:pt idx="2">
                  <c:v>772166.82999999914</c:v>
                </c:pt>
                <c:pt idx="3">
                  <c:v>774303.62999999756</c:v>
                </c:pt>
                <c:pt idx="4">
                  <c:v>795985.00999999966</c:v>
                </c:pt>
                <c:pt idx="5">
                  <c:v>762351.78000000084</c:v>
                </c:pt>
                <c:pt idx="6">
                  <c:v>786663.06000000041</c:v>
                </c:pt>
              </c:numCache>
            </c:numRef>
          </c:val>
          <c:extLst>
            <c:ext xmlns:c15="http://schemas.microsoft.com/office/drawing/2012/chart" uri="{02D57815-91ED-43cb-92C2-25804820EDAC}">
              <c15:datalabelsRange>
                <c15:f>'Analysis 2'!$BD$14:$BD$20</c15:f>
                <c15:dlblRangeCache>
                  <c:ptCount val="7"/>
                  <c:pt idx="1">
                    <c:v>3.08%</c:v>
                  </c:pt>
                  <c:pt idx="2">
                    <c:v>-2.19%</c:v>
                  </c:pt>
                  <c:pt idx="3">
                    <c:v>0.28%</c:v>
                  </c:pt>
                  <c:pt idx="4">
                    <c:v>2.80%</c:v>
                  </c:pt>
                  <c:pt idx="5">
                    <c:v>-4.23%</c:v>
                  </c:pt>
                  <c:pt idx="6">
                    <c:v>3.19%</c:v>
                  </c:pt>
                </c15:dlblRangeCache>
              </c15:datalabelsRange>
            </c:ext>
            <c:ext xmlns:c16="http://schemas.microsoft.com/office/drawing/2014/chart" uri="{C3380CC4-5D6E-409C-BE32-E72D297353CC}">
              <c16:uniqueId val="{00000000-50AD-4A50-A481-FD0045727CAA}"/>
            </c:ext>
          </c:extLst>
        </c:ser>
        <c:ser>
          <c:idx val="1"/>
          <c:order val="1"/>
          <c:tx>
            <c:strRef>
              <c:f>'Analysis 2'!$BH$13</c:f>
              <c:strCache>
                <c:ptCount val="1"/>
                <c:pt idx="0">
                  <c:v>Above Average</c:v>
                </c:pt>
              </c:strCache>
            </c:strRef>
          </c:tx>
          <c:spPr>
            <a:solidFill>
              <a:srgbClr val="603D99"/>
            </a:solidFill>
            <a:ln>
              <a:noFill/>
            </a:ln>
            <a:effectLst/>
          </c:spPr>
          <c:invertIfNegative val="0"/>
          <c:val>
            <c:numRef>
              <c:f>'Analysis 2'!$BH$14:$BH$20</c:f>
              <c:numCache>
                <c:formatCode>[&gt;=1000000]\$0.0,,"M";[&gt;=1000]\$0.0,"K";0</c:formatCode>
                <c:ptCount val="7"/>
                <c:pt idx="0">
                  <c:v>0</c:v>
                </c:pt>
                <c:pt idx="1">
                  <c:v>789470.8800000028</c:v>
                </c:pt>
                <c:pt idx="2">
                  <c:v>0</c:v>
                </c:pt>
                <c:pt idx="3">
                  <c:v>0</c:v>
                </c:pt>
                <c:pt idx="4">
                  <c:v>795985.00999999966</c:v>
                </c:pt>
                <c:pt idx="5">
                  <c:v>0</c:v>
                </c:pt>
                <c:pt idx="6">
                  <c:v>786663.06000000041</c:v>
                </c:pt>
              </c:numCache>
            </c:numRef>
          </c:val>
          <c:extLst>
            <c:ext xmlns:c16="http://schemas.microsoft.com/office/drawing/2014/chart" uri="{C3380CC4-5D6E-409C-BE32-E72D297353CC}">
              <c16:uniqueId val="{00000002-50AD-4A50-A481-FD0045727CAA}"/>
            </c:ext>
          </c:extLst>
        </c:ser>
        <c:dLbls>
          <c:showLegendKey val="0"/>
          <c:showVal val="0"/>
          <c:showCatName val="0"/>
          <c:showSerName val="0"/>
          <c:showPercent val="0"/>
          <c:showBubbleSize val="0"/>
        </c:dLbls>
        <c:gapWidth val="219"/>
        <c:overlap val="100"/>
        <c:axId val="1846151968"/>
        <c:axId val="1846149056"/>
      </c:barChart>
      <c:lineChart>
        <c:grouping val="standard"/>
        <c:varyColors val="0"/>
        <c:ser>
          <c:idx val="2"/>
          <c:order val="2"/>
          <c:tx>
            <c:strRef>
              <c:f>'Analysis 2'!$BI$13</c:f>
              <c:strCache>
                <c:ptCount val="1"/>
                <c:pt idx="0">
                  <c:v>Average</c:v>
                </c:pt>
              </c:strCache>
            </c:strRef>
          </c:tx>
          <c:spPr>
            <a:ln w="28575" cap="rnd">
              <a:solidFill>
                <a:srgbClr val="3AC3D6"/>
              </a:solidFill>
              <a:prstDash val="sysDash"/>
              <a:round/>
            </a:ln>
            <a:effectLst/>
          </c:spPr>
          <c:marker>
            <c:symbol val="none"/>
          </c:marker>
          <c:val>
            <c:numRef>
              <c:f>'Analysis 2'!$BI$14:$BI$20</c:f>
              <c:numCache>
                <c:formatCode>[&gt;=1000000]\$0.0,,"M";[&gt;=1000]\$0.0,"K";0</c:formatCode>
                <c:ptCount val="7"/>
                <c:pt idx="0">
                  <c:v>778115.63857142848</c:v>
                </c:pt>
                <c:pt idx="1">
                  <c:v>778115.63857142848</c:v>
                </c:pt>
                <c:pt idx="2">
                  <c:v>778115.63857142848</c:v>
                </c:pt>
                <c:pt idx="3">
                  <c:v>778115.63857142848</c:v>
                </c:pt>
                <c:pt idx="4">
                  <c:v>778115.63857142848</c:v>
                </c:pt>
                <c:pt idx="5">
                  <c:v>778115.63857142848</c:v>
                </c:pt>
                <c:pt idx="6">
                  <c:v>778115.63857142848</c:v>
                </c:pt>
              </c:numCache>
            </c:numRef>
          </c:val>
          <c:smooth val="0"/>
          <c:extLst>
            <c:ext xmlns:c16="http://schemas.microsoft.com/office/drawing/2014/chart" uri="{C3380CC4-5D6E-409C-BE32-E72D297353CC}">
              <c16:uniqueId val="{00000003-50AD-4A50-A481-FD0045727CAA}"/>
            </c:ext>
          </c:extLst>
        </c:ser>
        <c:dLbls>
          <c:showLegendKey val="0"/>
          <c:showVal val="0"/>
          <c:showCatName val="0"/>
          <c:showSerName val="0"/>
          <c:showPercent val="0"/>
          <c:showBubbleSize val="0"/>
        </c:dLbls>
        <c:marker val="1"/>
        <c:smooth val="0"/>
        <c:axId val="1846151968"/>
        <c:axId val="1846149056"/>
      </c:lineChart>
      <c:catAx>
        <c:axId val="184615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149056"/>
        <c:crosses val="autoZero"/>
        <c:auto val="1"/>
        <c:lblAlgn val="ctr"/>
        <c:lblOffset val="100"/>
        <c:noMultiLvlLbl val="0"/>
      </c:catAx>
      <c:valAx>
        <c:axId val="1846149056"/>
        <c:scaling>
          <c:orientation val="minMax"/>
        </c:scaling>
        <c:delete val="1"/>
        <c:axPos val="l"/>
        <c:numFmt formatCode="[&gt;=1000000]\$0.0,,&quot;M&quot;;[&gt;=1000]\$0.0,&quot;K&quot;;0" sourceLinked="1"/>
        <c:majorTickMark val="none"/>
        <c:minorTickMark val="none"/>
        <c:tickLblPos val="nextTo"/>
        <c:crossAx val="184615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3'!$K$23</c:f>
              <c:strCache>
                <c:ptCount val="1"/>
                <c:pt idx="0">
                  <c:v>Profit Margin</c:v>
                </c:pt>
              </c:strCache>
            </c:strRef>
          </c:tx>
          <c:spPr>
            <a:solidFill>
              <a:schemeClr val="accent1"/>
            </a:solidFill>
            <a:ln>
              <a:noFill/>
            </a:ln>
            <a:effectLst/>
          </c:spPr>
          <c:invertIfNegative val="0"/>
          <c:cat>
            <c:strRef>
              <c:f>'Analysis 3'!$J$24:$J$28</c:f>
              <c:strCache>
                <c:ptCount val="5"/>
                <c:pt idx="0">
                  <c:v>Travis Ewing</c:v>
                </c:pt>
                <c:pt idx="1">
                  <c:v>Lisa West</c:v>
                </c:pt>
                <c:pt idx="2">
                  <c:v>Bobby Abbott</c:v>
                </c:pt>
                <c:pt idx="3">
                  <c:v>Christine Hawkins</c:v>
                </c:pt>
                <c:pt idx="4">
                  <c:v>Jeffery Powell</c:v>
                </c:pt>
              </c:strCache>
            </c:strRef>
          </c:cat>
          <c:val>
            <c:numRef>
              <c:f>'Analysis 3'!$K$24:$K$28</c:f>
              <c:numCache>
                <c:formatCode>[&gt;=1000000]\$0.0,,"M";[&gt;=1000]\$0.0,"K";\$0</c:formatCode>
                <c:ptCount val="5"/>
                <c:pt idx="0">
                  <c:v>130.20000000000073</c:v>
                </c:pt>
                <c:pt idx="1">
                  <c:v>912.82000000000062</c:v>
                </c:pt>
                <c:pt idx="2">
                  <c:v>992.27999999999975</c:v>
                </c:pt>
                <c:pt idx="3">
                  <c:v>1362.7800000000007</c:v>
                </c:pt>
                <c:pt idx="4">
                  <c:v>1387.2399999999998</c:v>
                </c:pt>
              </c:numCache>
            </c:numRef>
          </c:val>
          <c:extLst>
            <c:ext xmlns:c16="http://schemas.microsoft.com/office/drawing/2014/chart" uri="{C3380CC4-5D6E-409C-BE32-E72D297353CC}">
              <c16:uniqueId val="{00000000-0809-46FF-872C-F1334CEA7239}"/>
            </c:ext>
          </c:extLst>
        </c:ser>
        <c:dLbls>
          <c:showLegendKey val="0"/>
          <c:showVal val="0"/>
          <c:showCatName val="0"/>
          <c:showSerName val="0"/>
          <c:showPercent val="0"/>
          <c:showBubbleSize val="0"/>
        </c:dLbls>
        <c:gapWidth val="219"/>
        <c:overlap val="-27"/>
        <c:axId val="292322576"/>
        <c:axId val="292316752"/>
      </c:barChart>
      <c:catAx>
        <c:axId val="29232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316752"/>
        <c:crosses val="autoZero"/>
        <c:auto val="1"/>
        <c:lblAlgn val="ctr"/>
        <c:lblOffset val="100"/>
        <c:noMultiLvlLbl val="0"/>
      </c:catAx>
      <c:valAx>
        <c:axId val="292316752"/>
        <c:scaling>
          <c:orientation val="minMax"/>
        </c:scaling>
        <c:delete val="1"/>
        <c:axPos val="l"/>
        <c:numFmt formatCode="[&gt;=1000000]\$0.0,,&quot;M&quot;;[&gt;=1000]\$0.0,&quot;K&quot;;\$0" sourceLinked="1"/>
        <c:majorTickMark val="none"/>
        <c:minorTickMark val="none"/>
        <c:tickLblPos val="nextTo"/>
        <c:crossAx val="29232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[Kix Business Sales Data Analysis.xlsx]Analysis 3!Customer Age Group</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3'!$Z$7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3'!$Y$8:$Y$13</c:f>
              <c:strCache>
                <c:ptCount val="5"/>
                <c:pt idx="0">
                  <c:v>0-20</c:v>
                </c:pt>
                <c:pt idx="1">
                  <c:v>21-30</c:v>
                </c:pt>
                <c:pt idx="2">
                  <c:v>31-40</c:v>
                </c:pt>
                <c:pt idx="3">
                  <c:v>41-50</c:v>
                </c:pt>
                <c:pt idx="4">
                  <c:v>50+</c:v>
                </c:pt>
              </c:strCache>
            </c:strRef>
          </c:cat>
          <c:val>
            <c:numRef>
              <c:f>'Analysis 3'!$Z$8:$Z$13</c:f>
              <c:numCache>
                <c:formatCode>[&gt;=1000000]\$0,,"M";[&gt;=1000]\$0,"K";0</c:formatCode>
                <c:ptCount val="5"/>
                <c:pt idx="0">
                  <c:v>81110.129999999859</c:v>
                </c:pt>
                <c:pt idx="1">
                  <c:v>401331.28999999946</c:v>
                </c:pt>
                <c:pt idx="2">
                  <c:v>429027.98999999859</c:v>
                </c:pt>
                <c:pt idx="3">
                  <c:v>486342.10000000207</c:v>
                </c:pt>
                <c:pt idx="4">
                  <c:v>899700.54999999912</c:v>
                </c:pt>
              </c:numCache>
            </c:numRef>
          </c:val>
          <c:extLst>
            <c:ext xmlns:c16="http://schemas.microsoft.com/office/drawing/2014/chart" uri="{C3380CC4-5D6E-409C-BE32-E72D297353CC}">
              <c16:uniqueId val="{00000000-D1C0-4C5C-8221-A31CD958D8A7}"/>
            </c:ext>
          </c:extLst>
        </c:ser>
        <c:dLbls>
          <c:dLblPos val="outEnd"/>
          <c:showLegendKey val="0"/>
          <c:showVal val="1"/>
          <c:showCatName val="0"/>
          <c:showSerName val="0"/>
          <c:showPercent val="0"/>
          <c:showBubbleSize val="0"/>
        </c:dLbls>
        <c:gapWidth val="219"/>
        <c:overlap val="-27"/>
        <c:axId val="730802912"/>
        <c:axId val="730803744"/>
      </c:barChart>
      <c:catAx>
        <c:axId val="73080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03744"/>
        <c:crosses val="autoZero"/>
        <c:auto val="1"/>
        <c:lblAlgn val="ctr"/>
        <c:lblOffset val="100"/>
        <c:noMultiLvlLbl val="0"/>
      </c:catAx>
      <c:valAx>
        <c:axId val="730803744"/>
        <c:scaling>
          <c:orientation val="minMax"/>
        </c:scaling>
        <c:delete val="1"/>
        <c:axPos val="l"/>
        <c:numFmt formatCode="[&gt;=1000000]\$0,,&quot;M&quot;;[&gt;=1000]\$0,&quot;K&quot;;0" sourceLinked="1"/>
        <c:majorTickMark val="none"/>
        <c:minorTickMark val="none"/>
        <c:tickLblPos val="nextTo"/>
        <c:crossAx val="730802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1"/>
          <c:order val="1"/>
          <c:tx>
            <c:strRef>
              <c:f>'Analysis 3'!$AW$7</c:f>
              <c:strCache>
                <c:ptCount val="1"/>
                <c:pt idx="0">
                  <c:v>Profit Margin</c:v>
                </c:pt>
              </c:strCache>
            </c:strRef>
          </c:tx>
          <c:spPr>
            <a:gradFill>
              <a:gsLst>
                <a:gs pos="99000">
                  <a:schemeClr val="accent1">
                    <a:lumMod val="5000"/>
                    <a:lumOff val="95000"/>
                  </a:schemeClr>
                </a:gs>
                <a:gs pos="8000">
                  <a:srgbClr val="BB9BC9"/>
                </a:gs>
                <a:gs pos="0">
                  <a:srgbClr val="603D99"/>
                </a:gs>
              </a:gsLst>
              <a:lin ang="5400000" scaled="1"/>
            </a:gradFill>
            <a:ln>
              <a:noFill/>
            </a:ln>
            <a:effectLst/>
          </c:spPr>
          <c:val>
            <c:numRef>
              <c:f>'Analysis 3'!$AW$8:$AW$19</c:f>
              <c:numCache>
                <c:formatCode>[&gt;=1000000]\$0.0,,"M";[&gt;=1000]\$0.0,"K";\$0</c:formatCode>
                <c:ptCount val="12"/>
                <c:pt idx="0">
                  <c:v>177715.38000000006</c:v>
                </c:pt>
                <c:pt idx="1">
                  <c:v>177756.57000000004</c:v>
                </c:pt>
                <c:pt idx="2">
                  <c:v>204515.86999999941</c:v>
                </c:pt>
                <c:pt idx="3">
                  <c:v>192977.04000000018</c:v>
                </c:pt>
                <c:pt idx="4">
                  <c:v>205642.85000000033</c:v>
                </c:pt>
                <c:pt idx="5">
                  <c:v>195489.95000000042</c:v>
                </c:pt>
                <c:pt idx="6">
                  <c:v>182737.19000000047</c:v>
                </c:pt>
                <c:pt idx="7">
                  <c:v>208599.36000000034</c:v>
                </c:pt>
                <c:pt idx="8">
                  <c:v>190084.82000000039</c:v>
                </c:pt>
                <c:pt idx="9">
                  <c:v>190384.21999999968</c:v>
                </c:pt>
                <c:pt idx="10">
                  <c:v>192253.24999999942</c:v>
                </c:pt>
                <c:pt idx="11">
                  <c:v>179355.56000000011</c:v>
                </c:pt>
              </c:numCache>
            </c:numRef>
          </c:val>
          <c:extLst>
            <c:ext xmlns:c16="http://schemas.microsoft.com/office/drawing/2014/chart" uri="{C3380CC4-5D6E-409C-BE32-E72D297353CC}">
              <c16:uniqueId val="{00000002-28BF-4610-8BF4-C9E30EAF024B}"/>
            </c:ext>
          </c:extLst>
        </c:ser>
        <c:dLbls>
          <c:showLegendKey val="0"/>
          <c:showVal val="0"/>
          <c:showCatName val="0"/>
          <c:showSerName val="0"/>
          <c:showPercent val="0"/>
          <c:showBubbleSize val="0"/>
        </c:dLbls>
        <c:axId val="739532128"/>
        <c:axId val="739533792"/>
      </c:areaChart>
      <c:lineChart>
        <c:grouping val="standard"/>
        <c:varyColors val="0"/>
        <c:ser>
          <c:idx val="0"/>
          <c:order val="0"/>
          <c:tx>
            <c:strRef>
              <c:f>'Analysis 3'!$AV$7</c:f>
              <c:strCache>
                <c:ptCount val="1"/>
                <c:pt idx="0">
                  <c:v>Profit Margin</c:v>
                </c:pt>
              </c:strCache>
            </c:strRef>
          </c:tx>
          <c:spPr>
            <a:ln w="28575" cap="rnd">
              <a:solidFill>
                <a:srgbClr val="523484">
                  <a:alpha val="98000"/>
                </a:srgbClr>
              </a:solidFill>
              <a:round/>
            </a:ln>
            <a:effectLst/>
          </c:spPr>
          <c:marker>
            <c:symbol val="circle"/>
            <c:size val="5"/>
            <c:spPr>
              <a:solidFill>
                <a:srgbClr val="402866"/>
              </a:solidFill>
              <a:ln w="9525">
                <a:noFill/>
              </a:ln>
              <a:effectLst/>
            </c:spPr>
          </c:marker>
          <c:dLbls>
            <c:dLbl>
              <c:idx val="0"/>
              <c:tx>
                <c:rich>
                  <a:bodyPr/>
                  <a:lstStyle/>
                  <a:p>
                    <a:fld id="{3CFA5E18-EB7F-425A-BC0B-ECD73431D18C}" type="CELLRANGE">
                      <a:rPr lang="en-US"/>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28BF-4610-8BF4-C9E30EAF024B}"/>
                </c:ext>
              </c:extLst>
            </c:dLbl>
            <c:dLbl>
              <c:idx val="1"/>
              <c:tx>
                <c:rich>
                  <a:bodyPr/>
                  <a:lstStyle/>
                  <a:p>
                    <a:fld id="{8B019E78-AF98-42CD-B373-2FA8C5FDE088}" type="CELLRANGE">
                      <a:rPr lang="en-US"/>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28BF-4610-8BF4-C9E30EAF024B}"/>
                </c:ext>
              </c:extLst>
            </c:dLbl>
            <c:dLbl>
              <c:idx val="2"/>
              <c:tx>
                <c:rich>
                  <a:bodyPr/>
                  <a:lstStyle/>
                  <a:p>
                    <a:fld id="{2AA7CF30-0569-4BB9-A437-BCA5F31C57E0}" type="CELLRANGE">
                      <a:rPr lang="en-US"/>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28BF-4610-8BF4-C9E30EAF024B}"/>
                </c:ext>
              </c:extLst>
            </c:dLbl>
            <c:dLbl>
              <c:idx val="3"/>
              <c:tx>
                <c:rich>
                  <a:bodyPr/>
                  <a:lstStyle/>
                  <a:p>
                    <a:fld id="{B970FC27-22C6-4605-ADE7-0C84A59A5A59}" type="CELLRANGE">
                      <a:rPr lang="en-US"/>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28BF-4610-8BF4-C9E30EAF024B}"/>
                </c:ext>
              </c:extLst>
            </c:dLbl>
            <c:dLbl>
              <c:idx val="4"/>
              <c:tx>
                <c:rich>
                  <a:bodyPr/>
                  <a:lstStyle/>
                  <a:p>
                    <a:fld id="{34BFC449-E2DF-4A70-9E51-0FAB40C36E3B}" type="CELLRANGE">
                      <a:rPr lang="en-US"/>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28BF-4610-8BF4-C9E30EAF024B}"/>
                </c:ext>
              </c:extLst>
            </c:dLbl>
            <c:dLbl>
              <c:idx val="5"/>
              <c:tx>
                <c:rich>
                  <a:bodyPr/>
                  <a:lstStyle/>
                  <a:p>
                    <a:fld id="{F1030911-0F41-4BBE-ADA0-50A2131A2CFD}" type="CELLRANGE">
                      <a:rPr lang="en-US"/>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28BF-4610-8BF4-C9E30EAF024B}"/>
                </c:ext>
              </c:extLst>
            </c:dLbl>
            <c:dLbl>
              <c:idx val="6"/>
              <c:tx>
                <c:rich>
                  <a:bodyPr/>
                  <a:lstStyle/>
                  <a:p>
                    <a:fld id="{0DBEFBAD-102F-4EF2-8EC1-BD6AE56FCF87}" type="CELLRANGE">
                      <a:rPr lang="en-US"/>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9-28BF-4610-8BF4-C9E30EAF024B}"/>
                </c:ext>
              </c:extLst>
            </c:dLbl>
            <c:dLbl>
              <c:idx val="7"/>
              <c:tx>
                <c:rich>
                  <a:bodyPr/>
                  <a:lstStyle/>
                  <a:p>
                    <a:fld id="{996875C5-9EB6-4B10-A929-FF05F02DAA6E}" type="CELLRANGE">
                      <a:rPr lang="en-US"/>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A-28BF-4610-8BF4-C9E30EAF024B}"/>
                </c:ext>
              </c:extLst>
            </c:dLbl>
            <c:dLbl>
              <c:idx val="8"/>
              <c:tx>
                <c:rich>
                  <a:bodyPr/>
                  <a:lstStyle/>
                  <a:p>
                    <a:fld id="{43AEDB46-8703-4C8A-8617-281524BCEC70}" type="CELLRANGE">
                      <a:rPr lang="en-US"/>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B-28BF-4610-8BF4-C9E30EAF024B}"/>
                </c:ext>
              </c:extLst>
            </c:dLbl>
            <c:dLbl>
              <c:idx val="9"/>
              <c:tx>
                <c:rich>
                  <a:bodyPr/>
                  <a:lstStyle/>
                  <a:p>
                    <a:fld id="{19622D62-BB24-4A60-AF87-E7A3D53207F1}" type="CELLRANGE">
                      <a:rPr lang="en-US"/>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C-28BF-4610-8BF4-C9E30EAF024B}"/>
                </c:ext>
              </c:extLst>
            </c:dLbl>
            <c:dLbl>
              <c:idx val="10"/>
              <c:tx>
                <c:rich>
                  <a:bodyPr/>
                  <a:lstStyle/>
                  <a:p>
                    <a:fld id="{CF20C364-D57A-4A25-A761-DBD771943709}" type="CELLRANGE">
                      <a:rPr lang="en-US"/>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D-28BF-4610-8BF4-C9E30EAF024B}"/>
                </c:ext>
              </c:extLst>
            </c:dLbl>
            <c:dLbl>
              <c:idx val="11"/>
              <c:tx>
                <c:rich>
                  <a:bodyPr/>
                  <a:lstStyle/>
                  <a:p>
                    <a:fld id="{35E5566B-D219-4454-B250-53B01B2D7978}" type="CELLRANGE">
                      <a:rPr lang="en-US"/>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E-28BF-4610-8BF4-C9E30EAF024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3'!$AU$8:$AU$19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3'!$AV$8:$AV$19</c:f>
              <c:numCache>
                <c:formatCode>[&gt;=1000000]\$0.0,,"M";[&gt;=1000]\$0.0,"K";\$0</c:formatCode>
                <c:ptCount val="12"/>
                <c:pt idx="0">
                  <c:v>177715.38000000006</c:v>
                </c:pt>
                <c:pt idx="1">
                  <c:v>177756.57000000004</c:v>
                </c:pt>
                <c:pt idx="2">
                  <c:v>204515.86999999941</c:v>
                </c:pt>
                <c:pt idx="3">
                  <c:v>192977.04000000018</c:v>
                </c:pt>
                <c:pt idx="4">
                  <c:v>205642.85000000033</c:v>
                </c:pt>
                <c:pt idx="5">
                  <c:v>195489.95000000042</c:v>
                </c:pt>
                <c:pt idx="6">
                  <c:v>182737.19000000047</c:v>
                </c:pt>
                <c:pt idx="7">
                  <c:v>208599.36000000034</c:v>
                </c:pt>
                <c:pt idx="8">
                  <c:v>190084.82000000039</c:v>
                </c:pt>
                <c:pt idx="9">
                  <c:v>190384.21999999968</c:v>
                </c:pt>
                <c:pt idx="10">
                  <c:v>192253.24999999942</c:v>
                </c:pt>
                <c:pt idx="11">
                  <c:v>179355.56000000011</c:v>
                </c:pt>
              </c:numCache>
            </c:numRef>
          </c:val>
          <c:smooth val="1"/>
          <c:extLst>
            <c:ext xmlns:c15="http://schemas.microsoft.com/office/drawing/2012/chart" uri="{02D57815-91ED-43cb-92C2-25804820EDAC}">
              <c15:datalabelsRange>
                <c15:f>'Analysis 3'!$AO$8:$AO$19</c15:f>
                <c15:dlblRangeCache>
                  <c:ptCount val="12"/>
                  <c:pt idx="1">
                    <c:v>+0.0%</c:v>
                  </c:pt>
                  <c:pt idx="2">
                    <c:v>+15.1%</c:v>
                  </c:pt>
                  <c:pt idx="3">
                    <c:v>-5.6%</c:v>
                  </c:pt>
                  <c:pt idx="4">
                    <c:v>+6.6%</c:v>
                  </c:pt>
                  <c:pt idx="5">
                    <c:v>-4.9%</c:v>
                  </c:pt>
                  <c:pt idx="6">
                    <c:v>-6.5%</c:v>
                  </c:pt>
                  <c:pt idx="7">
                    <c:v>+14.2%</c:v>
                  </c:pt>
                  <c:pt idx="8">
                    <c:v>-8.9%</c:v>
                  </c:pt>
                  <c:pt idx="9">
                    <c:v>+0.2%</c:v>
                  </c:pt>
                  <c:pt idx="10">
                    <c:v>+1.0%</c:v>
                  </c:pt>
                  <c:pt idx="11">
                    <c:v>-6.7%</c:v>
                  </c:pt>
                </c15:dlblRangeCache>
              </c15:datalabelsRange>
            </c:ext>
            <c:ext xmlns:c16="http://schemas.microsoft.com/office/drawing/2014/chart" uri="{C3380CC4-5D6E-409C-BE32-E72D297353CC}">
              <c16:uniqueId val="{00000000-28BF-4610-8BF4-C9E30EAF024B}"/>
            </c:ext>
          </c:extLst>
        </c:ser>
        <c:dLbls>
          <c:showLegendKey val="0"/>
          <c:showVal val="0"/>
          <c:showCatName val="0"/>
          <c:showSerName val="0"/>
          <c:showPercent val="0"/>
          <c:showBubbleSize val="0"/>
        </c:dLbls>
        <c:marker val="1"/>
        <c:smooth val="0"/>
        <c:axId val="739532128"/>
        <c:axId val="739533792"/>
      </c:lineChart>
      <c:catAx>
        <c:axId val="73953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533792"/>
        <c:crosses val="autoZero"/>
        <c:auto val="1"/>
        <c:lblAlgn val="ctr"/>
        <c:lblOffset val="100"/>
        <c:noMultiLvlLbl val="0"/>
      </c:catAx>
      <c:valAx>
        <c:axId val="739533792"/>
        <c:scaling>
          <c:orientation val="minMax"/>
        </c:scaling>
        <c:delete val="1"/>
        <c:axPos val="l"/>
        <c:numFmt formatCode="[&gt;=1000000]\$0.0,,&quot;M&quot;;[&gt;=1000]\$0.0,&quot;K&quot;;\$0" sourceLinked="1"/>
        <c:majorTickMark val="none"/>
        <c:minorTickMark val="none"/>
        <c:tickLblPos val="nextTo"/>
        <c:crossAx val="73953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[Kix Business Sales Data Analysis.xlsx]Analysis 3!Product_Weekday</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3'!$BL$7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3'!$BK$8:$BK$15</c:f>
              <c:strCache>
                <c:ptCount val="7"/>
                <c:pt idx="0">
                  <c:v>Sun</c:v>
                </c:pt>
                <c:pt idx="1">
                  <c:v>Mon</c:v>
                </c:pt>
                <c:pt idx="2">
                  <c:v>Tue</c:v>
                </c:pt>
                <c:pt idx="3">
                  <c:v>Wed</c:v>
                </c:pt>
                <c:pt idx="4">
                  <c:v>Thu</c:v>
                </c:pt>
                <c:pt idx="5">
                  <c:v>Fri</c:v>
                </c:pt>
                <c:pt idx="6">
                  <c:v>Sat</c:v>
                </c:pt>
              </c:strCache>
            </c:strRef>
          </c:cat>
          <c:val>
            <c:numRef>
              <c:f>'Analysis 3'!$BL$8:$BL$15</c:f>
              <c:numCache>
                <c:formatCode>[&gt;=1000000]\$0,,"M";[&gt;=1000]\$0,"K";0</c:formatCode>
                <c:ptCount val="7"/>
                <c:pt idx="0">
                  <c:v>313403.34999999951</c:v>
                </c:pt>
                <c:pt idx="1">
                  <c:v>342889.85000000324</c:v>
                </c:pt>
                <c:pt idx="2">
                  <c:v>324340.81999999884</c:v>
                </c:pt>
                <c:pt idx="3">
                  <c:v>324189.0599999979</c:v>
                </c:pt>
                <c:pt idx="4">
                  <c:v>340665.27999999869</c:v>
                </c:pt>
                <c:pt idx="5">
                  <c:v>319564.96000000124</c:v>
                </c:pt>
                <c:pt idx="6">
                  <c:v>332458.74000000069</c:v>
                </c:pt>
              </c:numCache>
            </c:numRef>
          </c:val>
          <c:extLst>
            <c:ext xmlns:c16="http://schemas.microsoft.com/office/drawing/2014/chart" uri="{C3380CC4-5D6E-409C-BE32-E72D297353CC}">
              <c16:uniqueId val="{00000000-4146-4C1D-A9AC-070D6AA50114}"/>
            </c:ext>
          </c:extLst>
        </c:ser>
        <c:dLbls>
          <c:dLblPos val="outEnd"/>
          <c:showLegendKey val="0"/>
          <c:showVal val="1"/>
          <c:showCatName val="0"/>
          <c:showSerName val="0"/>
          <c:showPercent val="0"/>
          <c:showBubbleSize val="0"/>
        </c:dLbls>
        <c:gapWidth val="219"/>
        <c:overlap val="-27"/>
        <c:axId val="1051230368"/>
        <c:axId val="1051239936"/>
      </c:barChart>
      <c:catAx>
        <c:axId val="105123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239936"/>
        <c:crosses val="autoZero"/>
        <c:auto val="1"/>
        <c:lblAlgn val="ctr"/>
        <c:lblOffset val="100"/>
        <c:noMultiLvlLbl val="0"/>
      </c:catAx>
      <c:valAx>
        <c:axId val="1051239936"/>
        <c:scaling>
          <c:orientation val="minMax"/>
        </c:scaling>
        <c:delete val="1"/>
        <c:axPos val="l"/>
        <c:numFmt formatCode="[&gt;=1000000]\$0,,&quot;M&quot;;[&gt;=1000]\$0,&quot;K&quot;;0" sourceLinked="1"/>
        <c:majorTickMark val="none"/>
        <c:minorTickMark val="none"/>
        <c:tickLblPos val="nextTo"/>
        <c:crossAx val="105123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3'!$CG$19</c:f>
              <c:strCache>
                <c:ptCount val="1"/>
                <c:pt idx="0">
                  <c:v>Quantity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3'!$CF$20:$CF$24</c:f>
              <c:strCache>
                <c:ptCount val="5"/>
                <c:pt idx="0">
                  <c:v>Begin Brew</c:v>
                </c:pt>
                <c:pt idx="1">
                  <c:v>Common Splash</c:v>
                </c:pt>
                <c:pt idx="2">
                  <c:v>Onto Dew</c:v>
                </c:pt>
                <c:pt idx="3">
                  <c:v>Eight Brew</c:v>
                </c:pt>
                <c:pt idx="4">
                  <c:v>Attorney Mist</c:v>
                </c:pt>
              </c:strCache>
            </c:strRef>
          </c:cat>
          <c:val>
            <c:numRef>
              <c:f>'Analysis 3'!$CG$20:$CG$24</c:f>
              <c:numCache>
                <c:formatCode>[&gt;=1000000]\$0,,"M";[&gt;=1000]\$0,"K";0</c:formatCode>
                <c:ptCount val="5"/>
                <c:pt idx="0">
                  <c:v>6861</c:v>
                </c:pt>
                <c:pt idx="1">
                  <c:v>6137</c:v>
                </c:pt>
                <c:pt idx="2">
                  <c:v>6262</c:v>
                </c:pt>
                <c:pt idx="3">
                  <c:v>6671</c:v>
                </c:pt>
                <c:pt idx="4">
                  <c:v>6545</c:v>
                </c:pt>
              </c:numCache>
            </c:numRef>
          </c:val>
          <c:extLst>
            <c:ext xmlns:c16="http://schemas.microsoft.com/office/drawing/2014/chart" uri="{C3380CC4-5D6E-409C-BE32-E72D297353CC}">
              <c16:uniqueId val="{00000000-1A19-42B4-9FD5-E240F5250C56}"/>
            </c:ext>
          </c:extLst>
        </c:ser>
        <c:dLbls>
          <c:dLblPos val="outEnd"/>
          <c:showLegendKey val="0"/>
          <c:showVal val="1"/>
          <c:showCatName val="0"/>
          <c:showSerName val="0"/>
          <c:showPercent val="0"/>
          <c:showBubbleSize val="0"/>
        </c:dLbls>
        <c:gapWidth val="219"/>
        <c:overlap val="-27"/>
        <c:axId val="916982607"/>
        <c:axId val="916987183"/>
      </c:barChart>
      <c:catAx>
        <c:axId val="91698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6987183"/>
        <c:crosses val="autoZero"/>
        <c:auto val="1"/>
        <c:lblAlgn val="ctr"/>
        <c:lblOffset val="100"/>
        <c:noMultiLvlLbl val="0"/>
      </c:catAx>
      <c:valAx>
        <c:axId val="916987183"/>
        <c:scaling>
          <c:orientation val="minMax"/>
        </c:scaling>
        <c:delete val="1"/>
        <c:axPos val="l"/>
        <c:numFmt formatCode="[&gt;=1000000]\$0,,&quot;M&quot;;[&gt;=1000]\$0,&quot;K&quot;;0" sourceLinked="1"/>
        <c:majorTickMark val="none"/>
        <c:minorTickMark val="none"/>
        <c:tickLblPos val="nextTo"/>
        <c:crossAx val="916982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[Kix Business Sales Data Analysis.xlsx]Analysis 3!Product_Category</c:name>
    <c:fmtId val="7"/>
  </c:pivotSource>
  <c:chart>
    <c:autoTitleDeleted val="1"/>
    <c:pivotFmts>
      <c:pivotFmt>
        <c:idx val="0"/>
        <c:spPr>
          <a:solidFill>
            <a:srgbClr val="EBE8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3'!$CY$10</c:f>
              <c:strCache>
                <c:ptCount val="1"/>
                <c:pt idx="0">
                  <c:v>Total</c:v>
                </c:pt>
              </c:strCache>
            </c:strRef>
          </c:tx>
          <c:spPr>
            <a:solidFill>
              <a:srgbClr val="EBE8F0"/>
            </a:solidFill>
            <a:ln>
              <a:noFill/>
            </a:ln>
            <a:effectLst/>
          </c:spPr>
          <c:invertIfNegative val="0"/>
          <c:cat>
            <c:strRef>
              <c:f>'Analysis 3'!$CX$11:$CX$19</c:f>
              <c:strCache>
                <c:ptCount val="8"/>
                <c:pt idx="0">
                  <c:v>Soft Drink</c:v>
                </c:pt>
                <c:pt idx="1">
                  <c:v>Sports Drink</c:v>
                </c:pt>
                <c:pt idx="2">
                  <c:v>Tea</c:v>
                </c:pt>
                <c:pt idx="3">
                  <c:v>Water</c:v>
                </c:pt>
                <c:pt idx="4">
                  <c:v>Energy Drink</c:v>
                </c:pt>
                <c:pt idx="5">
                  <c:v>Coffee</c:v>
                </c:pt>
                <c:pt idx="6">
                  <c:v>Alcoholic Beverage</c:v>
                </c:pt>
                <c:pt idx="7">
                  <c:v>Juice</c:v>
                </c:pt>
              </c:strCache>
            </c:strRef>
          </c:cat>
          <c:val>
            <c:numRef>
              <c:f>'Analysis 3'!$CY$11:$CY$19</c:f>
              <c:numCache>
                <c:formatCode>[&gt;=1000000]\$0,,"M";[&gt;=1000]\$0,"K";0</c:formatCode>
                <c:ptCount val="8"/>
                <c:pt idx="0">
                  <c:v>718216.26999999932</c:v>
                </c:pt>
                <c:pt idx="1">
                  <c:v>417457.830000002</c:v>
                </c:pt>
                <c:pt idx="2">
                  <c:v>367414.25000000041</c:v>
                </c:pt>
                <c:pt idx="3">
                  <c:v>339210.4900000029</c:v>
                </c:pt>
                <c:pt idx="4">
                  <c:v>174072.76000000047</c:v>
                </c:pt>
                <c:pt idx="5">
                  <c:v>142236.05999999901</c:v>
                </c:pt>
                <c:pt idx="6">
                  <c:v>86449.160000000033</c:v>
                </c:pt>
                <c:pt idx="7">
                  <c:v>52455.239999999467</c:v>
                </c:pt>
              </c:numCache>
            </c:numRef>
          </c:val>
          <c:extLst>
            <c:ext xmlns:c16="http://schemas.microsoft.com/office/drawing/2014/chart" uri="{C3380CC4-5D6E-409C-BE32-E72D297353CC}">
              <c16:uniqueId val="{00000000-71A2-422C-AF91-ACA1303CCC5B}"/>
            </c:ext>
          </c:extLst>
        </c:ser>
        <c:dLbls>
          <c:showLegendKey val="0"/>
          <c:showVal val="0"/>
          <c:showCatName val="0"/>
          <c:showSerName val="0"/>
          <c:showPercent val="0"/>
          <c:showBubbleSize val="0"/>
        </c:dLbls>
        <c:gapWidth val="182"/>
        <c:axId val="592878879"/>
        <c:axId val="746146832"/>
      </c:barChart>
      <c:catAx>
        <c:axId val="59287887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46146832"/>
        <c:crosses val="autoZero"/>
        <c:auto val="1"/>
        <c:lblAlgn val="ctr"/>
        <c:lblOffset val="100"/>
        <c:noMultiLvlLbl val="0"/>
      </c:catAx>
      <c:valAx>
        <c:axId val="746146832"/>
        <c:scaling>
          <c:orientation val="minMax"/>
        </c:scaling>
        <c:delete val="1"/>
        <c:axPos val="t"/>
        <c:numFmt formatCode="[&gt;=1000000]\$0,,&quot;M&quot;;[&gt;=1000]\$0,&quot;K&quot;;0" sourceLinked="1"/>
        <c:majorTickMark val="none"/>
        <c:minorTickMark val="none"/>
        <c:tickLblPos val="nextTo"/>
        <c:crossAx val="592878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3605442176870748E-2"/>
          <c:y val="8.3867164909471062E-2"/>
          <c:w val="0.98299319727891166"/>
          <c:h val="0.71008552426709359"/>
        </c:manualLayout>
      </c:layout>
      <c:barChart>
        <c:barDir val="col"/>
        <c:grouping val="clustered"/>
        <c:varyColors val="0"/>
        <c:ser>
          <c:idx val="0"/>
          <c:order val="0"/>
          <c:tx>
            <c:strRef>
              <c:f>'Analysis 3'!$K$23</c:f>
              <c:strCache>
                <c:ptCount val="1"/>
                <c:pt idx="0">
                  <c:v>Profit Margin</c:v>
                </c:pt>
              </c:strCache>
            </c:strRef>
          </c:tx>
          <c:spPr>
            <a:solidFill>
              <a:srgbClr val="52348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3'!$J$24:$J$28</c:f>
              <c:strCache>
                <c:ptCount val="5"/>
                <c:pt idx="0">
                  <c:v>Travis Ewing</c:v>
                </c:pt>
                <c:pt idx="1">
                  <c:v>Lisa West</c:v>
                </c:pt>
                <c:pt idx="2">
                  <c:v>Bobby Abbott</c:v>
                </c:pt>
                <c:pt idx="3">
                  <c:v>Christine Hawkins</c:v>
                </c:pt>
                <c:pt idx="4">
                  <c:v>Jeffery Powell</c:v>
                </c:pt>
              </c:strCache>
            </c:strRef>
          </c:cat>
          <c:val>
            <c:numRef>
              <c:f>'Analysis 3'!$K$24:$K$28</c:f>
              <c:numCache>
                <c:formatCode>[&gt;=1000000]\$0.0,,"M";[&gt;=1000]\$0.0,"K";\$0</c:formatCode>
                <c:ptCount val="5"/>
                <c:pt idx="0">
                  <c:v>130.20000000000073</c:v>
                </c:pt>
                <c:pt idx="1">
                  <c:v>912.82000000000062</c:v>
                </c:pt>
                <c:pt idx="2">
                  <c:v>992.27999999999975</c:v>
                </c:pt>
                <c:pt idx="3">
                  <c:v>1362.7800000000007</c:v>
                </c:pt>
                <c:pt idx="4">
                  <c:v>1387.2399999999998</c:v>
                </c:pt>
              </c:numCache>
            </c:numRef>
          </c:val>
          <c:extLst>
            <c:ext xmlns:c16="http://schemas.microsoft.com/office/drawing/2014/chart" uri="{C3380CC4-5D6E-409C-BE32-E72D297353CC}">
              <c16:uniqueId val="{00000000-0153-4317-BB20-0570DA2A94E0}"/>
            </c:ext>
          </c:extLst>
        </c:ser>
        <c:dLbls>
          <c:dLblPos val="outEnd"/>
          <c:showLegendKey val="0"/>
          <c:showVal val="1"/>
          <c:showCatName val="0"/>
          <c:showSerName val="0"/>
          <c:showPercent val="0"/>
          <c:showBubbleSize val="0"/>
        </c:dLbls>
        <c:gapWidth val="198"/>
        <c:overlap val="-27"/>
        <c:axId val="292322576"/>
        <c:axId val="292316752"/>
      </c:barChart>
      <c:catAx>
        <c:axId val="29232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92316752"/>
        <c:crosses val="autoZero"/>
        <c:auto val="1"/>
        <c:lblAlgn val="ctr"/>
        <c:lblOffset val="100"/>
        <c:noMultiLvlLbl val="0"/>
      </c:catAx>
      <c:valAx>
        <c:axId val="292316752"/>
        <c:scaling>
          <c:orientation val="minMax"/>
        </c:scaling>
        <c:delete val="1"/>
        <c:axPos val="l"/>
        <c:numFmt formatCode="[&gt;=1000000]\$0.0,,&quot;M&quot;;[&gt;=1000]\$0.0,&quot;K&quot;;\$0" sourceLinked="1"/>
        <c:majorTickMark val="none"/>
        <c:minorTickMark val="none"/>
        <c:tickLblPos val="nextTo"/>
        <c:crossAx val="29232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[Kix Business Sales Data Analysis.xlsx]Analysis 3!Customer Age Group</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2348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2.0576131687242798E-2"/>
          <c:w val="1"/>
          <c:h val="0.84088979618288451"/>
        </c:manualLayout>
      </c:layout>
      <c:barChart>
        <c:barDir val="col"/>
        <c:grouping val="clustered"/>
        <c:varyColors val="0"/>
        <c:ser>
          <c:idx val="0"/>
          <c:order val="0"/>
          <c:tx>
            <c:strRef>
              <c:f>'Analysis 3'!$Z$7</c:f>
              <c:strCache>
                <c:ptCount val="1"/>
                <c:pt idx="0">
                  <c:v>Total</c:v>
                </c:pt>
              </c:strCache>
            </c:strRef>
          </c:tx>
          <c:spPr>
            <a:solidFill>
              <a:srgbClr val="52348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3'!$Y$8:$Y$13</c:f>
              <c:strCache>
                <c:ptCount val="5"/>
                <c:pt idx="0">
                  <c:v>0-20</c:v>
                </c:pt>
                <c:pt idx="1">
                  <c:v>21-30</c:v>
                </c:pt>
                <c:pt idx="2">
                  <c:v>31-40</c:v>
                </c:pt>
                <c:pt idx="3">
                  <c:v>41-50</c:v>
                </c:pt>
                <c:pt idx="4">
                  <c:v>50+</c:v>
                </c:pt>
              </c:strCache>
            </c:strRef>
          </c:cat>
          <c:val>
            <c:numRef>
              <c:f>'Analysis 3'!$Z$8:$Z$13</c:f>
              <c:numCache>
                <c:formatCode>[&gt;=1000000]\$0,,"M";[&gt;=1000]\$0,"K";0</c:formatCode>
                <c:ptCount val="5"/>
                <c:pt idx="0">
                  <c:v>81110.129999999859</c:v>
                </c:pt>
                <c:pt idx="1">
                  <c:v>401331.28999999946</c:v>
                </c:pt>
                <c:pt idx="2">
                  <c:v>429027.98999999859</c:v>
                </c:pt>
                <c:pt idx="3">
                  <c:v>486342.10000000207</c:v>
                </c:pt>
                <c:pt idx="4">
                  <c:v>899700.54999999912</c:v>
                </c:pt>
              </c:numCache>
            </c:numRef>
          </c:val>
          <c:extLst>
            <c:ext xmlns:c16="http://schemas.microsoft.com/office/drawing/2014/chart" uri="{C3380CC4-5D6E-409C-BE32-E72D297353CC}">
              <c16:uniqueId val="{00000000-EADF-4573-BE63-7359199F6509}"/>
            </c:ext>
          </c:extLst>
        </c:ser>
        <c:dLbls>
          <c:dLblPos val="outEnd"/>
          <c:showLegendKey val="0"/>
          <c:showVal val="1"/>
          <c:showCatName val="0"/>
          <c:showSerName val="0"/>
          <c:showPercent val="0"/>
          <c:showBubbleSize val="0"/>
        </c:dLbls>
        <c:gapWidth val="140"/>
        <c:overlap val="-27"/>
        <c:axId val="730802912"/>
        <c:axId val="730803744"/>
      </c:barChart>
      <c:catAx>
        <c:axId val="73080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30803744"/>
        <c:crosses val="autoZero"/>
        <c:auto val="1"/>
        <c:lblAlgn val="ctr"/>
        <c:lblOffset val="100"/>
        <c:noMultiLvlLbl val="0"/>
      </c:catAx>
      <c:valAx>
        <c:axId val="730803744"/>
        <c:scaling>
          <c:orientation val="minMax"/>
        </c:scaling>
        <c:delete val="1"/>
        <c:axPos val="l"/>
        <c:numFmt formatCode="[&gt;=1000000]\$0,,&quot;M&quot;;[&gt;=1000]\$0,&quot;K&quot;;0" sourceLinked="1"/>
        <c:majorTickMark val="none"/>
        <c:minorTickMark val="none"/>
        <c:tickLblPos val="nextTo"/>
        <c:crossAx val="730802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13729977116704806"/>
          <c:w val="1"/>
          <c:h val="0.68574929278005015"/>
        </c:manualLayout>
      </c:layout>
      <c:areaChart>
        <c:grouping val="standard"/>
        <c:varyColors val="0"/>
        <c:ser>
          <c:idx val="1"/>
          <c:order val="1"/>
          <c:tx>
            <c:strRef>
              <c:f>'Analysis 3'!$AW$7</c:f>
              <c:strCache>
                <c:ptCount val="1"/>
                <c:pt idx="0">
                  <c:v>Profit Margin</c:v>
                </c:pt>
              </c:strCache>
            </c:strRef>
          </c:tx>
          <c:spPr>
            <a:gradFill>
              <a:gsLst>
                <a:gs pos="99000">
                  <a:schemeClr val="accent1">
                    <a:lumMod val="5000"/>
                    <a:lumOff val="95000"/>
                  </a:schemeClr>
                </a:gs>
                <a:gs pos="37000">
                  <a:srgbClr val="BB9BC9"/>
                </a:gs>
                <a:gs pos="0">
                  <a:srgbClr val="603D99"/>
                </a:gs>
              </a:gsLst>
              <a:lin ang="5400000" scaled="1"/>
            </a:gradFill>
            <a:ln>
              <a:noFill/>
            </a:ln>
            <a:effectLst>
              <a:glow rad="88900">
                <a:srgbClr val="BB9BC9">
                  <a:alpha val="40000"/>
                </a:srgbClr>
              </a:glow>
              <a:softEdge rad="0"/>
            </a:effectLst>
          </c:spPr>
          <c:val>
            <c:numRef>
              <c:f>'Analysis 3'!$AW$8:$AW$19</c:f>
              <c:numCache>
                <c:formatCode>[&gt;=1000000]\$0.0,,"M";[&gt;=1000]\$0.0,"K";\$0</c:formatCode>
                <c:ptCount val="12"/>
                <c:pt idx="0">
                  <c:v>177715.38000000006</c:v>
                </c:pt>
                <c:pt idx="1">
                  <c:v>177756.57000000004</c:v>
                </c:pt>
                <c:pt idx="2">
                  <c:v>204515.86999999941</c:v>
                </c:pt>
                <c:pt idx="3">
                  <c:v>192977.04000000018</c:v>
                </c:pt>
                <c:pt idx="4">
                  <c:v>205642.85000000033</c:v>
                </c:pt>
                <c:pt idx="5">
                  <c:v>195489.95000000042</c:v>
                </c:pt>
                <c:pt idx="6">
                  <c:v>182737.19000000047</c:v>
                </c:pt>
                <c:pt idx="7">
                  <c:v>208599.36000000034</c:v>
                </c:pt>
                <c:pt idx="8">
                  <c:v>190084.82000000039</c:v>
                </c:pt>
                <c:pt idx="9">
                  <c:v>190384.21999999968</c:v>
                </c:pt>
                <c:pt idx="10">
                  <c:v>192253.24999999942</c:v>
                </c:pt>
                <c:pt idx="11">
                  <c:v>179355.56000000011</c:v>
                </c:pt>
              </c:numCache>
            </c:numRef>
          </c:val>
          <c:extLst>
            <c:ext xmlns:c16="http://schemas.microsoft.com/office/drawing/2014/chart" uri="{C3380CC4-5D6E-409C-BE32-E72D297353CC}">
              <c16:uniqueId val="{00000000-C622-4E8C-9310-88E6135A15B3}"/>
            </c:ext>
          </c:extLst>
        </c:ser>
        <c:dLbls>
          <c:showLegendKey val="0"/>
          <c:showVal val="0"/>
          <c:showCatName val="0"/>
          <c:showSerName val="0"/>
          <c:showPercent val="0"/>
          <c:showBubbleSize val="0"/>
        </c:dLbls>
        <c:axId val="739532128"/>
        <c:axId val="739533792"/>
      </c:areaChart>
      <c:lineChart>
        <c:grouping val="standard"/>
        <c:varyColors val="0"/>
        <c:ser>
          <c:idx val="0"/>
          <c:order val="0"/>
          <c:tx>
            <c:strRef>
              <c:f>'Analysis 3'!$AV$7</c:f>
              <c:strCache>
                <c:ptCount val="1"/>
                <c:pt idx="0">
                  <c:v>Profit Margin</c:v>
                </c:pt>
              </c:strCache>
            </c:strRef>
          </c:tx>
          <c:spPr>
            <a:ln w="28575" cap="rnd">
              <a:solidFill>
                <a:srgbClr val="523484">
                  <a:alpha val="98000"/>
                </a:srgbClr>
              </a:solidFill>
              <a:round/>
            </a:ln>
            <a:effectLst/>
          </c:spPr>
          <c:marker>
            <c:symbol val="circle"/>
            <c:size val="5"/>
            <c:spPr>
              <a:solidFill>
                <a:srgbClr val="402866"/>
              </a:solidFill>
              <a:ln w="9525">
                <a:noFill/>
              </a:ln>
              <a:effectLst/>
            </c:spPr>
          </c:marker>
          <c:dLbls>
            <c:dLbl>
              <c:idx val="0"/>
              <c:tx>
                <c:rich>
                  <a:bodyPr/>
                  <a:lstStyle/>
                  <a:p>
                    <a:fld id="{F023E123-EAAF-48DD-B4C3-24D9517AA728}" type="CELLRANGE">
                      <a:rPr lang="en-US"/>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C622-4E8C-9310-88E6135A15B3}"/>
                </c:ext>
              </c:extLst>
            </c:dLbl>
            <c:dLbl>
              <c:idx val="1"/>
              <c:tx>
                <c:rich>
                  <a:bodyPr/>
                  <a:lstStyle/>
                  <a:p>
                    <a:fld id="{B831814B-18BF-47E0-B20B-3D4DD1406314}" type="CELLRANGE">
                      <a:rPr lang="en-IN"/>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622-4E8C-9310-88E6135A15B3}"/>
                </c:ext>
              </c:extLst>
            </c:dLbl>
            <c:dLbl>
              <c:idx val="2"/>
              <c:tx>
                <c:rich>
                  <a:bodyPr/>
                  <a:lstStyle/>
                  <a:p>
                    <a:fld id="{44DDA147-5124-4827-A919-187A86465AFA}" type="CELLRANGE">
                      <a:rPr lang="en-IN"/>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622-4E8C-9310-88E6135A15B3}"/>
                </c:ext>
              </c:extLst>
            </c:dLbl>
            <c:dLbl>
              <c:idx val="3"/>
              <c:tx>
                <c:rich>
                  <a:bodyPr/>
                  <a:lstStyle/>
                  <a:p>
                    <a:fld id="{4D2E6DB0-633D-49C2-AE65-8BFF88A4ACA8}" type="CELLRANGE">
                      <a:rPr lang="en-IN"/>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C622-4E8C-9310-88E6135A15B3}"/>
                </c:ext>
              </c:extLst>
            </c:dLbl>
            <c:dLbl>
              <c:idx val="4"/>
              <c:tx>
                <c:rich>
                  <a:bodyPr/>
                  <a:lstStyle/>
                  <a:p>
                    <a:fld id="{D5750749-2C0A-4C43-9156-F22593456B16}" type="CELLRANGE">
                      <a:rPr lang="en-IN"/>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622-4E8C-9310-88E6135A15B3}"/>
                </c:ext>
              </c:extLst>
            </c:dLbl>
            <c:dLbl>
              <c:idx val="5"/>
              <c:tx>
                <c:rich>
                  <a:bodyPr/>
                  <a:lstStyle/>
                  <a:p>
                    <a:fld id="{BA074D40-4575-4BFB-A290-A895569F4FC0}" type="CELLRANGE">
                      <a:rPr lang="en-IN"/>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C622-4E8C-9310-88E6135A15B3}"/>
                </c:ext>
              </c:extLst>
            </c:dLbl>
            <c:dLbl>
              <c:idx val="6"/>
              <c:tx>
                <c:rich>
                  <a:bodyPr/>
                  <a:lstStyle/>
                  <a:p>
                    <a:fld id="{3A4B2A93-A694-4D70-AAB7-F6D4CD01F268}" type="CELLRANGE">
                      <a:rPr lang="en-IN"/>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C622-4E8C-9310-88E6135A15B3}"/>
                </c:ext>
              </c:extLst>
            </c:dLbl>
            <c:dLbl>
              <c:idx val="7"/>
              <c:tx>
                <c:rich>
                  <a:bodyPr/>
                  <a:lstStyle/>
                  <a:p>
                    <a:fld id="{9381198E-7411-484A-AA3E-D13E02B5201A}" type="CELLRANGE">
                      <a:rPr lang="en-IN"/>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C622-4E8C-9310-88E6135A15B3}"/>
                </c:ext>
              </c:extLst>
            </c:dLbl>
            <c:dLbl>
              <c:idx val="8"/>
              <c:tx>
                <c:rich>
                  <a:bodyPr/>
                  <a:lstStyle/>
                  <a:p>
                    <a:fld id="{B386BFF1-9D33-4ED6-9174-06B06402BA4D}" type="CELLRANGE">
                      <a:rPr lang="en-IN"/>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C622-4E8C-9310-88E6135A15B3}"/>
                </c:ext>
              </c:extLst>
            </c:dLbl>
            <c:dLbl>
              <c:idx val="9"/>
              <c:tx>
                <c:rich>
                  <a:bodyPr/>
                  <a:lstStyle/>
                  <a:p>
                    <a:fld id="{2F28AC42-8E88-4B1B-BDBB-AEF8840C31F2}" type="CELLRANGE">
                      <a:rPr lang="en-IN"/>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C622-4E8C-9310-88E6135A15B3}"/>
                </c:ext>
              </c:extLst>
            </c:dLbl>
            <c:dLbl>
              <c:idx val="10"/>
              <c:tx>
                <c:rich>
                  <a:bodyPr/>
                  <a:lstStyle/>
                  <a:p>
                    <a:fld id="{9CF5DC95-0464-42AC-A56A-43F26CC809D8}" type="CELLRANGE">
                      <a:rPr lang="en-IN"/>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C622-4E8C-9310-88E6135A15B3}"/>
                </c:ext>
              </c:extLst>
            </c:dLbl>
            <c:dLbl>
              <c:idx val="11"/>
              <c:tx>
                <c:rich>
                  <a:bodyPr/>
                  <a:lstStyle/>
                  <a:p>
                    <a:fld id="{05A95901-9C2F-4721-970A-32D2FEFC467D}" type="CELLRANGE">
                      <a:rPr lang="en-IN"/>
                      <a:pPr/>
                      <a:t>[CELLRANGE]</a:t>
                    </a:fld>
                    <a:endParaRPr lang="en-IN"/>
                  </a:p>
                </c:rich>
              </c:tx>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C622-4E8C-9310-88E6135A15B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3'!$AU$8:$AU$19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3'!$AV$8:$AV$19</c:f>
              <c:numCache>
                <c:formatCode>[&gt;=1000000]\$0.0,,"M";[&gt;=1000]\$0.0,"K";\$0</c:formatCode>
                <c:ptCount val="12"/>
                <c:pt idx="0">
                  <c:v>177715.38000000006</c:v>
                </c:pt>
                <c:pt idx="1">
                  <c:v>177756.57000000004</c:v>
                </c:pt>
                <c:pt idx="2">
                  <c:v>204515.86999999941</c:v>
                </c:pt>
                <c:pt idx="3">
                  <c:v>192977.04000000018</c:v>
                </c:pt>
                <c:pt idx="4">
                  <c:v>205642.85000000033</c:v>
                </c:pt>
                <c:pt idx="5">
                  <c:v>195489.95000000042</c:v>
                </c:pt>
                <c:pt idx="6">
                  <c:v>182737.19000000047</c:v>
                </c:pt>
                <c:pt idx="7">
                  <c:v>208599.36000000034</c:v>
                </c:pt>
                <c:pt idx="8">
                  <c:v>190084.82000000039</c:v>
                </c:pt>
                <c:pt idx="9">
                  <c:v>190384.21999999968</c:v>
                </c:pt>
                <c:pt idx="10">
                  <c:v>192253.24999999942</c:v>
                </c:pt>
                <c:pt idx="11">
                  <c:v>179355.56000000011</c:v>
                </c:pt>
              </c:numCache>
            </c:numRef>
          </c:val>
          <c:smooth val="1"/>
          <c:extLst>
            <c:ext xmlns:c15="http://schemas.microsoft.com/office/drawing/2012/chart" uri="{02D57815-91ED-43cb-92C2-25804820EDAC}">
              <c15:datalabelsRange>
                <c15:f>'Analysis 3'!$AO$8:$AO$19</c15:f>
                <c15:dlblRangeCache>
                  <c:ptCount val="12"/>
                  <c:pt idx="1">
                    <c:v>+0.0%</c:v>
                  </c:pt>
                  <c:pt idx="2">
                    <c:v>+15.1%</c:v>
                  </c:pt>
                  <c:pt idx="3">
                    <c:v>-5.6%</c:v>
                  </c:pt>
                  <c:pt idx="4">
                    <c:v>+6.6%</c:v>
                  </c:pt>
                  <c:pt idx="5">
                    <c:v>-4.9%</c:v>
                  </c:pt>
                  <c:pt idx="6">
                    <c:v>-6.5%</c:v>
                  </c:pt>
                  <c:pt idx="7">
                    <c:v>+14.2%</c:v>
                  </c:pt>
                  <c:pt idx="8">
                    <c:v>-8.9%</c:v>
                  </c:pt>
                  <c:pt idx="9">
                    <c:v>+0.2%</c:v>
                  </c:pt>
                  <c:pt idx="10">
                    <c:v>+1.0%</c:v>
                  </c:pt>
                  <c:pt idx="11">
                    <c:v>-6.7%</c:v>
                  </c:pt>
                </c15:dlblRangeCache>
              </c15:datalabelsRange>
            </c:ext>
            <c:ext xmlns:c16="http://schemas.microsoft.com/office/drawing/2014/chart" uri="{C3380CC4-5D6E-409C-BE32-E72D297353CC}">
              <c16:uniqueId val="{0000000D-C622-4E8C-9310-88E6135A15B3}"/>
            </c:ext>
          </c:extLst>
        </c:ser>
        <c:dLbls>
          <c:showLegendKey val="0"/>
          <c:showVal val="0"/>
          <c:showCatName val="0"/>
          <c:showSerName val="0"/>
          <c:showPercent val="0"/>
          <c:showBubbleSize val="0"/>
        </c:dLbls>
        <c:marker val="1"/>
        <c:smooth val="0"/>
        <c:axId val="739532128"/>
        <c:axId val="739533792"/>
      </c:lineChart>
      <c:catAx>
        <c:axId val="73953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39533792"/>
        <c:crosses val="autoZero"/>
        <c:auto val="1"/>
        <c:lblAlgn val="ctr"/>
        <c:lblOffset val="100"/>
        <c:noMultiLvlLbl val="0"/>
      </c:catAx>
      <c:valAx>
        <c:axId val="739533792"/>
        <c:scaling>
          <c:orientation val="minMax"/>
        </c:scaling>
        <c:delete val="1"/>
        <c:axPos val="l"/>
        <c:numFmt formatCode="[&gt;=1000000]\$0.0,,&quot;M&quot;;[&gt;=1000]\$0.0,&quot;K&quot;;\$0" sourceLinked="1"/>
        <c:majorTickMark val="none"/>
        <c:minorTickMark val="none"/>
        <c:tickLblPos val="nextTo"/>
        <c:crossAx val="73953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[Kix Business Sales Data Analysis.xlsx]Analysis 3!Product_Weekday</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2348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3'!$BL$7</c:f>
              <c:strCache>
                <c:ptCount val="1"/>
                <c:pt idx="0">
                  <c:v>Total</c:v>
                </c:pt>
              </c:strCache>
            </c:strRef>
          </c:tx>
          <c:spPr>
            <a:solidFill>
              <a:srgbClr val="52348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3'!$BK$8:$BK$15</c:f>
              <c:strCache>
                <c:ptCount val="7"/>
                <c:pt idx="0">
                  <c:v>Sun</c:v>
                </c:pt>
                <c:pt idx="1">
                  <c:v>Mon</c:v>
                </c:pt>
                <c:pt idx="2">
                  <c:v>Tue</c:v>
                </c:pt>
                <c:pt idx="3">
                  <c:v>Wed</c:v>
                </c:pt>
                <c:pt idx="4">
                  <c:v>Thu</c:v>
                </c:pt>
                <c:pt idx="5">
                  <c:v>Fri</c:v>
                </c:pt>
                <c:pt idx="6">
                  <c:v>Sat</c:v>
                </c:pt>
              </c:strCache>
            </c:strRef>
          </c:cat>
          <c:val>
            <c:numRef>
              <c:f>'Analysis 3'!$BL$8:$BL$15</c:f>
              <c:numCache>
                <c:formatCode>[&gt;=1000000]\$0,,"M";[&gt;=1000]\$0,"K";0</c:formatCode>
                <c:ptCount val="7"/>
                <c:pt idx="0">
                  <c:v>313403.34999999951</c:v>
                </c:pt>
                <c:pt idx="1">
                  <c:v>342889.85000000324</c:v>
                </c:pt>
                <c:pt idx="2">
                  <c:v>324340.81999999884</c:v>
                </c:pt>
                <c:pt idx="3">
                  <c:v>324189.0599999979</c:v>
                </c:pt>
                <c:pt idx="4">
                  <c:v>340665.27999999869</c:v>
                </c:pt>
                <c:pt idx="5">
                  <c:v>319564.96000000124</c:v>
                </c:pt>
                <c:pt idx="6">
                  <c:v>332458.74000000069</c:v>
                </c:pt>
              </c:numCache>
            </c:numRef>
          </c:val>
          <c:extLst>
            <c:ext xmlns:c16="http://schemas.microsoft.com/office/drawing/2014/chart" uri="{C3380CC4-5D6E-409C-BE32-E72D297353CC}">
              <c16:uniqueId val="{00000000-88DC-4F27-9306-FA9DA7FA8C98}"/>
            </c:ext>
          </c:extLst>
        </c:ser>
        <c:dLbls>
          <c:dLblPos val="outEnd"/>
          <c:showLegendKey val="0"/>
          <c:showVal val="1"/>
          <c:showCatName val="0"/>
          <c:showSerName val="0"/>
          <c:showPercent val="0"/>
          <c:showBubbleSize val="0"/>
        </c:dLbls>
        <c:gapWidth val="149"/>
        <c:overlap val="-27"/>
        <c:axId val="1051230368"/>
        <c:axId val="1051239936"/>
      </c:barChart>
      <c:catAx>
        <c:axId val="105123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51239936"/>
        <c:crosses val="autoZero"/>
        <c:auto val="1"/>
        <c:lblAlgn val="ctr"/>
        <c:lblOffset val="100"/>
        <c:noMultiLvlLbl val="0"/>
      </c:catAx>
      <c:valAx>
        <c:axId val="1051239936"/>
        <c:scaling>
          <c:orientation val="minMax"/>
        </c:scaling>
        <c:delete val="1"/>
        <c:axPos val="l"/>
        <c:numFmt formatCode="[&gt;=1000000]\$0,,&quot;M&quot;;[&gt;=1000]\$0,&quot;K&quot;;0" sourceLinked="1"/>
        <c:majorTickMark val="none"/>
        <c:minorTickMark val="none"/>
        <c:tickLblPos val="nextTo"/>
        <c:crossAx val="105123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3142107236595431"/>
          <c:y val="0.12411347517730496"/>
          <c:w val="0.54279276411203314"/>
          <c:h val="0.849290780141844"/>
        </c:manualLayout>
      </c:layout>
      <c:barChart>
        <c:barDir val="bar"/>
        <c:grouping val="clustered"/>
        <c:varyColors val="0"/>
        <c:ser>
          <c:idx val="0"/>
          <c:order val="0"/>
          <c:tx>
            <c:strRef>
              <c:f>'Analysis 3'!$CG$19</c:f>
              <c:strCache>
                <c:ptCount val="1"/>
                <c:pt idx="0">
                  <c:v>Quantity</c:v>
                </c:pt>
              </c:strCache>
            </c:strRef>
          </c:tx>
          <c:spPr>
            <a:solidFill>
              <a:srgbClr val="EBE8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3'!$CF$20:$CF$24</c:f>
              <c:strCache>
                <c:ptCount val="5"/>
                <c:pt idx="0">
                  <c:v>Begin Brew</c:v>
                </c:pt>
                <c:pt idx="1">
                  <c:v>Common Splash</c:v>
                </c:pt>
                <c:pt idx="2">
                  <c:v>Onto Dew</c:v>
                </c:pt>
                <c:pt idx="3">
                  <c:v>Eight Brew</c:v>
                </c:pt>
                <c:pt idx="4">
                  <c:v>Attorney Mist</c:v>
                </c:pt>
              </c:strCache>
            </c:strRef>
          </c:cat>
          <c:val>
            <c:numRef>
              <c:f>'Analysis 3'!$CG$20:$CG$24</c:f>
              <c:numCache>
                <c:formatCode>[&gt;=1000000]\$0,,"M";[&gt;=1000]\$0,"K";0</c:formatCode>
                <c:ptCount val="5"/>
                <c:pt idx="0">
                  <c:v>6861</c:v>
                </c:pt>
                <c:pt idx="1">
                  <c:v>6137</c:v>
                </c:pt>
                <c:pt idx="2">
                  <c:v>6262</c:v>
                </c:pt>
                <c:pt idx="3">
                  <c:v>6671</c:v>
                </c:pt>
                <c:pt idx="4">
                  <c:v>6545</c:v>
                </c:pt>
              </c:numCache>
            </c:numRef>
          </c:val>
          <c:extLst>
            <c:ext xmlns:c16="http://schemas.microsoft.com/office/drawing/2014/chart" uri="{C3380CC4-5D6E-409C-BE32-E72D297353CC}">
              <c16:uniqueId val="{00000000-0B2B-44C3-ABA1-3296527BCAF1}"/>
            </c:ext>
          </c:extLst>
        </c:ser>
        <c:dLbls>
          <c:dLblPos val="outEnd"/>
          <c:showLegendKey val="0"/>
          <c:showVal val="1"/>
          <c:showCatName val="0"/>
          <c:showSerName val="0"/>
          <c:showPercent val="0"/>
          <c:showBubbleSize val="0"/>
        </c:dLbls>
        <c:gapWidth val="130"/>
        <c:axId val="916982607"/>
        <c:axId val="916987183"/>
      </c:barChart>
      <c:catAx>
        <c:axId val="916982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6987183"/>
        <c:crosses val="autoZero"/>
        <c:auto val="1"/>
        <c:lblAlgn val="ctr"/>
        <c:lblOffset val="100"/>
        <c:noMultiLvlLbl val="0"/>
      </c:catAx>
      <c:valAx>
        <c:axId val="916987183"/>
        <c:scaling>
          <c:orientation val="minMax"/>
        </c:scaling>
        <c:delete val="1"/>
        <c:axPos val="b"/>
        <c:numFmt formatCode="[&gt;=1000000]\$0,,&quot;M&quot;;[&gt;=1000]\$0,&quot;K&quot;;0" sourceLinked="1"/>
        <c:majorTickMark val="none"/>
        <c:minorTickMark val="none"/>
        <c:tickLblPos val="nextTo"/>
        <c:crossAx val="916982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[Kix Business Sales Data Analysis.xlsx]Analysis 3!Product_Category</c:name>
    <c:fmtId val="9"/>
  </c:pivotSource>
  <c:chart>
    <c:autoTitleDeleted val="1"/>
    <c:pivotFmts>
      <c:pivotFmt>
        <c:idx val="0"/>
        <c:spPr>
          <a:solidFill>
            <a:srgbClr val="EBE8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BE8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BE8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BE8F0"/>
          </a:solidFill>
          <a:ln>
            <a:noFill/>
          </a:ln>
          <a:effectLst/>
        </c:spPr>
        <c:dLbl>
          <c:idx val="0"/>
          <c:layout>
            <c:manualLayout>
              <c:x val="-8.1549439347604488E-2"/>
              <c:y val="1.2322403361574052E-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796635132838611E-2"/>
          <c:y val="1.6217334246262694E-2"/>
          <c:w val="0.59193738507237492"/>
          <c:h val="0.89814814814814814"/>
        </c:manualLayout>
      </c:layout>
      <c:barChart>
        <c:barDir val="bar"/>
        <c:grouping val="clustered"/>
        <c:varyColors val="0"/>
        <c:ser>
          <c:idx val="0"/>
          <c:order val="0"/>
          <c:tx>
            <c:strRef>
              <c:f>'Analysis 3'!$CY$10</c:f>
              <c:strCache>
                <c:ptCount val="1"/>
                <c:pt idx="0">
                  <c:v>Total</c:v>
                </c:pt>
              </c:strCache>
            </c:strRef>
          </c:tx>
          <c:spPr>
            <a:solidFill>
              <a:srgbClr val="EBE8F0"/>
            </a:solidFill>
            <a:ln>
              <a:noFill/>
            </a:ln>
            <a:effectLst/>
          </c:spPr>
          <c:invertIfNegative val="0"/>
          <c:dPt>
            <c:idx val="0"/>
            <c:invertIfNegative val="0"/>
            <c:bubble3D val="0"/>
            <c:extLst>
              <c:ext xmlns:c16="http://schemas.microsoft.com/office/drawing/2014/chart" uri="{C3380CC4-5D6E-409C-BE32-E72D297353CC}">
                <c16:uniqueId val="{00000002-377A-4985-8756-7FDBAE1B5317}"/>
              </c:ext>
            </c:extLst>
          </c:dPt>
          <c:dLbls>
            <c:dLbl>
              <c:idx val="0"/>
              <c:layout>
                <c:manualLayout>
                  <c:x val="-8.1549439347604488E-2"/>
                  <c:y val="1.2322403361574052E-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77A-4985-8756-7FDBAE1B53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3'!$CX$11:$CX$19</c:f>
              <c:strCache>
                <c:ptCount val="8"/>
                <c:pt idx="0">
                  <c:v>Soft Drink</c:v>
                </c:pt>
                <c:pt idx="1">
                  <c:v>Sports Drink</c:v>
                </c:pt>
                <c:pt idx="2">
                  <c:v>Tea</c:v>
                </c:pt>
                <c:pt idx="3">
                  <c:v>Water</c:v>
                </c:pt>
                <c:pt idx="4">
                  <c:v>Energy Drink</c:v>
                </c:pt>
                <c:pt idx="5">
                  <c:v>Coffee</c:v>
                </c:pt>
                <c:pt idx="6">
                  <c:v>Alcoholic Beverage</c:v>
                </c:pt>
                <c:pt idx="7">
                  <c:v>Juice</c:v>
                </c:pt>
              </c:strCache>
            </c:strRef>
          </c:cat>
          <c:val>
            <c:numRef>
              <c:f>'Analysis 3'!$CY$11:$CY$19</c:f>
              <c:numCache>
                <c:formatCode>[&gt;=1000000]\$0,,"M";[&gt;=1000]\$0,"K";0</c:formatCode>
                <c:ptCount val="8"/>
                <c:pt idx="0">
                  <c:v>718216.26999999932</c:v>
                </c:pt>
                <c:pt idx="1">
                  <c:v>417457.830000002</c:v>
                </c:pt>
                <c:pt idx="2">
                  <c:v>367414.25000000041</c:v>
                </c:pt>
                <c:pt idx="3">
                  <c:v>339210.4900000029</c:v>
                </c:pt>
                <c:pt idx="4">
                  <c:v>174072.76000000047</c:v>
                </c:pt>
                <c:pt idx="5">
                  <c:v>142236.05999999901</c:v>
                </c:pt>
                <c:pt idx="6">
                  <c:v>86449.160000000033</c:v>
                </c:pt>
                <c:pt idx="7">
                  <c:v>52455.239999999467</c:v>
                </c:pt>
              </c:numCache>
            </c:numRef>
          </c:val>
          <c:extLst>
            <c:ext xmlns:c16="http://schemas.microsoft.com/office/drawing/2014/chart" uri="{C3380CC4-5D6E-409C-BE32-E72D297353CC}">
              <c16:uniqueId val="{00000000-377A-4985-8756-7FDBAE1B5317}"/>
            </c:ext>
          </c:extLst>
        </c:ser>
        <c:dLbls>
          <c:showLegendKey val="0"/>
          <c:showVal val="0"/>
          <c:showCatName val="0"/>
          <c:showSerName val="0"/>
          <c:showPercent val="0"/>
          <c:showBubbleSize val="0"/>
        </c:dLbls>
        <c:gapWidth val="120"/>
        <c:axId val="592878879"/>
        <c:axId val="746146832"/>
      </c:barChart>
      <c:catAx>
        <c:axId val="592878879"/>
        <c:scaling>
          <c:orientation val="maxMin"/>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46146832"/>
        <c:crosses val="autoZero"/>
        <c:auto val="1"/>
        <c:lblAlgn val="ctr"/>
        <c:lblOffset val="100"/>
        <c:noMultiLvlLbl val="0"/>
      </c:catAx>
      <c:valAx>
        <c:axId val="746146832"/>
        <c:scaling>
          <c:orientation val="minMax"/>
        </c:scaling>
        <c:delete val="1"/>
        <c:axPos val="t"/>
        <c:numFmt formatCode="[&gt;=1000000]\$0,,&quot;M&quot;;[&gt;=1000]\$0,&quot;K&quot;;0" sourceLinked="1"/>
        <c:majorTickMark val="none"/>
        <c:minorTickMark val="none"/>
        <c:tickLblPos val="nextTo"/>
        <c:crossAx val="592878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'Analysis 2'!$J$7</c:f>
              <c:strCache>
                <c:ptCount val="1"/>
                <c:pt idx="0">
                  <c:v>Total Revenue</c:v>
                </c:pt>
              </c:strCache>
            </c:strRef>
          </c:tx>
          <c:spPr>
            <a:ln w="28575" cap="rnd">
              <a:solidFill>
                <a:srgbClr val="523484"/>
              </a:solidFill>
              <a:round/>
            </a:ln>
            <a:effectLst/>
          </c:spPr>
          <c:marker>
            <c:symbol val="circle"/>
            <c:size val="5"/>
            <c:spPr>
              <a:solidFill>
                <a:srgbClr val="603D99"/>
              </a:solidFill>
              <a:ln w="9525">
                <a:noFill/>
              </a:ln>
              <a:effectLst/>
            </c:spPr>
          </c:marker>
          <c:dLbls>
            <c:dLbl>
              <c:idx val="0"/>
              <c:tx>
                <c:rich>
                  <a:bodyPr/>
                  <a:lstStyle/>
                  <a:p>
                    <a:fld id="{5CEF2090-413F-48AC-B364-E66AF054B78F}"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08BF-4CD7-A9B9-4C218020941B}"/>
                </c:ext>
              </c:extLst>
            </c:dLbl>
            <c:dLbl>
              <c:idx val="1"/>
              <c:tx>
                <c:rich>
                  <a:bodyPr/>
                  <a:lstStyle/>
                  <a:p>
                    <a:fld id="{E8776B14-FACF-49F2-9FBF-C3FE3BF8041E}"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08BF-4CD7-A9B9-4C218020941B}"/>
                </c:ext>
              </c:extLst>
            </c:dLbl>
            <c:dLbl>
              <c:idx val="2"/>
              <c:tx>
                <c:rich>
                  <a:bodyPr/>
                  <a:lstStyle/>
                  <a:p>
                    <a:fld id="{607E73EB-810C-42CD-B5A1-93CB704339D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08BF-4CD7-A9B9-4C218020941B}"/>
                </c:ext>
              </c:extLst>
            </c:dLbl>
            <c:dLbl>
              <c:idx val="3"/>
              <c:tx>
                <c:rich>
                  <a:bodyPr/>
                  <a:lstStyle/>
                  <a:p>
                    <a:fld id="{685B6DE8-C751-4D45-874B-9CDDC32AFF14}"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8BF-4CD7-A9B9-4C218020941B}"/>
                </c:ext>
              </c:extLst>
            </c:dLbl>
            <c:dLbl>
              <c:idx val="4"/>
              <c:tx>
                <c:rich>
                  <a:bodyPr/>
                  <a:lstStyle/>
                  <a:p>
                    <a:fld id="{9EFADD83-E43E-4D60-805A-604724777E82}"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08BF-4CD7-A9B9-4C218020941B}"/>
                </c:ext>
              </c:extLst>
            </c:dLbl>
            <c:dLbl>
              <c:idx val="5"/>
              <c:tx>
                <c:rich>
                  <a:bodyPr/>
                  <a:lstStyle/>
                  <a:p>
                    <a:fld id="{1E483930-0715-4CB4-AF69-B9ECC48F5B09}"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08BF-4CD7-A9B9-4C218020941B}"/>
                </c:ext>
              </c:extLst>
            </c:dLbl>
            <c:dLbl>
              <c:idx val="6"/>
              <c:tx>
                <c:rich>
                  <a:bodyPr/>
                  <a:lstStyle/>
                  <a:p>
                    <a:fld id="{B2B35913-9C38-42F3-9AEF-C40122AB90D8}"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8BF-4CD7-A9B9-4C218020941B}"/>
                </c:ext>
              </c:extLst>
            </c:dLbl>
            <c:dLbl>
              <c:idx val="7"/>
              <c:tx>
                <c:rich>
                  <a:bodyPr/>
                  <a:lstStyle/>
                  <a:p>
                    <a:fld id="{45F706D0-9B4B-4C7E-AD3C-11B9A9156B4E}"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8BF-4CD7-A9B9-4C218020941B}"/>
                </c:ext>
              </c:extLst>
            </c:dLbl>
            <c:dLbl>
              <c:idx val="8"/>
              <c:tx>
                <c:rich>
                  <a:bodyPr/>
                  <a:lstStyle/>
                  <a:p>
                    <a:fld id="{749BFAD6-48CA-410F-A60C-ADBD477B06D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08BF-4CD7-A9B9-4C218020941B}"/>
                </c:ext>
              </c:extLst>
            </c:dLbl>
            <c:dLbl>
              <c:idx val="9"/>
              <c:tx>
                <c:rich>
                  <a:bodyPr/>
                  <a:lstStyle/>
                  <a:p>
                    <a:fld id="{DFB0EE58-EC5D-49DA-BC38-BF543392E914}"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8BF-4CD7-A9B9-4C218020941B}"/>
                </c:ext>
              </c:extLst>
            </c:dLbl>
            <c:dLbl>
              <c:idx val="10"/>
              <c:tx>
                <c:rich>
                  <a:bodyPr/>
                  <a:lstStyle/>
                  <a:p>
                    <a:fld id="{C7EA5F4D-7C12-4B20-A4F0-3252D3BD0652}"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8BF-4CD7-A9B9-4C218020941B}"/>
                </c:ext>
              </c:extLst>
            </c:dLbl>
            <c:dLbl>
              <c:idx val="11"/>
              <c:tx>
                <c:rich>
                  <a:bodyPr/>
                  <a:lstStyle/>
                  <a:p>
                    <a:fld id="{1C8DD2D6-F844-4A92-B34B-9B5C676D27C8}"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08BF-4CD7-A9B9-4C218020941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2'!$I$8:$I$19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2'!$J$8:$J$19</c:f>
              <c:numCache>
                <c:formatCode>[&gt;=1000000]\$0,,"M";[&gt;=1000]\$0,"K";0</c:formatCode>
                <c:ptCount val="12"/>
                <c:pt idx="0">
                  <c:v>444162.52000000014</c:v>
                </c:pt>
                <c:pt idx="1">
                  <c:v>423741.52000000037</c:v>
                </c:pt>
                <c:pt idx="2">
                  <c:v>468344.26999999949</c:v>
                </c:pt>
                <c:pt idx="3">
                  <c:v>448652.76000000007</c:v>
                </c:pt>
                <c:pt idx="4">
                  <c:v>480720.64000000001</c:v>
                </c:pt>
                <c:pt idx="5">
                  <c:v>455501.13999999996</c:v>
                </c:pt>
                <c:pt idx="6">
                  <c:v>433725.86000000045</c:v>
                </c:pt>
                <c:pt idx="7">
                  <c:v>485766.24999999977</c:v>
                </c:pt>
                <c:pt idx="8">
                  <c:v>443447.4300000004</c:v>
                </c:pt>
                <c:pt idx="9">
                  <c:v>458984.37999999971</c:v>
                </c:pt>
                <c:pt idx="10">
                  <c:v>462537.40999999939</c:v>
                </c:pt>
                <c:pt idx="11">
                  <c:v>441225.28999999992</c:v>
                </c:pt>
              </c:numCache>
            </c:numRef>
          </c:val>
          <c:smooth val="1"/>
          <c:extLst>
            <c:ext xmlns:c15="http://schemas.microsoft.com/office/drawing/2012/chart" uri="{02D57815-91ED-43cb-92C2-25804820EDAC}">
              <c15:datalabelsRange>
                <c15:f>'Analysis 2'!$L$8:$L$19</c15:f>
                <c15:dlblRangeCache>
                  <c:ptCount val="12"/>
                  <c:pt idx="4">
                    <c:v>$481K</c:v>
                  </c:pt>
                  <c:pt idx="7">
                    <c:v>$486K</c:v>
                  </c:pt>
                </c15:dlblRangeCache>
              </c15:datalabelsRange>
            </c:ext>
            <c:ext xmlns:c16="http://schemas.microsoft.com/office/drawing/2014/chart" uri="{C3380CC4-5D6E-409C-BE32-E72D297353CC}">
              <c16:uniqueId val="{0000000C-08BF-4CD7-A9B9-4C218020941B}"/>
            </c:ext>
          </c:extLst>
        </c:ser>
        <c:ser>
          <c:idx val="1"/>
          <c:order val="1"/>
          <c:tx>
            <c:strRef>
              <c:f>'Analysis 2'!$K$7</c:f>
              <c:strCache>
                <c:ptCount val="1"/>
                <c:pt idx="0">
                  <c:v>Total Target</c:v>
                </c:pt>
              </c:strCache>
            </c:strRef>
          </c:tx>
          <c:spPr>
            <a:ln w="28575" cap="rnd">
              <a:solidFill>
                <a:srgbClr val="E0D2E6"/>
              </a:solidFill>
              <a:round/>
            </a:ln>
            <a:effectLst/>
          </c:spPr>
          <c:marker>
            <c:symbol val="none"/>
          </c:marker>
          <c:cat>
            <c:strRef>
              <c:f>'Analysis 2'!$I$8:$I$19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2'!$K$8:$K$19</c:f>
              <c:numCache>
                <c:formatCode>[&gt;=1000000]\$0,,"M";[&gt;=1000]\$0,"K";0</c:formatCode>
                <c:ptCount val="12"/>
                <c:pt idx="0">
                  <c:v>439042</c:v>
                </c:pt>
                <c:pt idx="1">
                  <c:v>431279</c:v>
                </c:pt>
                <c:pt idx="2">
                  <c:v>445591</c:v>
                </c:pt>
                <c:pt idx="3">
                  <c:v>453071</c:v>
                </c:pt>
                <c:pt idx="4">
                  <c:v>444167</c:v>
                </c:pt>
                <c:pt idx="5">
                  <c:v>421979</c:v>
                </c:pt>
                <c:pt idx="6">
                  <c:v>456718</c:v>
                </c:pt>
                <c:pt idx="7">
                  <c:v>431727</c:v>
                </c:pt>
                <c:pt idx="8">
                  <c:v>446912</c:v>
                </c:pt>
                <c:pt idx="9">
                  <c:v>414360</c:v>
                </c:pt>
                <c:pt idx="10">
                  <c:v>413371</c:v>
                </c:pt>
                <c:pt idx="11">
                  <c:v>456773</c:v>
                </c:pt>
              </c:numCache>
            </c:numRef>
          </c:val>
          <c:smooth val="1"/>
          <c:extLst>
            <c:ext xmlns:c16="http://schemas.microsoft.com/office/drawing/2014/chart" uri="{C3380CC4-5D6E-409C-BE32-E72D297353CC}">
              <c16:uniqueId val="{0000000D-08BF-4CD7-A9B9-4C218020941B}"/>
            </c:ext>
          </c:extLst>
        </c:ser>
        <c:dLbls>
          <c:showLegendKey val="0"/>
          <c:showVal val="0"/>
          <c:showCatName val="0"/>
          <c:showSerName val="0"/>
          <c:showPercent val="0"/>
          <c:showBubbleSize val="0"/>
        </c:dLbls>
        <c:marker val="1"/>
        <c:smooth val="0"/>
        <c:axId val="2111945184"/>
        <c:axId val="2111945600"/>
      </c:lineChart>
      <c:catAx>
        <c:axId val="211194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11945600"/>
        <c:crosses val="autoZero"/>
        <c:auto val="1"/>
        <c:lblAlgn val="ctr"/>
        <c:lblOffset val="100"/>
        <c:noMultiLvlLbl val="0"/>
      </c:catAx>
      <c:valAx>
        <c:axId val="2111945600"/>
        <c:scaling>
          <c:orientation val="minMax"/>
        </c:scaling>
        <c:delete val="0"/>
        <c:axPos val="l"/>
        <c:numFmt formatCode="[&gt;=1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11945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104584747624123E-2"/>
          <c:y val="0.10594026679012461"/>
          <c:w val="0.95030826129602242"/>
          <c:h val="0.8543321331635787"/>
        </c:manualLayout>
      </c:layout>
      <c:barChart>
        <c:barDir val="col"/>
        <c:grouping val="clustered"/>
        <c:varyColors val="0"/>
        <c:ser>
          <c:idx val="0"/>
          <c:order val="0"/>
          <c:tx>
            <c:strRef>
              <c:f>'Analysis 2'!$O$7</c:f>
              <c:strCache>
                <c:ptCount val="1"/>
                <c:pt idx="0">
                  <c:v>Variance</c:v>
                </c:pt>
              </c:strCache>
            </c:strRef>
          </c:tx>
          <c:spPr>
            <a:solidFill>
              <a:srgbClr val="92D050"/>
            </a:solidFill>
            <a:ln>
              <a:noFill/>
            </a:ln>
            <a:effectLst/>
          </c:spPr>
          <c:invertIfNegative val="1"/>
          <c:dPt>
            <c:idx val="6"/>
            <c:invertIfNegative val="1"/>
            <c:bubble3D val="0"/>
            <c:extLst>
              <c:ext xmlns:c16="http://schemas.microsoft.com/office/drawing/2014/chart" uri="{C3380CC4-5D6E-409C-BE32-E72D297353CC}">
                <c16:uniqueId val="{00000004-2233-4A7F-A7EF-52CC89E1069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2'!$N$8:$N$19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2'!$O$8:$O$19</c:f>
              <c:numCache>
                <c:formatCode>\+0.0%;\-0.0%</c:formatCode>
                <c:ptCount val="12"/>
                <c:pt idx="0">
                  <c:v>1.1662938853230749E-2</c:v>
                </c:pt>
                <c:pt idx="1">
                  <c:v>-1.7477039225187483E-2</c:v>
                </c:pt>
                <c:pt idx="2">
                  <c:v>5.1063127397096203E-2</c:v>
                </c:pt>
                <c:pt idx="3">
                  <c:v>-9.7517607615581932E-3</c:v>
                </c:pt>
                <c:pt idx="4">
                  <c:v>8.2297063942165932E-2</c:v>
                </c:pt>
                <c:pt idx="5">
                  <c:v>7.9440303901378878E-2</c:v>
                </c:pt>
                <c:pt idx="6">
                  <c:v>-5.0342092932618265E-2</c:v>
                </c:pt>
                <c:pt idx="7">
                  <c:v>0.12516995694038077</c:v>
                </c:pt>
                <c:pt idx="8">
                  <c:v>-7.7522420521256973E-3</c:v>
                </c:pt>
                <c:pt idx="9">
                  <c:v>0.10769470991408368</c:v>
                </c:pt>
                <c:pt idx="10">
                  <c:v>0.11894015303443975</c:v>
                </c:pt>
                <c:pt idx="11">
                  <c:v>-3.4038154619471989E-2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2233-4A7F-A7EF-52CC89E10697}"/>
            </c:ext>
          </c:extLst>
        </c:ser>
        <c:dLbls>
          <c:showLegendKey val="0"/>
          <c:showVal val="0"/>
          <c:showCatName val="0"/>
          <c:showSerName val="0"/>
          <c:showPercent val="0"/>
          <c:showBubbleSize val="0"/>
        </c:dLbls>
        <c:gapWidth val="152"/>
        <c:overlap val="-27"/>
        <c:axId val="1989885232"/>
        <c:axId val="1989886064"/>
      </c:barChart>
      <c:catAx>
        <c:axId val="1989885232"/>
        <c:scaling>
          <c:orientation val="minMax"/>
        </c:scaling>
        <c:delete val="1"/>
        <c:axPos val="b"/>
        <c:numFmt formatCode="General" sourceLinked="1"/>
        <c:majorTickMark val="none"/>
        <c:minorTickMark val="none"/>
        <c:tickLblPos val="nextTo"/>
        <c:crossAx val="1989886064"/>
        <c:crosses val="autoZero"/>
        <c:auto val="1"/>
        <c:lblAlgn val="ctr"/>
        <c:lblOffset val="100"/>
        <c:noMultiLvlLbl val="0"/>
      </c:catAx>
      <c:valAx>
        <c:axId val="1989886064"/>
        <c:scaling>
          <c:orientation val="minMax"/>
        </c:scaling>
        <c:delete val="1"/>
        <c:axPos val="l"/>
        <c:numFmt formatCode="\+0.0%;\-0.0%" sourceLinked="1"/>
        <c:majorTickMark val="none"/>
        <c:minorTickMark val="none"/>
        <c:tickLblPos val="nextTo"/>
        <c:crossAx val="198988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9267822736030827E-2"/>
          <c:y val="0.24829882375814136"/>
          <c:w val="0.95664739884393069"/>
          <c:h val="0.43072571145142291"/>
        </c:manualLayout>
      </c:layout>
      <c:barChart>
        <c:barDir val="col"/>
        <c:grouping val="clustered"/>
        <c:varyColors val="0"/>
        <c:ser>
          <c:idx val="0"/>
          <c:order val="0"/>
          <c:tx>
            <c:strRef>
              <c:f>'Analysis 2'!$AM$12</c:f>
              <c:strCache>
                <c:ptCount val="1"/>
                <c:pt idx="0">
                  <c:v>Below Average</c:v>
                </c:pt>
              </c:strCache>
            </c:strRef>
          </c:tx>
          <c:spPr>
            <a:solidFill>
              <a:srgbClr val="E0D2E6"/>
            </a:solidFill>
            <a:ln>
              <a:noFill/>
            </a:ln>
            <a:effectLst/>
          </c:spPr>
          <c:invertIfNegative val="0"/>
          <c:dLbls>
            <c:dLbl>
              <c:idx val="0"/>
              <c:tx>
                <c:rich>
                  <a:bodyPr/>
                  <a:lstStyle/>
                  <a:p>
                    <a:fld id="{EC273AF6-CBD4-4BB8-B32D-9C15F89D1715}" type="CELLRANGE">
                      <a:rPr lang="en-US" baseline="0"/>
                      <a:pPr/>
                      <a:t>[CELLRANGE]</a:t>
                    </a:fld>
                    <a:r>
                      <a:rPr lang="en-US" baseline="0"/>
                      <a:t>, </a:t>
                    </a:r>
                    <a:fld id="{011E8069-CD2A-40BE-A316-5D3B7CDEBE34}"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920-4D6E-AB0F-98B11E9128A9}"/>
                </c:ext>
              </c:extLst>
            </c:dLbl>
            <c:dLbl>
              <c:idx val="1"/>
              <c:layout>
                <c:manualLayout>
                  <c:x val="-4.4154917022034659E-17"/>
                  <c:y val="0"/>
                </c:manualLayout>
              </c:layout>
              <c:tx>
                <c:rich>
                  <a:bodyPr/>
                  <a:lstStyle/>
                  <a:p>
                    <a:fld id="{034E1B41-E63E-4C35-A84A-82BFA96AD439}" type="CELLRANGE">
                      <a:rPr lang="en-US" baseline="0"/>
                      <a:pPr/>
                      <a:t>[CELLRANGE]</a:t>
                    </a:fld>
                    <a:r>
                      <a:rPr lang="en-US" baseline="0"/>
                      <a:t>, </a:t>
                    </a:r>
                    <a:fld id="{4FE0C3FD-06FB-47B8-81D6-20EABA3611AD}"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920-4D6E-AB0F-98B11E9128A9}"/>
                </c:ext>
              </c:extLst>
            </c:dLbl>
            <c:dLbl>
              <c:idx val="2"/>
              <c:tx>
                <c:rich>
                  <a:bodyPr/>
                  <a:lstStyle/>
                  <a:p>
                    <a:fld id="{C8013ECB-1EC6-4403-ACE8-8212D4C13764}" type="CELLRANGE">
                      <a:rPr lang="en-IN"/>
                      <a:pPr/>
                      <a:t>[CELLRANGE]</a:t>
                    </a:fld>
                    <a:r>
                      <a:rPr lang="en-IN" baseline="0"/>
                      <a:t>, </a:t>
                    </a:r>
                    <a:fld id="{74967179-33C4-4357-8B3A-F64A3F8907C1}" type="VALUE">
                      <a:rPr lang="en-IN" baseline="0"/>
                      <a:pPr/>
                      <a:t>[VALUE]</a:t>
                    </a:fld>
                    <a:endParaRPr lang="en-IN" baseline="0"/>
                  </a:p>
                </c:rich>
              </c:tx>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4920-4D6E-AB0F-98B11E9128A9}"/>
                </c:ext>
              </c:extLst>
            </c:dLbl>
            <c:dLbl>
              <c:idx val="3"/>
              <c:tx>
                <c:rich>
                  <a:bodyPr/>
                  <a:lstStyle/>
                  <a:p>
                    <a:fld id="{67998905-5827-47B5-BA34-5947F257E7A2}" type="CELLRANGE">
                      <a:rPr lang="en-IN"/>
                      <a:pPr/>
                      <a:t>[CELLRANGE]</a:t>
                    </a:fld>
                    <a:r>
                      <a:rPr lang="en-IN" baseline="0"/>
                      <a:t>, </a:t>
                    </a:r>
                    <a:fld id="{40C80ECB-3D27-4AEB-8CBB-DCB9346DDC37}" type="VALUE">
                      <a:rPr lang="en-IN" baseline="0"/>
                      <a:pPr/>
                      <a:t>[VALUE]</a:t>
                    </a:fld>
                    <a:endParaRPr lang="en-IN" baseline="0"/>
                  </a:p>
                </c:rich>
              </c:tx>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4920-4D6E-AB0F-98B11E9128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2'!$AL$13:$AL$16</c:f>
              <c:strCache>
                <c:ptCount val="4"/>
                <c:pt idx="0">
                  <c:v>Q-1</c:v>
                </c:pt>
                <c:pt idx="1">
                  <c:v>Q-2</c:v>
                </c:pt>
                <c:pt idx="2">
                  <c:v>Q-3</c:v>
                </c:pt>
                <c:pt idx="3">
                  <c:v>Q-4</c:v>
                </c:pt>
              </c:strCache>
            </c:strRef>
          </c:cat>
          <c:val>
            <c:numRef>
              <c:f>'Analysis 2'!$AM$13:$AM$16</c:f>
              <c:numCache>
                <c:formatCode>[&gt;=1000000]\$0.00,,"M";[&gt;=1000]\$0.00,"K";0.0</c:formatCode>
                <c:ptCount val="4"/>
                <c:pt idx="0">
                  <c:v>1336248.3099999984</c:v>
                </c:pt>
                <c:pt idx="1">
                  <c:v>1384874.5400000024</c:v>
                </c:pt>
                <c:pt idx="2">
                  <c:v>1362939.5400000014</c:v>
                </c:pt>
                <c:pt idx="3">
                  <c:v>1362747.0800000008</c:v>
                </c:pt>
              </c:numCache>
            </c:numRef>
          </c:val>
          <c:extLst>
            <c:ext xmlns:c15="http://schemas.microsoft.com/office/drawing/2012/chart" uri="{02D57815-91ED-43cb-92C2-25804820EDAC}">
              <c15:datalabelsRange>
                <c15:f>'Analysis 2'!$AI$13:$AI$16</c15:f>
                <c15:dlblRangeCache>
                  <c:ptCount val="4"/>
                  <c:pt idx="1">
                    <c:v>+3.6%</c:v>
                  </c:pt>
                  <c:pt idx="2">
                    <c:v>-1.6%</c:v>
                  </c:pt>
                  <c:pt idx="3">
                    <c:v>-0.0%</c:v>
                  </c:pt>
                </c15:dlblRangeCache>
              </c15:datalabelsRange>
            </c:ext>
            <c:ext xmlns:c16="http://schemas.microsoft.com/office/drawing/2014/chart" uri="{C3380CC4-5D6E-409C-BE32-E72D297353CC}">
              <c16:uniqueId val="{00000000-4920-4D6E-AB0F-98B11E9128A9}"/>
            </c:ext>
          </c:extLst>
        </c:ser>
        <c:ser>
          <c:idx val="1"/>
          <c:order val="1"/>
          <c:tx>
            <c:strRef>
              <c:f>'Analysis 2'!$AN$12</c:f>
              <c:strCache>
                <c:ptCount val="1"/>
                <c:pt idx="0">
                  <c:v>Above Average</c:v>
                </c:pt>
              </c:strCache>
            </c:strRef>
          </c:tx>
          <c:spPr>
            <a:solidFill>
              <a:srgbClr val="523484"/>
            </a:solidFill>
            <a:ln>
              <a:noFill/>
            </a:ln>
            <a:effectLst/>
          </c:spPr>
          <c:invertIfNegative val="0"/>
          <c:dLbls>
            <c:delete val="1"/>
          </c:dLbls>
          <c:val>
            <c:numRef>
              <c:f>'Analysis 2'!$AN$13:$AN$16</c:f>
              <c:numCache>
                <c:formatCode>[&gt;=1000000]\$0.00,,"M";[&gt;=1000]\$0.00,"K";0.0</c:formatCode>
                <c:ptCount val="4"/>
                <c:pt idx="0">
                  <c:v>0</c:v>
                </c:pt>
                <c:pt idx="1">
                  <c:v>1384874.5400000024</c:v>
                </c:pt>
                <c:pt idx="2">
                  <c:v>1362939.5400000014</c:v>
                </c:pt>
                <c:pt idx="3">
                  <c:v>1362747.0800000008</c:v>
                </c:pt>
              </c:numCache>
            </c:numRef>
          </c:val>
          <c:extLst>
            <c:ext xmlns:c16="http://schemas.microsoft.com/office/drawing/2014/chart" uri="{C3380CC4-5D6E-409C-BE32-E72D297353CC}">
              <c16:uniqueId val="{00000001-4920-4D6E-AB0F-98B11E9128A9}"/>
            </c:ext>
          </c:extLst>
        </c:ser>
        <c:dLbls>
          <c:dLblPos val="outEnd"/>
          <c:showLegendKey val="0"/>
          <c:showVal val="1"/>
          <c:showCatName val="0"/>
          <c:showSerName val="0"/>
          <c:showPercent val="0"/>
          <c:showBubbleSize val="0"/>
        </c:dLbls>
        <c:gapWidth val="232"/>
        <c:overlap val="100"/>
        <c:axId val="1505743664"/>
        <c:axId val="1505742000"/>
      </c:barChart>
      <c:lineChart>
        <c:grouping val="standard"/>
        <c:varyColors val="0"/>
        <c:ser>
          <c:idx val="2"/>
          <c:order val="2"/>
          <c:tx>
            <c:strRef>
              <c:f>'Analysis 2'!$AO$12</c:f>
              <c:strCache>
                <c:ptCount val="1"/>
                <c:pt idx="0">
                  <c:v>Average</c:v>
                </c:pt>
              </c:strCache>
            </c:strRef>
          </c:tx>
          <c:spPr>
            <a:ln w="28575" cap="rnd">
              <a:solidFill>
                <a:srgbClr val="3AC3D6"/>
              </a:solidFill>
              <a:prstDash val="sysDash"/>
              <a:round/>
            </a:ln>
            <a:effectLst/>
          </c:spPr>
          <c:marker>
            <c:symbol val="none"/>
          </c:marker>
          <c:val>
            <c:numRef>
              <c:f>'Analysis 2'!$AO$13:$AO$16</c:f>
              <c:numCache>
                <c:formatCode>[&gt;=1000000]\$0.00,,"M";[&gt;=1000]\$0.00,"K";0.0</c:formatCode>
                <c:ptCount val="4"/>
                <c:pt idx="0">
                  <c:v>1361702.3675000006</c:v>
                </c:pt>
                <c:pt idx="1">
                  <c:v>1361702.3675000006</c:v>
                </c:pt>
                <c:pt idx="2">
                  <c:v>1361702.3675000006</c:v>
                </c:pt>
                <c:pt idx="3">
                  <c:v>1361702.3675000006</c:v>
                </c:pt>
              </c:numCache>
            </c:numRef>
          </c:val>
          <c:smooth val="0"/>
          <c:extLst>
            <c:ext xmlns:c16="http://schemas.microsoft.com/office/drawing/2014/chart" uri="{C3380CC4-5D6E-409C-BE32-E72D297353CC}">
              <c16:uniqueId val="{00000003-4920-4D6E-AB0F-98B11E9128A9}"/>
            </c:ext>
          </c:extLst>
        </c:ser>
        <c:dLbls>
          <c:showLegendKey val="0"/>
          <c:showVal val="0"/>
          <c:showCatName val="0"/>
          <c:showSerName val="0"/>
          <c:showPercent val="0"/>
          <c:showBubbleSize val="0"/>
        </c:dLbls>
        <c:marker val="1"/>
        <c:smooth val="0"/>
        <c:axId val="1505743664"/>
        <c:axId val="1505742000"/>
      </c:lineChart>
      <c:catAx>
        <c:axId val="150574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05742000"/>
        <c:crosses val="autoZero"/>
        <c:auto val="1"/>
        <c:lblAlgn val="ctr"/>
        <c:lblOffset val="100"/>
        <c:noMultiLvlLbl val="0"/>
      </c:catAx>
      <c:valAx>
        <c:axId val="1505742000"/>
        <c:scaling>
          <c:orientation val="minMax"/>
        </c:scaling>
        <c:delete val="1"/>
        <c:axPos val="l"/>
        <c:numFmt formatCode="[&gt;=1000000]\$0.00,,&quot;M&quot;;[&gt;=1000]\$0.00,&quot;K&quot;;0.0" sourceLinked="1"/>
        <c:majorTickMark val="none"/>
        <c:minorTickMark val="none"/>
        <c:tickLblPos val="nextTo"/>
        <c:crossAx val="1505743664"/>
        <c:crosses val="autoZero"/>
        <c:crossBetween val="between"/>
      </c:valAx>
      <c:spPr>
        <a:noFill/>
        <a:ln>
          <a:noFill/>
        </a:ln>
        <a:effectLst/>
      </c:spPr>
    </c:plotArea>
    <c:legend>
      <c:legendPos val="b"/>
      <c:layout>
        <c:manualLayout>
          <c:xMode val="edge"/>
          <c:yMode val="edge"/>
          <c:x val="1.0186913052053465E-2"/>
          <c:y val="0.85400107466881614"/>
          <c:w val="0.96517530684386976"/>
          <c:h val="0.132875565751131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5357307514983864E-2"/>
          <c:y val="0.22531760735790377"/>
          <c:w val="0.94928538497003223"/>
          <c:h val="0.45814695957123008"/>
        </c:manualLayout>
      </c:layout>
      <c:barChart>
        <c:barDir val="col"/>
        <c:grouping val="clustered"/>
        <c:varyColors val="0"/>
        <c:ser>
          <c:idx val="0"/>
          <c:order val="0"/>
          <c:tx>
            <c:strRef>
              <c:f>'Analysis 2'!$BG$13</c:f>
              <c:strCache>
                <c:ptCount val="1"/>
                <c:pt idx="0">
                  <c:v>Below Average</c:v>
                </c:pt>
              </c:strCache>
            </c:strRef>
          </c:tx>
          <c:spPr>
            <a:solidFill>
              <a:srgbClr val="E0D2E6"/>
            </a:solidFill>
            <a:ln>
              <a:noFill/>
            </a:ln>
            <a:effectLst/>
          </c:spPr>
          <c:invertIfNegative val="0"/>
          <c:dLbls>
            <c:dLbl>
              <c:idx val="0"/>
              <c:tx>
                <c:rich>
                  <a:bodyPr/>
                  <a:lstStyle/>
                  <a:p>
                    <a:fld id="{3A80FE35-1F1C-40D7-9C75-7A14A7A70E5F}" type="CELLRANGE">
                      <a:rPr lang="en-US"/>
                      <a:pPr/>
                      <a:t>[CELLRANGE]</a:t>
                    </a:fld>
                    <a:endParaRPr lang="en-US" baseline="0"/>
                  </a:p>
                  <a:p>
                    <a:fld id="{158108CC-E302-4A1C-81BD-2A367F877E89}"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3754-4110-8CAA-104B160CFB94}"/>
                </c:ext>
              </c:extLst>
            </c:dLbl>
            <c:dLbl>
              <c:idx val="1"/>
              <c:tx>
                <c:rich>
                  <a:bodyPr/>
                  <a:lstStyle/>
                  <a:p>
                    <a:fld id="{98A5A276-F514-4760-A510-8CC293E2E7A0}" type="CELLRANGE">
                      <a:rPr lang="en-US"/>
                      <a:pPr/>
                      <a:t>[CELLRANGE]</a:t>
                    </a:fld>
                    <a:endParaRPr lang="en-US" baseline="0"/>
                  </a:p>
                  <a:p>
                    <a:fld id="{447BDE38-3948-492B-BC01-92830044EB40}"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3754-4110-8CAA-104B160CFB94}"/>
                </c:ext>
              </c:extLst>
            </c:dLbl>
            <c:dLbl>
              <c:idx val="2"/>
              <c:tx>
                <c:rich>
                  <a:bodyPr/>
                  <a:lstStyle/>
                  <a:p>
                    <a:fld id="{613FB604-EE45-442B-9470-AE9D4A9779AA}" type="CELLRANGE">
                      <a:rPr lang="en-US"/>
                      <a:pPr/>
                      <a:t>[CELLRANGE]</a:t>
                    </a:fld>
                    <a:endParaRPr lang="en-US" baseline="0"/>
                  </a:p>
                  <a:p>
                    <a:fld id="{E3FD1D39-291E-44E6-9688-4DFFE435F254}"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3754-4110-8CAA-104B160CFB94}"/>
                </c:ext>
              </c:extLst>
            </c:dLbl>
            <c:dLbl>
              <c:idx val="3"/>
              <c:tx>
                <c:rich>
                  <a:bodyPr/>
                  <a:lstStyle/>
                  <a:p>
                    <a:fld id="{D49F90FE-A7C0-4F10-8460-FC59DB0DF969}" type="CELLRANGE">
                      <a:rPr lang="en-US"/>
                      <a:pPr/>
                      <a:t>[CELLRANGE]</a:t>
                    </a:fld>
                    <a:endParaRPr lang="en-US" baseline="0"/>
                  </a:p>
                  <a:p>
                    <a:fld id="{3604B28B-DDC8-4784-B97A-7D2BB1DD00F7}"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3754-4110-8CAA-104B160CFB94}"/>
                </c:ext>
              </c:extLst>
            </c:dLbl>
            <c:dLbl>
              <c:idx val="4"/>
              <c:tx>
                <c:rich>
                  <a:bodyPr/>
                  <a:lstStyle/>
                  <a:p>
                    <a:fld id="{173E93A9-67CD-4BEA-96E2-72F34FB88601}" type="CELLRANGE">
                      <a:rPr lang="en-US"/>
                      <a:pPr/>
                      <a:t>[CELLRANGE]</a:t>
                    </a:fld>
                    <a:endParaRPr lang="en-US" baseline="0"/>
                  </a:p>
                  <a:p>
                    <a:fld id="{818CDC33-EA17-4691-A627-B7DFB1BE940B}"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3754-4110-8CAA-104B160CFB94}"/>
                </c:ext>
              </c:extLst>
            </c:dLbl>
            <c:dLbl>
              <c:idx val="5"/>
              <c:tx>
                <c:rich>
                  <a:bodyPr/>
                  <a:lstStyle/>
                  <a:p>
                    <a:fld id="{5D0E33C6-9AC7-4C01-B0DE-CE511CE3534B}" type="CELLRANGE">
                      <a:rPr lang="en-US"/>
                      <a:pPr/>
                      <a:t>[CELLRANGE]</a:t>
                    </a:fld>
                    <a:endParaRPr lang="en-US" baseline="0"/>
                  </a:p>
                  <a:p>
                    <a:fld id="{EF5CDB32-5983-4394-966A-1B595FF5226C}"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3754-4110-8CAA-104B160CFB94}"/>
                </c:ext>
              </c:extLst>
            </c:dLbl>
            <c:dLbl>
              <c:idx val="6"/>
              <c:tx>
                <c:rich>
                  <a:bodyPr/>
                  <a:lstStyle/>
                  <a:p>
                    <a:fld id="{F9BD7F94-D71D-4E11-9726-B9D39248C028}" type="CELLRANGE">
                      <a:rPr lang="en-US"/>
                      <a:pPr/>
                      <a:t>[CELLRANGE]</a:t>
                    </a:fld>
                    <a:endParaRPr lang="en-US" baseline="0"/>
                  </a:p>
                  <a:p>
                    <a:fld id="{977EE851-B400-4B26-A6D3-66F75469B78A}"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3754-4110-8CAA-104B160CFB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2'!$BF$14:$BF$20</c:f>
              <c:strCache>
                <c:ptCount val="7"/>
                <c:pt idx="0">
                  <c:v>Sun</c:v>
                </c:pt>
                <c:pt idx="1">
                  <c:v>Mon</c:v>
                </c:pt>
                <c:pt idx="2">
                  <c:v>Tue</c:v>
                </c:pt>
                <c:pt idx="3">
                  <c:v>Wed</c:v>
                </c:pt>
                <c:pt idx="4">
                  <c:v>Thu</c:v>
                </c:pt>
                <c:pt idx="5">
                  <c:v>Fri</c:v>
                </c:pt>
                <c:pt idx="6">
                  <c:v>Sat</c:v>
                </c:pt>
              </c:strCache>
            </c:strRef>
          </c:cat>
          <c:val>
            <c:numRef>
              <c:f>'Analysis 2'!$BG$14:$BG$20</c:f>
              <c:numCache>
                <c:formatCode>[&gt;=1000000]\$0.0,,"M";[&gt;=1000]\$0.0,"K";0</c:formatCode>
                <c:ptCount val="7"/>
                <c:pt idx="0">
                  <c:v>765868.27999999898</c:v>
                </c:pt>
                <c:pt idx="1">
                  <c:v>789470.8800000028</c:v>
                </c:pt>
                <c:pt idx="2">
                  <c:v>772166.82999999914</c:v>
                </c:pt>
                <c:pt idx="3">
                  <c:v>774303.62999999756</c:v>
                </c:pt>
                <c:pt idx="4">
                  <c:v>795985.00999999966</c:v>
                </c:pt>
                <c:pt idx="5">
                  <c:v>762351.78000000084</c:v>
                </c:pt>
                <c:pt idx="6">
                  <c:v>786663.06000000041</c:v>
                </c:pt>
              </c:numCache>
            </c:numRef>
          </c:val>
          <c:extLst>
            <c:ext xmlns:c15="http://schemas.microsoft.com/office/drawing/2012/chart" uri="{02D57815-91ED-43cb-92C2-25804820EDAC}">
              <c15:datalabelsRange>
                <c15:f>'Analysis 2'!$BD$14:$BD$20</c15:f>
                <c15:dlblRangeCache>
                  <c:ptCount val="7"/>
                  <c:pt idx="1">
                    <c:v>3.08%</c:v>
                  </c:pt>
                  <c:pt idx="2">
                    <c:v>-2.19%</c:v>
                  </c:pt>
                  <c:pt idx="3">
                    <c:v>0.28%</c:v>
                  </c:pt>
                  <c:pt idx="4">
                    <c:v>2.80%</c:v>
                  </c:pt>
                  <c:pt idx="5">
                    <c:v>-4.23%</c:v>
                  </c:pt>
                  <c:pt idx="6">
                    <c:v>3.19%</c:v>
                  </c:pt>
                </c15:dlblRangeCache>
              </c15:datalabelsRange>
            </c:ext>
            <c:ext xmlns:c16="http://schemas.microsoft.com/office/drawing/2014/chart" uri="{C3380CC4-5D6E-409C-BE32-E72D297353CC}">
              <c16:uniqueId val="{00000007-3754-4110-8CAA-104B160CFB94}"/>
            </c:ext>
          </c:extLst>
        </c:ser>
        <c:ser>
          <c:idx val="1"/>
          <c:order val="1"/>
          <c:tx>
            <c:strRef>
              <c:f>'Analysis 2'!$BH$13</c:f>
              <c:strCache>
                <c:ptCount val="1"/>
                <c:pt idx="0">
                  <c:v>Above Average</c:v>
                </c:pt>
              </c:strCache>
            </c:strRef>
          </c:tx>
          <c:spPr>
            <a:solidFill>
              <a:srgbClr val="523484"/>
            </a:solidFill>
            <a:ln>
              <a:noFill/>
            </a:ln>
            <a:effectLst/>
          </c:spPr>
          <c:invertIfNegative val="0"/>
          <c:val>
            <c:numRef>
              <c:f>'Analysis 2'!$BH$14:$BH$20</c:f>
              <c:numCache>
                <c:formatCode>[&gt;=1000000]\$0.0,,"M";[&gt;=1000]\$0.0,"K";0</c:formatCode>
                <c:ptCount val="7"/>
                <c:pt idx="0">
                  <c:v>0</c:v>
                </c:pt>
                <c:pt idx="1">
                  <c:v>789470.8800000028</c:v>
                </c:pt>
                <c:pt idx="2">
                  <c:v>0</c:v>
                </c:pt>
                <c:pt idx="3">
                  <c:v>0</c:v>
                </c:pt>
                <c:pt idx="4">
                  <c:v>795985.00999999966</c:v>
                </c:pt>
                <c:pt idx="5">
                  <c:v>0</c:v>
                </c:pt>
                <c:pt idx="6">
                  <c:v>786663.06000000041</c:v>
                </c:pt>
              </c:numCache>
            </c:numRef>
          </c:val>
          <c:extLst>
            <c:ext xmlns:c16="http://schemas.microsoft.com/office/drawing/2014/chart" uri="{C3380CC4-5D6E-409C-BE32-E72D297353CC}">
              <c16:uniqueId val="{00000008-3754-4110-8CAA-104B160CFB94}"/>
            </c:ext>
          </c:extLst>
        </c:ser>
        <c:dLbls>
          <c:showLegendKey val="0"/>
          <c:showVal val="0"/>
          <c:showCatName val="0"/>
          <c:showSerName val="0"/>
          <c:showPercent val="0"/>
          <c:showBubbleSize val="0"/>
        </c:dLbls>
        <c:gapWidth val="219"/>
        <c:overlap val="100"/>
        <c:axId val="1846151968"/>
        <c:axId val="1846149056"/>
      </c:barChart>
      <c:lineChart>
        <c:grouping val="standard"/>
        <c:varyColors val="0"/>
        <c:ser>
          <c:idx val="2"/>
          <c:order val="2"/>
          <c:tx>
            <c:strRef>
              <c:f>'Analysis 2'!$BI$13</c:f>
              <c:strCache>
                <c:ptCount val="1"/>
                <c:pt idx="0">
                  <c:v>Average</c:v>
                </c:pt>
              </c:strCache>
            </c:strRef>
          </c:tx>
          <c:spPr>
            <a:ln w="28575" cap="rnd">
              <a:solidFill>
                <a:srgbClr val="3AC3D6"/>
              </a:solidFill>
              <a:prstDash val="sysDash"/>
              <a:round/>
            </a:ln>
            <a:effectLst/>
          </c:spPr>
          <c:marker>
            <c:symbol val="none"/>
          </c:marker>
          <c:val>
            <c:numRef>
              <c:f>'Analysis 2'!$BI$14:$BI$20</c:f>
              <c:numCache>
                <c:formatCode>[&gt;=1000000]\$0.0,,"M";[&gt;=1000]\$0.0,"K";0</c:formatCode>
                <c:ptCount val="7"/>
                <c:pt idx="0">
                  <c:v>778115.63857142848</c:v>
                </c:pt>
                <c:pt idx="1">
                  <c:v>778115.63857142848</c:v>
                </c:pt>
                <c:pt idx="2">
                  <c:v>778115.63857142848</c:v>
                </c:pt>
                <c:pt idx="3">
                  <c:v>778115.63857142848</c:v>
                </c:pt>
                <c:pt idx="4">
                  <c:v>778115.63857142848</c:v>
                </c:pt>
                <c:pt idx="5">
                  <c:v>778115.63857142848</c:v>
                </c:pt>
                <c:pt idx="6">
                  <c:v>778115.63857142848</c:v>
                </c:pt>
              </c:numCache>
            </c:numRef>
          </c:val>
          <c:smooth val="0"/>
          <c:extLst>
            <c:ext xmlns:c16="http://schemas.microsoft.com/office/drawing/2014/chart" uri="{C3380CC4-5D6E-409C-BE32-E72D297353CC}">
              <c16:uniqueId val="{00000009-3754-4110-8CAA-104B160CFB94}"/>
            </c:ext>
          </c:extLst>
        </c:ser>
        <c:dLbls>
          <c:showLegendKey val="0"/>
          <c:showVal val="0"/>
          <c:showCatName val="0"/>
          <c:showSerName val="0"/>
          <c:showPercent val="0"/>
          <c:showBubbleSize val="0"/>
        </c:dLbls>
        <c:marker val="1"/>
        <c:smooth val="0"/>
        <c:axId val="1846151968"/>
        <c:axId val="1846149056"/>
      </c:lineChart>
      <c:catAx>
        <c:axId val="184615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149056"/>
        <c:crosses val="autoZero"/>
        <c:auto val="1"/>
        <c:lblAlgn val="ctr"/>
        <c:lblOffset val="100"/>
        <c:noMultiLvlLbl val="0"/>
      </c:catAx>
      <c:valAx>
        <c:axId val="1846149056"/>
        <c:scaling>
          <c:orientation val="minMax"/>
        </c:scaling>
        <c:delete val="1"/>
        <c:axPos val="l"/>
        <c:numFmt formatCode="[&gt;=1000000]\$0.0,,&quot;M&quot;;[&gt;=1000]\$0.0,&quot;K&quot;;0" sourceLinked="1"/>
        <c:majorTickMark val="none"/>
        <c:minorTickMark val="none"/>
        <c:tickLblPos val="nextTo"/>
        <c:crossAx val="1846151968"/>
        <c:crosses val="autoZero"/>
        <c:crossBetween val="between"/>
      </c:valAx>
      <c:spPr>
        <a:noFill/>
        <a:ln>
          <a:noFill/>
        </a:ln>
        <a:effectLst/>
      </c:spPr>
    </c:plotArea>
    <c:legend>
      <c:legendPos val="b"/>
      <c:layout>
        <c:manualLayout>
          <c:xMode val="edge"/>
          <c:yMode val="edge"/>
          <c:x val="0.17609878640688589"/>
          <c:y val="0.84300854573273132"/>
          <c:w val="0.64780224567364764"/>
          <c:h val="0.118173096010057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3'!$J$5"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Drop" dropStyle="combo" dx="26" fmlaLink="'Analysis 3'!$J$6" fmlaRange="'Analysis 3'!$M$5:$M$6" noThreeD="1" sel="1" val="0"/>
</file>

<file path=xl/ctrlProps/ctrlProp4.xml><?xml version="1.0" encoding="utf-8"?>
<formControlPr xmlns="http://schemas.microsoft.com/office/spreadsheetml/2009/9/main" objectType="Radio" firstButton="1" fmlaLink="'Analysis 3'!$CG$6" lockText="1" noThreeD="1"/>
</file>

<file path=xl/ctrlProps/ctrlProp5.xml><?xml version="1.0" encoding="utf-8"?>
<formControlPr xmlns="http://schemas.microsoft.com/office/spreadsheetml/2009/9/main" objectType="Radio" checked="Checked" lockText="1" noThreeD="1"/>
</file>

<file path=xl/ctrlProps/ctrlProp6.xml><?xml version="1.0" encoding="utf-8"?>
<formControlPr xmlns="http://schemas.microsoft.com/office/spreadsheetml/2009/9/main" objectType="GBox" noThreeD="1"/>
</file>

<file path=xl/ctrlProps/ctrlProp7.xml><?xml version="1.0" encoding="utf-8"?>
<formControlPr xmlns="http://schemas.microsoft.com/office/spreadsheetml/2009/9/main" objectType="GBox" noThreeD="1"/>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microsoft.com/office/2011/relationships/webextension" Target="../webextensions/webextension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3.xml"/><Relationship Id="rId13" Type="http://schemas.microsoft.com/office/2007/relationships/hdphoto" Target="../media/hdphoto2.wdp"/><Relationship Id="rId18" Type="http://schemas.openxmlformats.org/officeDocument/2006/relationships/hyperlink" Target="#'Time Frame'!A1"/><Relationship Id="rId3" Type="http://schemas.openxmlformats.org/officeDocument/2006/relationships/image" Target="../media/image4.png"/><Relationship Id="rId7" Type="http://schemas.openxmlformats.org/officeDocument/2006/relationships/image" Target="../media/image6.emf"/><Relationship Id="rId12" Type="http://schemas.openxmlformats.org/officeDocument/2006/relationships/image" Target="../media/image8.png"/><Relationship Id="rId17" Type="http://schemas.openxmlformats.org/officeDocument/2006/relationships/hyperlink" Target="#'Store Dashboard'!A1"/><Relationship Id="rId2" Type="http://schemas.openxmlformats.org/officeDocument/2006/relationships/image" Target="../media/image3.png"/><Relationship Id="rId16" Type="http://schemas.openxmlformats.org/officeDocument/2006/relationships/chart" Target="../charts/chart16.xml"/><Relationship Id="rId1" Type="http://schemas.openxmlformats.org/officeDocument/2006/relationships/image" Target="../media/image2.png"/><Relationship Id="rId6" Type="http://schemas.openxmlformats.org/officeDocument/2006/relationships/chart" Target="../charts/chart12.xml"/><Relationship Id="rId11" Type="http://schemas.microsoft.com/office/2007/relationships/hdphoto" Target="../media/hdphoto1.wdp"/><Relationship Id="rId5" Type="http://schemas.openxmlformats.org/officeDocument/2006/relationships/chart" Target="../charts/chart11.xml"/><Relationship Id="rId15" Type="http://schemas.openxmlformats.org/officeDocument/2006/relationships/chart" Target="../charts/chart15.xml"/><Relationship Id="rId10" Type="http://schemas.openxmlformats.org/officeDocument/2006/relationships/image" Target="../media/image7.png"/><Relationship Id="rId4" Type="http://schemas.openxmlformats.org/officeDocument/2006/relationships/image" Target="../media/image5.png"/><Relationship Id="rId9" Type="http://schemas.openxmlformats.org/officeDocument/2006/relationships/chart" Target="../charts/chart14.xml"/><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16.emf"/><Relationship Id="rId3" Type="http://schemas.openxmlformats.org/officeDocument/2006/relationships/image" Target="../media/image11.emf"/><Relationship Id="rId7" Type="http://schemas.openxmlformats.org/officeDocument/2006/relationships/image" Target="../media/image15.emf"/><Relationship Id="rId12" Type="http://schemas.openxmlformats.org/officeDocument/2006/relationships/hyperlink" Target="#'Store Dashboard'!A1"/><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image" Target="../media/image14.png"/><Relationship Id="rId11" Type="http://schemas.openxmlformats.org/officeDocument/2006/relationships/hyperlink" Target="#'Profit View'!A1"/><Relationship Id="rId5" Type="http://schemas.openxmlformats.org/officeDocument/2006/relationships/image" Target="../media/image13.png"/><Relationship Id="rId10" Type="http://schemas.openxmlformats.org/officeDocument/2006/relationships/chart" Target="../charts/chart20.xml"/><Relationship Id="rId4" Type="http://schemas.openxmlformats.org/officeDocument/2006/relationships/image" Target="../media/image12.png"/><Relationship Id="rId9"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8" Type="http://schemas.openxmlformats.org/officeDocument/2006/relationships/hyperlink" Target="#'Time Frame'!A1"/><Relationship Id="rId3" Type="http://schemas.openxmlformats.org/officeDocument/2006/relationships/image" Target="../media/image21.emf"/><Relationship Id="rId7" Type="http://schemas.openxmlformats.org/officeDocument/2006/relationships/hyperlink" Target="#'Profit View'!A1"/><Relationship Id="rId2" Type="http://schemas.openxmlformats.org/officeDocument/2006/relationships/image" Target="../media/image20.png"/><Relationship Id="rId1" Type="http://schemas.microsoft.com/office/2011/relationships/webextension" Target="../webextensions/webextension2.xml"/><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9.emf"/><Relationship Id="rId2" Type="http://schemas.openxmlformats.org/officeDocument/2006/relationships/image" Target="../media/image18.emf"/><Relationship Id="rId1" Type="http://schemas.openxmlformats.org/officeDocument/2006/relationships/image" Target="../media/image17.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xdr:from>
      <xdr:col>16</xdr:col>
      <xdr:colOff>121920</xdr:colOff>
      <xdr:row>17</xdr:row>
      <xdr:rowOff>121920</xdr:rowOff>
    </xdr:from>
    <xdr:to>
      <xdr:col>21</xdr:col>
      <xdr:colOff>30480</xdr:colOff>
      <xdr:row>29</xdr:row>
      <xdr:rowOff>125730</xdr:rowOff>
    </xdr:to>
    <mc:AlternateContent xmlns:mc="http://schemas.openxmlformats.org/markup-compatibility/2006">
      <mc:Choice xmlns:we="http://schemas.microsoft.com/office/webextensions/webextension/2010/11" Requires="we">
        <xdr:graphicFrame macro="">
          <xdr:nvGraphicFramePr>
            <xdr:cNvPr id="3" name="Add-in 2" title="Zebra BI Tables for Office">
              <a:extLst>
                <a:ext uri="{FF2B5EF4-FFF2-40B4-BE49-F238E27FC236}">
                  <a16:creationId xmlns:a16="http://schemas.microsoft.com/office/drawing/2014/main" id="{00000000-0008-0000-0000-000003000000}"/>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3" name="Add-in 2" title="Zebra BI Tables for Offic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twoCellAnchor editAs="oneCell">
    <xdr:from>
      <xdr:col>21</xdr:col>
      <xdr:colOff>487680</xdr:colOff>
      <xdr:row>17</xdr:row>
      <xdr:rowOff>22860</xdr:rowOff>
    </xdr:from>
    <xdr:to>
      <xdr:col>24</xdr:col>
      <xdr:colOff>60960</xdr:colOff>
      <xdr:row>30</xdr:row>
      <xdr:rowOff>112395</xdr:rowOff>
    </xdr:to>
    <mc:AlternateContent xmlns:mc="http://schemas.openxmlformats.org/markup-compatibility/2006" xmlns:a14="http://schemas.microsoft.com/office/drawing/2010/main">
      <mc:Choice Requires="a14">
        <xdr:graphicFrame macro="">
          <xdr:nvGraphicFramePr>
            <xdr:cNvPr id="4" name="Month 2">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17038320" y="3131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510540</xdr:colOff>
      <xdr:row>27</xdr:row>
      <xdr:rowOff>163830</xdr:rowOff>
    </xdr:from>
    <xdr:to>
      <xdr:col>16</xdr:col>
      <xdr:colOff>205740</xdr:colOff>
      <xdr:row>42</xdr:row>
      <xdr:rowOff>163830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342900</xdr:colOff>
      <xdr:row>9</xdr:row>
      <xdr:rowOff>95250</xdr:rowOff>
    </xdr:from>
    <xdr:to>
      <xdr:col>22</xdr:col>
      <xdr:colOff>365760</xdr:colOff>
      <xdr:row>24</xdr:row>
      <xdr:rowOff>95250</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129540</xdr:colOff>
      <xdr:row>22</xdr:row>
      <xdr:rowOff>76200</xdr:rowOff>
    </xdr:from>
    <xdr:to>
      <xdr:col>7</xdr:col>
      <xdr:colOff>594360</xdr:colOff>
      <xdr:row>35</xdr:row>
      <xdr:rowOff>165735</xdr:rowOff>
    </xdr:to>
    <mc:AlternateContent xmlns:mc="http://schemas.openxmlformats.org/markup-compatibility/2006" xmlns:a14="http://schemas.microsoft.com/office/drawing/2010/main">
      <mc:Choice Requires="a14">
        <xdr:graphicFrame macro="">
          <xdr:nvGraphicFramePr>
            <xdr:cNvPr id="6" name="Store Name">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microsoft.com/office/drawing/2010/slicer">
              <sle:slicer xmlns:sle="http://schemas.microsoft.com/office/drawing/2010/slicer" name="Store Name"/>
            </a:graphicData>
          </a:graphic>
        </xdr:graphicFrame>
      </mc:Choice>
      <mc:Fallback xmlns="">
        <xdr:sp macro="" textlink="">
          <xdr:nvSpPr>
            <xdr:cNvPr id="0" name=""/>
            <xdr:cNvSpPr>
              <a:spLocks noTextEdit="1"/>
            </xdr:cNvSpPr>
          </xdr:nvSpPr>
          <xdr:spPr>
            <a:xfrm>
              <a:off x="3284220" y="4198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36</xdr:col>
      <xdr:colOff>137160</xdr:colOff>
      <xdr:row>18</xdr:row>
      <xdr:rowOff>171450</xdr:rowOff>
    </xdr:from>
    <xdr:to>
      <xdr:col>43</xdr:col>
      <xdr:colOff>685800</xdr:colOff>
      <xdr:row>33</xdr:row>
      <xdr:rowOff>171450</xdr:rowOff>
    </xdr:to>
    <xdr:graphicFrame macro="">
      <xdr:nvGraphicFramePr>
        <xdr:cNvPr id="8" name="Chart 7">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54</xdr:col>
      <xdr:colOff>15240</xdr:colOff>
      <xdr:row>22</xdr:row>
      <xdr:rowOff>64770</xdr:rowOff>
    </xdr:from>
    <xdr:to>
      <xdr:col>59</xdr:col>
      <xdr:colOff>541020</xdr:colOff>
      <xdr:row>37</xdr:row>
      <xdr:rowOff>64770</xdr:rowOff>
    </xdr:to>
    <xdr:graphicFrame macro="">
      <xdr:nvGraphicFramePr>
        <xdr:cNvPr id="9" name="Chart 8">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198120</xdr:colOff>
      <xdr:row>20</xdr:row>
      <xdr:rowOff>144780</xdr:rowOff>
    </xdr:from>
    <xdr:to>
      <xdr:col>15</xdr:col>
      <xdr:colOff>358140</xdr:colOff>
      <xdr:row>29</xdr:row>
      <xdr:rowOff>152400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434340</xdr:colOff>
      <xdr:row>10</xdr:row>
      <xdr:rowOff>30480</xdr:rowOff>
    </xdr:from>
    <xdr:to>
      <xdr:col>30</xdr:col>
      <xdr:colOff>335280</xdr:colOff>
      <xdr:row>22</xdr:row>
      <xdr:rowOff>80010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50</xdr:col>
      <xdr:colOff>236220</xdr:colOff>
      <xdr:row>14</xdr:row>
      <xdr:rowOff>53340</xdr:rowOff>
    </xdr:from>
    <xdr:to>
      <xdr:col>58</xdr:col>
      <xdr:colOff>579120</xdr:colOff>
      <xdr:row>23</xdr:row>
      <xdr:rowOff>72390</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65</xdr:col>
      <xdr:colOff>7620</xdr:colOff>
      <xdr:row>10</xdr:row>
      <xdr:rowOff>156210</xdr:rowOff>
    </xdr:from>
    <xdr:to>
      <xdr:col>72</xdr:col>
      <xdr:colOff>312420</xdr:colOff>
      <xdr:row>25</xdr:row>
      <xdr:rowOff>156210</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90</xdr:col>
      <xdr:colOff>259080</xdr:colOff>
      <xdr:row>12</xdr:row>
      <xdr:rowOff>95250</xdr:rowOff>
    </xdr:from>
    <xdr:to>
      <xdr:col>97</xdr:col>
      <xdr:colOff>563880</xdr:colOff>
      <xdr:row>27</xdr:row>
      <xdr:rowOff>95250</xdr:rowOff>
    </xdr:to>
    <xdr:graphicFrame macro="">
      <xdr:nvGraphicFramePr>
        <xdr:cNvPr id="7" name="Chart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101</xdr:col>
      <xdr:colOff>289560</xdr:colOff>
      <xdr:row>20</xdr:row>
      <xdr:rowOff>125730</xdr:rowOff>
    </xdr:from>
    <xdr:to>
      <xdr:col>107</xdr:col>
      <xdr:colOff>457200</xdr:colOff>
      <xdr:row>35</xdr:row>
      <xdr:rowOff>125730</xdr:rowOff>
    </xdr:to>
    <xdr:graphicFrame macro="">
      <xdr:nvGraphicFramePr>
        <xdr:cNvPr id="8" name="Chart 7">
          <a:extLst>
            <a:ext uri="{FF2B5EF4-FFF2-40B4-BE49-F238E27FC236}">
              <a16:creationId xmlns:a16="http://schemas.microsoft.com/office/drawing/2014/main" id="{00000000-0008-0000-0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571500</xdr:colOff>
      <xdr:row>29</xdr:row>
      <xdr:rowOff>99060</xdr:rowOff>
    </xdr:from>
    <xdr:to>
      <xdr:col>4</xdr:col>
      <xdr:colOff>22860</xdr:colOff>
      <xdr:row>43</xdr:row>
      <xdr:rowOff>5715</xdr:rowOff>
    </xdr:to>
    <mc:AlternateContent xmlns:mc="http://schemas.openxmlformats.org/markup-compatibility/2006" xmlns:a14="http://schemas.microsoft.com/office/drawing/2010/main">
      <mc:Choice Requires="a14">
        <xdr:graphicFrame macro="">
          <xdr:nvGraphicFramePr>
            <xdr:cNvPr id="9" name="Month">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838200" y="54025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198120</xdr:colOff>
      <xdr:row>29</xdr:row>
      <xdr:rowOff>152400</xdr:rowOff>
    </xdr:from>
    <xdr:to>
      <xdr:col>6</xdr:col>
      <xdr:colOff>167640</xdr:colOff>
      <xdr:row>43</xdr:row>
      <xdr:rowOff>59055</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842260" y="5455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7620</xdr:colOff>
      <xdr:row>0</xdr:row>
      <xdr:rowOff>167640</xdr:rowOff>
    </xdr:from>
    <xdr:to>
      <xdr:col>19</xdr:col>
      <xdr:colOff>486229</xdr:colOff>
      <xdr:row>4</xdr:row>
      <xdr:rowOff>45720</xdr:rowOff>
    </xdr:to>
    <xdr:sp macro="" textlink="">
      <xdr:nvSpPr>
        <xdr:cNvPr id="2" name="Rectangle: Rounded Corners 1">
          <a:extLst>
            <a:ext uri="{FF2B5EF4-FFF2-40B4-BE49-F238E27FC236}">
              <a16:creationId xmlns:a16="http://schemas.microsoft.com/office/drawing/2014/main" id="{00000000-0008-0000-0500-000002000000}"/>
            </a:ext>
          </a:extLst>
        </xdr:cNvPr>
        <xdr:cNvSpPr/>
      </xdr:nvSpPr>
      <xdr:spPr>
        <a:xfrm>
          <a:off x="7620" y="167640"/>
          <a:ext cx="12061009" cy="609600"/>
        </a:xfrm>
        <a:prstGeom prst="roundRect">
          <a:avLst>
            <a:gd name="adj" fmla="val 538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224608</xdr:colOff>
      <xdr:row>0</xdr:row>
      <xdr:rowOff>0</xdr:rowOff>
    </xdr:from>
    <xdr:to>
      <xdr:col>25</xdr:col>
      <xdr:colOff>201748</xdr:colOff>
      <xdr:row>48</xdr:row>
      <xdr:rowOff>167640</xdr:rowOff>
    </xdr:to>
    <xdr:sp macro="" textlink="">
      <xdr:nvSpPr>
        <xdr:cNvPr id="4" name="Moon 3">
          <a:extLst>
            <a:ext uri="{FF2B5EF4-FFF2-40B4-BE49-F238E27FC236}">
              <a16:creationId xmlns:a16="http://schemas.microsoft.com/office/drawing/2014/main" id="{00000000-0008-0000-0500-000004000000}"/>
            </a:ext>
          </a:extLst>
        </xdr:cNvPr>
        <xdr:cNvSpPr/>
      </xdr:nvSpPr>
      <xdr:spPr>
        <a:xfrm flipH="1">
          <a:off x="11197408" y="0"/>
          <a:ext cx="4244340" cy="8945880"/>
        </a:xfrm>
        <a:prstGeom prst="moon">
          <a:avLst>
            <a:gd name="adj" fmla="val 52186"/>
          </a:avLst>
        </a:prstGeom>
        <a:solidFill>
          <a:srgbClr val="C1A5CE"/>
        </a:solidFill>
        <a:ln>
          <a:noFill/>
        </a:ln>
        <a:effectLst>
          <a:glow>
            <a:schemeClr val="accent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45720</xdr:colOff>
      <xdr:row>6</xdr:row>
      <xdr:rowOff>83820</xdr:rowOff>
    </xdr:from>
    <xdr:to>
      <xdr:col>20</xdr:col>
      <xdr:colOff>601980</xdr:colOff>
      <xdr:row>37</xdr:row>
      <xdr:rowOff>38099</xdr:rowOff>
    </xdr:to>
    <xdr:grpSp>
      <xdr:nvGrpSpPr>
        <xdr:cNvPr id="29" name="Group 28">
          <a:extLst>
            <a:ext uri="{FF2B5EF4-FFF2-40B4-BE49-F238E27FC236}">
              <a16:creationId xmlns:a16="http://schemas.microsoft.com/office/drawing/2014/main" id="{00000000-0008-0000-0500-00001D000000}"/>
            </a:ext>
          </a:extLst>
        </xdr:cNvPr>
        <xdr:cNvGrpSpPr/>
      </xdr:nvGrpSpPr>
      <xdr:grpSpPr>
        <a:xfrm>
          <a:off x="9799320" y="1181100"/>
          <a:ext cx="2994660" cy="5623559"/>
          <a:chOff x="9883140" y="1303020"/>
          <a:chExt cx="2994660" cy="5577900"/>
        </a:xfrm>
      </xdr:grpSpPr>
      <xdr:sp macro="" textlink="">
        <xdr:nvSpPr>
          <xdr:cNvPr id="28" name="Oval 27">
            <a:extLst>
              <a:ext uri="{FF2B5EF4-FFF2-40B4-BE49-F238E27FC236}">
                <a16:creationId xmlns:a16="http://schemas.microsoft.com/office/drawing/2014/main" id="{00000000-0008-0000-0500-00001C000000}"/>
              </a:ext>
            </a:extLst>
          </xdr:cNvPr>
          <xdr:cNvSpPr/>
        </xdr:nvSpPr>
        <xdr:spPr>
          <a:xfrm>
            <a:off x="11269980" y="1303020"/>
            <a:ext cx="1607820" cy="5577900"/>
          </a:xfrm>
          <a:prstGeom prst="ellipse">
            <a:avLst/>
          </a:prstGeom>
          <a:gradFill flip="none" rotWithShape="1">
            <a:gsLst>
              <a:gs pos="0">
                <a:srgbClr val="C1A5CE"/>
              </a:gs>
              <a:gs pos="0">
                <a:srgbClr val="603D99"/>
              </a:gs>
              <a:gs pos="44000">
                <a:srgbClr val="402866"/>
              </a:gs>
            </a:gsLst>
            <a:lin ang="2700000" scaled="1"/>
            <a:tileRect/>
          </a:gradFill>
          <a:ln>
            <a:noFill/>
          </a:ln>
          <a:effectLst>
            <a:outerShdw blurRad="63500" sx="101000" sy="101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600" b="0" i="1">
              <a:solidFill>
                <a:schemeClr val="bg1"/>
              </a:solidFill>
              <a:latin typeface="+mn-lt"/>
              <a:ea typeface="+mn-ea"/>
              <a:cs typeface="+mn-cs"/>
            </a:endParaRPr>
          </a:p>
        </xdr:txBody>
      </xdr:sp>
      <xdr:sp macro="" textlink="">
        <xdr:nvSpPr>
          <xdr:cNvPr id="3" name="Rectangle: Rounded Corners 2">
            <a:extLst>
              <a:ext uri="{FF2B5EF4-FFF2-40B4-BE49-F238E27FC236}">
                <a16:creationId xmlns:a16="http://schemas.microsoft.com/office/drawing/2014/main" id="{00000000-0008-0000-0500-000003000000}"/>
              </a:ext>
            </a:extLst>
          </xdr:cNvPr>
          <xdr:cNvSpPr/>
        </xdr:nvSpPr>
        <xdr:spPr>
          <a:xfrm>
            <a:off x="9883140" y="1303020"/>
            <a:ext cx="2293620" cy="5577840"/>
          </a:xfrm>
          <a:prstGeom prst="roundRect">
            <a:avLst>
              <a:gd name="adj" fmla="val 2410"/>
            </a:avLst>
          </a:prstGeom>
          <a:gradFill flip="none" rotWithShape="1">
            <a:gsLst>
              <a:gs pos="2000">
                <a:srgbClr val="C1A5CE"/>
              </a:gs>
              <a:gs pos="38000">
                <a:srgbClr val="603D99"/>
              </a:gs>
              <a:gs pos="62000">
                <a:srgbClr val="402866"/>
              </a:gs>
            </a:gsLst>
            <a:lin ang="2700000" scaled="1"/>
            <a:tileRect/>
          </a:gradFill>
          <a:ln>
            <a:noFill/>
          </a:ln>
          <a:effectLst>
            <a:outerShdw blurRad="63500" sx="1000" sy="1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600" b="0" i="1">
              <a:solidFill>
                <a:schemeClr val="bg1"/>
              </a:solidFill>
              <a:latin typeface="+mn-lt"/>
              <a:ea typeface="+mn-ea"/>
              <a:cs typeface="+mn-cs"/>
            </a:endParaRPr>
          </a:p>
        </xdr:txBody>
      </xdr:sp>
    </xdr:grpSp>
    <xdr:clientData/>
  </xdr:twoCellAnchor>
  <xdr:twoCellAnchor>
    <xdr:from>
      <xdr:col>1</xdr:col>
      <xdr:colOff>243840</xdr:colOff>
      <xdr:row>5</xdr:row>
      <xdr:rowOff>95250</xdr:rowOff>
    </xdr:from>
    <xdr:to>
      <xdr:col>4</xdr:col>
      <xdr:colOff>175260</xdr:colOff>
      <xdr:row>9</xdr:row>
      <xdr:rowOff>34290</xdr:rowOff>
    </xdr:to>
    <xdr:sp macro="" textlink="">
      <xdr:nvSpPr>
        <xdr:cNvPr id="34" name="Rectangle: Rounded Corners 33">
          <a:extLst>
            <a:ext uri="{FF2B5EF4-FFF2-40B4-BE49-F238E27FC236}">
              <a16:creationId xmlns:a16="http://schemas.microsoft.com/office/drawing/2014/main" id="{00000000-0008-0000-0500-000022000000}"/>
            </a:ext>
          </a:extLst>
        </xdr:cNvPr>
        <xdr:cNvSpPr/>
      </xdr:nvSpPr>
      <xdr:spPr>
        <a:xfrm>
          <a:off x="853440" y="1009650"/>
          <a:ext cx="1760220" cy="670560"/>
        </a:xfrm>
        <a:prstGeom prst="roundRect">
          <a:avLst>
            <a:gd name="adj" fmla="val 12637"/>
          </a:avLst>
        </a:prstGeom>
        <a:gradFill flip="none" rotWithShape="1">
          <a:gsLst>
            <a:gs pos="0">
              <a:srgbClr val="C1A5CE"/>
            </a:gs>
            <a:gs pos="37000">
              <a:srgbClr val="603D99"/>
            </a:gs>
            <a:gs pos="66000">
              <a:srgbClr val="402866"/>
            </a:gs>
          </a:gsLst>
          <a:lin ang="2700000" scaled="1"/>
          <a:tileRect/>
        </a:gradFill>
        <a:ln>
          <a:noFill/>
        </a:ln>
        <a:effectLst>
          <a:outerShdw blurRad="63500" sx="101000" sy="101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600" b="0" i="1">
            <a:solidFill>
              <a:schemeClr val="bg1"/>
            </a:solidFill>
            <a:latin typeface="+mn-lt"/>
            <a:ea typeface="+mn-ea"/>
            <a:cs typeface="+mn-cs"/>
          </a:endParaRPr>
        </a:p>
      </xdr:txBody>
    </xdr:sp>
    <xdr:clientData/>
  </xdr:twoCellAnchor>
  <xdr:twoCellAnchor>
    <xdr:from>
      <xdr:col>4</xdr:col>
      <xdr:colOff>596900</xdr:colOff>
      <xdr:row>5</xdr:row>
      <xdr:rowOff>95250</xdr:rowOff>
    </xdr:from>
    <xdr:to>
      <xdr:col>7</xdr:col>
      <xdr:colOff>528320</xdr:colOff>
      <xdr:row>9</xdr:row>
      <xdr:rowOff>34290</xdr:rowOff>
    </xdr:to>
    <xdr:sp macro="" textlink="">
      <xdr:nvSpPr>
        <xdr:cNvPr id="35" name="Rectangle: Rounded Corners 34">
          <a:extLst>
            <a:ext uri="{FF2B5EF4-FFF2-40B4-BE49-F238E27FC236}">
              <a16:creationId xmlns:a16="http://schemas.microsoft.com/office/drawing/2014/main" id="{00000000-0008-0000-0500-000023000000}"/>
            </a:ext>
          </a:extLst>
        </xdr:cNvPr>
        <xdr:cNvSpPr/>
      </xdr:nvSpPr>
      <xdr:spPr>
        <a:xfrm>
          <a:off x="3035300" y="1009650"/>
          <a:ext cx="1760220" cy="670560"/>
        </a:xfrm>
        <a:prstGeom prst="roundRect">
          <a:avLst>
            <a:gd name="adj" fmla="val 12637"/>
          </a:avLst>
        </a:prstGeom>
        <a:gradFill flip="none" rotWithShape="1">
          <a:gsLst>
            <a:gs pos="0">
              <a:srgbClr val="C1A5CE"/>
            </a:gs>
            <a:gs pos="37000">
              <a:srgbClr val="603D99"/>
            </a:gs>
            <a:gs pos="66000">
              <a:srgbClr val="402866"/>
            </a:gs>
          </a:gsLst>
          <a:lin ang="2700000" scaled="1"/>
          <a:tileRect/>
        </a:gradFill>
        <a:ln>
          <a:noFill/>
        </a:ln>
        <a:effectLst>
          <a:outerShdw blurRad="63500" sx="101000" sy="101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600" b="0" i="1">
            <a:solidFill>
              <a:schemeClr val="bg1"/>
            </a:solidFill>
            <a:latin typeface="+mn-lt"/>
            <a:ea typeface="+mn-ea"/>
            <a:cs typeface="+mn-cs"/>
          </a:endParaRPr>
        </a:p>
      </xdr:txBody>
    </xdr:sp>
    <xdr:clientData/>
  </xdr:twoCellAnchor>
  <xdr:twoCellAnchor>
    <xdr:from>
      <xdr:col>12</xdr:col>
      <xdr:colOff>83820</xdr:colOff>
      <xdr:row>5</xdr:row>
      <xdr:rowOff>95250</xdr:rowOff>
    </xdr:from>
    <xdr:to>
      <xdr:col>15</xdr:col>
      <xdr:colOff>15240</xdr:colOff>
      <xdr:row>9</xdr:row>
      <xdr:rowOff>34290</xdr:rowOff>
    </xdr:to>
    <xdr:sp macro="" textlink="">
      <xdr:nvSpPr>
        <xdr:cNvPr id="36" name="Rectangle: Rounded Corners 35">
          <a:extLst>
            <a:ext uri="{FF2B5EF4-FFF2-40B4-BE49-F238E27FC236}">
              <a16:creationId xmlns:a16="http://schemas.microsoft.com/office/drawing/2014/main" id="{00000000-0008-0000-0500-000024000000}"/>
            </a:ext>
          </a:extLst>
        </xdr:cNvPr>
        <xdr:cNvSpPr/>
      </xdr:nvSpPr>
      <xdr:spPr>
        <a:xfrm>
          <a:off x="7399020" y="1009650"/>
          <a:ext cx="1760220" cy="670560"/>
        </a:xfrm>
        <a:prstGeom prst="roundRect">
          <a:avLst>
            <a:gd name="adj" fmla="val 12637"/>
          </a:avLst>
        </a:prstGeom>
        <a:gradFill flip="none" rotWithShape="1">
          <a:gsLst>
            <a:gs pos="0">
              <a:srgbClr val="C1A5CE"/>
            </a:gs>
            <a:gs pos="37000">
              <a:srgbClr val="603D99"/>
            </a:gs>
            <a:gs pos="66000">
              <a:srgbClr val="402866"/>
            </a:gs>
          </a:gsLst>
          <a:lin ang="2700000" scaled="1"/>
          <a:tileRect/>
        </a:gradFill>
        <a:ln>
          <a:noFill/>
        </a:ln>
        <a:effectLst>
          <a:outerShdw blurRad="63500" sx="101000" sy="101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600" b="0" i="1">
            <a:solidFill>
              <a:schemeClr val="bg1"/>
            </a:solidFill>
            <a:latin typeface="+mn-lt"/>
            <a:ea typeface="+mn-ea"/>
            <a:cs typeface="+mn-cs"/>
          </a:endParaRPr>
        </a:p>
      </xdr:txBody>
    </xdr:sp>
    <xdr:clientData/>
  </xdr:twoCellAnchor>
  <xdr:twoCellAnchor>
    <xdr:from>
      <xdr:col>8</xdr:col>
      <xdr:colOff>340360</xdr:colOff>
      <xdr:row>5</xdr:row>
      <xdr:rowOff>95250</xdr:rowOff>
    </xdr:from>
    <xdr:to>
      <xdr:col>11</xdr:col>
      <xdr:colOff>271780</xdr:colOff>
      <xdr:row>9</xdr:row>
      <xdr:rowOff>34290</xdr:rowOff>
    </xdr:to>
    <xdr:sp macro="" textlink="">
      <xdr:nvSpPr>
        <xdr:cNvPr id="37" name="Rectangle: Rounded Corners 36">
          <a:extLst>
            <a:ext uri="{FF2B5EF4-FFF2-40B4-BE49-F238E27FC236}">
              <a16:creationId xmlns:a16="http://schemas.microsoft.com/office/drawing/2014/main" id="{00000000-0008-0000-0500-000025000000}"/>
            </a:ext>
          </a:extLst>
        </xdr:cNvPr>
        <xdr:cNvSpPr/>
      </xdr:nvSpPr>
      <xdr:spPr>
        <a:xfrm>
          <a:off x="5217160" y="1009650"/>
          <a:ext cx="1760220" cy="670560"/>
        </a:xfrm>
        <a:prstGeom prst="roundRect">
          <a:avLst>
            <a:gd name="adj" fmla="val 12637"/>
          </a:avLst>
        </a:prstGeom>
        <a:gradFill flip="none" rotWithShape="1">
          <a:gsLst>
            <a:gs pos="0">
              <a:srgbClr val="C1A5CE"/>
            </a:gs>
            <a:gs pos="37000">
              <a:srgbClr val="603D99"/>
            </a:gs>
            <a:gs pos="66000">
              <a:srgbClr val="402866"/>
            </a:gs>
          </a:gsLst>
          <a:lin ang="2700000" scaled="1"/>
          <a:tileRect/>
        </a:gradFill>
        <a:ln>
          <a:noFill/>
        </a:ln>
        <a:effectLst>
          <a:outerShdw blurRad="63500" sx="101000" sy="101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600" b="0" i="1">
            <a:solidFill>
              <a:schemeClr val="bg1"/>
            </a:solidFill>
            <a:latin typeface="+mn-lt"/>
            <a:ea typeface="+mn-ea"/>
            <a:cs typeface="+mn-cs"/>
          </a:endParaRPr>
        </a:p>
      </xdr:txBody>
    </xdr:sp>
    <xdr:clientData/>
  </xdr:twoCellAnchor>
  <xdr:twoCellAnchor>
    <xdr:from>
      <xdr:col>0</xdr:col>
      <xdr:colOff>171450</xdr:colOff>
      <xdr:row>10</xdr:row>
      <xdr:rowOff>91440</xdr:rowOff>
    </xdr:from>
    <xdr:to>
      <xdr:col>15</xdr:col>
      <xdr:colOff>480060</xdr:colOff>
      <xdr:row>25</xdr:row>
      <xdr:rowOff>60960</xdr:rowOff>
    </xdr:to>
    <xdr:grpSp>
      <xdr:nvGrpSpPr>
        <xdr:cNvPr id="48" name="Group 47">
          <a:extLst>
            <a:ext uri="{FF2B5EF4-FFF2-40B4-BE49-F238E27FC236}">
              <a16:creationId xmlns:a16="http://schemas.microsoft.com/office/drawing/2014/main" id="{00000000-0008-0000-0500-000030000000}"/>
            </a:ext>
          </a:extLst>
        </xdr:cNvPr>
        <xdr:cNvGrpSpPr/>
      </xdr:nvGrpSpPr>
      <xdr:grpSpPr>
        <a:xfrm>
          <a:off x="171450" y="1920240"/>
          <a:ext cx="9452610" cy="2712720"/>
          <a:chOff x="171450" y="1973580"/>
          <a:chExt cx="9452610" cy="2712720"/>
        </a:xfrm>
      </xdr:grpSpPr>
      <xdr:sp macro="" textlink="">
        <xdr:nvSpPr>
          <xdr:cNvPr id="41" name="Rectangle: Rounded Corners 40">
            <a:extLst>
              <a:ext uri="{FF2B5EF4-FFF2-40B4-BE49-F238E27FC236}">
                <a16:creationId xmlns:a16="http://schemas.microsoft.com/office/drawing/2014/main" id="{00000000-0008-0000-0500-000029000000}"/>
              </a:ext>
            </a:extLst>
          </xdr:cNvPr>
          <xdr:cNvSpPr/>
        </xdr:nvSpPr>
        <xdr:spPr>
          <a:xfrm>
            <a:off x="586740" y="1973580"/>
            <a:ext cx="2141220" cy="2705100"/>
          </a:xfrm>
          <a:prstGeom prst="roundRect">
            <a:avLst>
              <a:gd name="adj" fmla="val 4225"/>
            </a:avLst>
          </a:prstGeom>
          <a:solidFill>
            <a:schemeClr val="bg1"/>
          </a:solidFill>
          <a:ln>
            <a:noFill/>
          </a:ln>
          <a:effectLst>
            <a:outerShdw blurRad="63500" sx="101000" sy="101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2" name="Rectangle: Rounded Corners 41">
            <a:extLst>
              <a:ext uri="{FF2B5EF4-FFF2-40B4-BE49-F238E27FC236}">
                <a16:creationId xmlns:a16="http://schemas.microsoft.com/office/drawing/2014/main" id="{00000000-0008-0000-0500-00002A000000}"/>
              </a:ext>
            </a:extLst>
          </xdr:cNvPr>
          <xdr:cNvSpPr/>
        </xdr:nvSpPr>
        <xdr:spPr>
          <a:xfrm>
            <a:off x="2964180" y="1973580"/>
            <a:ext cx="2484120" cy="2705100"/>
          </a:xfrm>
          <a:prstGeom prst="roundRect">
            <a:avLst>
              <a:gd name="adj" fmla="val 4225"/>
            </a:avLst>
          </a:prstGeom>
          <a:solidFill>
            <a:schemeClr val="bg1"/>
          </a:solidFill>
          <a:ln>
            <a:noFill/>
          </a:ln>
          <a:effectLst>
            <a:outerShdw blurRad="63500" sx="101000" sy="101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3" name="Rectangle: Rounded Corners 42">
            <a:extLst>
              <a:ext uri="{FF2B5EF4-FFF2-40B4-BE49-F238E27FC236}">
                <a16:creationId xmlns:a16="http://schemas.microsoft.com/office/drawing/2014/main" id="{00000000-0008-0000-0500-00002B000000}"/>
              </a:ext>
            </a:extLst>
          </xdr:cNvPr>
          <xdr:cNvSpPr/>
        </xdr:nvSpPr>
        <xdr:spPr>
          <a:xfrm>
            <a:off x="5676900" y="1981200"/>
            <a:ext cx="3947160" cy="2705100"/>
          </a:xfrm>
          <a:prstGeom prst="roundRect">
            <a:avLst>
              <a:gd name="adj" fmla="val 4225"/>
            </a:avLst>
          </a:prstGeom>
          <a:solidFill>
            <a:schemeClr val="bg1"/>
          </a:solidFill>
          <a:ln>
            <a:noFill/>
          </a:ln>
          <a:effectLst>
            <a:outerShdw blurRad="63500" sx="101000" sy="101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4" name="Rectangle: Rounded Corners 43">
            <a:extLst>
              <a:ext uri="{FF2B5EF4-FFF2-40B4-BE49-F238E27FC236}">
                <a16:creationId xmlns:a16="http://schemas.microsoft.com/office/drawing/2014/main" id="{00000000-0008-0000-0500-00002C000000}"/>
              </a:ext>
            </a:extLst>
          </xdr:cNvPr>
          <xdr:cNvSpPr/>
        </xdr:nvSpPr>
        <xdr:spPr>
          <a:xfrm rot="16200000">
            <a:off x="-459105" y="3198495"/>
            <a:ext cx="1638300" cy="377190"/>
          </a:xfrm>
          <a:prstGeom prst="roundRect">
            <a:avLst>
              <a:gd name="adj" fmla="val 12637"/>
            </a:avLst>
          </a:prstGeom>
          <a:gradFill flip="none" rotWithShape="1">
            <a:gsLst>
              <a:gs pos="0">
                <a:srgbClr val="C1A5CE"/>
              </a:gs>
              <a:gs pos="47000">
                <a:srgbClr val="603D99"/>
              </a:gs>
              <a:gs pos="81000">
                <a:srgbClr val="402866"/>
              </a:gs>
            </a:gsLst>
            <a:path path="circle">
              <a:fillToRect l="50000" t="130000" r="50000" b="-30000"/>
            </a:path>
            <a:tileRect/>
          </a:gradFill>
          <a:ln>
            <a:noFill/>
          </a:ln>
          <a:effectLst>
            <a:outerShdw blurRad="63500" sx="101000" sy="101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0" i="1">
                <a:solidFill>
                  <a:schemeClr val="bg1"/>
                </a:solidFill>
              </a:rPr>
              <a:t>Customer</a:t>
            </a:r>
            <a:r>
              <a:rPr lang="en-IN" sz="1600" b="0" i="1">
                <a:solidFill>
                  <a:schemeClr val="bg1"/>
                </a:solidFill>
              </a:rPr>
              <a:t> </a:t>
            </a:r>
            <a:r>
              <a:rPr lang="en-IN" sz="1400" b="0" i="1">
                <a:solidFill>
                  <a:schemeClr val="bg1"/>
                </a:solidFill>
              </a:rPr>
              <a:t>Analysis</a:t>
            </a:r>
            <a:endParaRPr lang="en-IN" sz="1600" b="0" i="1">
              <a:solidFill>
                <a:schemeClr val="bg1"/>
              </a:solidFill>
            </a:endParaRPr>
          </a:p>
        </xdr:txBody>
      </xdr:sp>
    </xdr:grpSp>
    <xdr:clientData/>
  </xdr:twoCellAnchor>
  <xdr:twoCellAnchor>
    <xdr:from>
      <xdr:col>0</xdr:col>
      <xdr:colOff>160020</xdr:colOff>
      <xdr:row>26</xdr:row>
      <xdr:rowOff>60960</xdr:rowOff>
    </xdr:from>
    <xdr:to>
      <xdr:col>15</xdr:col>
      <xdr:colOff>472440</xdr:colOff>
      <xdr:row>37</xdr:row>
      <xdr:rowOff>0</xdr:rowOff>
    </xdr:to>
    <xdr:grpSp>
      <xdr:nvGrpSpPr>
        <xdr:cNvPr id="49" name="Group 48">
          <a:extLst>
            <a:ext uri="{FF2B5EF4-FFF2-40B4-BE49-F238E27FC236}">
              <a16:creationId xmlns:a16="http://schemas.microsoft.com/office/drawing/2014/main" id="{00000000-0008-0000-0500-000031000000}"/>
            </a:ext>
          </a:extLst>
        </xdr:cNvPr>
        <xdr:cNvGrpSpPr/>
      </xdr:nvGrpSpPr>
      <xdr:grpSpPr>
        <a:xfrm>
          <a:off x="160020" y="4815840"/>
          <a:ext cx="9456420" cy="1950720"/>
          <a:chOff x="175260" y="4869180"/>
          <a:chExt cx="9456420" cy="1950720"/>
        </a:xfrm>
      </xdr:grpSpPr>
      <xdr:sp macro="" textlink="">
        <xdr:nvSpPr>
          <xdr:cNvPr id="45" name="Rectangle: Rounded Corners 44">
            <a:extLst>
              <a:ext uri="{FF2B5EF4-FFF2-40B4-BE49-F238E27FC236}">
                <a16:creationId xmlns:a16="http://schemas.microsoft.com/office/drawing/2014/main" id="{00000000-0008-0000-0500-00002D000000}"/>
              </a:ext>
            </a:extLst>
          </xdr:cNvPr>
          <xdr:cNvSpPr/>
        </xdr:nvSpPr>
        <xdr:spPr>
          <a:xfrm rot="16200000">
            <a:off x="-196215" y="5644515"/>
            <a:ext cx="1120140" cy="377190"/>
          </a:xfrm>
          <a:prstGeom prst="roundRect">
            <a:avLst>
              <a:gd name="adj" fmla="val 12637"/>
            </a:avLst>
          </a:prstGeom>
          <a:gradFill flip="none" rotWithShape="1">
            <a:gsLst>
              <a:gs pos="0">
                <a:srgbClr val="C1A5CE"/>
              </a:gs>
              <a:gs pos="47000">
                <a:srgbClr val="603D99"/>
              </a:gs>
              <a:gs pos="81000">
                <a:srgbClr val="402866"/>
              </a:gs>
            </a:gsLst>
            <a:path path="circle">
              <a:fillToRect l="50000" t="130000" r="50000" b="-30000"/>
            </a:path>
            <a:tileRect/>
          </a:gradFill>
          <a:ln>
            <a:noFill/>
          </a:ln>
          <a:effectLst>
            <a:outerShdw blurRad="63500" sx="101000" sy="101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0" i="1">
                <a:solidFill>
                  <a:schemeClr val="bg1"/>
                </a:solidFill>
                <a:latin typeface="+mn-lt"/>
                <a:ea typeface="+mn-ea"/>
                <a:cs typeface="+mn-cs"/>
              </a:rPr>
              <a:t>Time Frame</a:t>
            </a:r>
          </a:p>
        </xdr:txBody>
      </xdr:sp>
      <xdr:sp macro="" textlink="">
        <xdr:nvSpPr>
          <xdr:cNvPr id="46" name="Rectangle: Rounded Corners 45">
            <a:extLst>
              <a:ext uri="{FF2B5EF4-FFF2-40B4-BE49-F238E27FC236}">
                <a16:creationId xmlns:a16="http://schemas.microsoft.com/office/drawing/2014/main" id="{00000000-0008-0000-0500-00002E000000}"/>
              </a:ext>
            </a:extLst>
          </xdr:cNvPr>
          <xdr:cNvSpPr/>
        </xdr:nvSpPr>
        <xdr:spPr>
          <a:xfrm>
            <a:off x="601980" y="4869180"/>
            <a:ext cx="5234940" cy="1943100"/>
          </a:xfrm>
          <a:prstGeom prst="roundRect">
            <a:avLst>
              <a:gd name="adj" fmla="val 6935"/>
            </a:avLst>
          </a:prstGeom>
          <a:solidFill>
            <a:schemeClr val="bg1"/>
          </a:solidFill>
          <a:ln>
            <a:noFill/>
          </a:ln>
          <a:effectLst>
            <a:outerShdw blurRad="63500" sx="101000" sy="101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7" name="Rectangle: Rounded Corners 46">
            <a:extLst>
              <a:ext uri="{FF2B5EF4-FFF2-40B4-BE49-F238E27FC236}">
                <a16:creationId xmlns:a16="http://schemas.microsoft.com/office/drawing/2014/main" id="{00000000-0008-0000-0500-00002F000000}"/>
              </a:ext>
            </a:extLst>
          </xdr:cNvPr>
          <xdr:cNvSpPr/>
        </xdr:nvSpPr>
        <xdr:spPr>
          <a:xfrm>
            <a:off x="6050280" y="4876800"/>
            <a:ext cx="3581400" cy="1943100"/>
          </a:xfrm>
          <a:prstGeom prst="roundRect">
            <a:avLst>
              <a:gd name="adj" fmla="val 6935"/>
            </a:avLst>
          </a:prstGeom>
          <a:solidFill>
            <a:schemeClr val="bg1"/>
          </a:solidFill>
          <a:ln>
            <a:noFill/>
          </a:ln>
          <a:effectLst>
            <a:outerShdw blurRad="63500" sx="101000" sy="101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oneCell">
    <xdr:from>
      <xdr:col>5</xdr:col>
      <xdr:colOff>87630</xdr:colOff>
      <xdr:row>6</xdr:row>
      <xdr:rowOff>68580</xdr:rowOff>
    </xdr:from>
    <xdr:to>
      <xdr:col>5</xdr:col>
      <xdr:colOff>461999</xdr:colOff>
      <xdr:row>8</xdr:row>
      <xdr:rowOff>77189</xdr:rowOff>
    </xdr:to>
    <xdr:pic>
      <xdr:nvPicPr>
        <xdr:cNvPr id="50" name="Picture 49">
          <a:extLst>
            <a:ext uri="{FF2B5EF4-FFF2-40B4-BE49-F238E27FC236}">
              <a16:creationId xmlns:a16="http://schemas.microsoft.com/office/drawing/2014/main" id="{00000000-0008-0000-05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5630" y="1165860"/>
          <a:ext cx="374369" cy="374369"/>
        </a:xfrm>
        <a:prstGeom prst="rect">
          <a:avLst/>
        </a:prstGeom>
      </xdr:spPr>
    </xdr:pic>
    <xdr:clientData/>
  </xdr:twoCellAnchor>
  <xdr:twoCellAnchor editAs="oneCell">
    <xdr:from>
      <xdr:col>12</xdr:col>
      <xdr:colOff>198120</xdr:colOff>
      <xdr:row>6</xdr:row>
      <xdr:rowOff>57776</xdr:rowOff>
    </xdr:from>
    <xdr:to>
      <xdr:col>12</xdr:col>
      <xdr:colOff>581694</xdr:colOff>
      <xdr:row>8</xdr:row>
      <xdr:rowOff>75590</xdr:rowOff>
    </xdr:to>
    <xdr:pic>
      <xdr:nvPicPr>
        <xdr:cNvPr id="52" name="Picture 51">
          <a:extLst>
            <a:ext uri="{FF2B5EF4-FFF2-40B4-BE49-F238E27FC236}">
              <a16:creationId xmlns:a16="http://schemas.microsoft.com/office/drawing/2014/main" id="{00000000-0008-0000-0500-00003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13320" y="1155056"/>
          <a:ext cx="383574" cy="383574"/>
        </a:xfrm>
        <a:prstGeom prst="rect">
          <a:avLst/>
        </a:prstGeom>
      </xdr:spPr>
    </xdr:pic>
    <xdr:clientData/>
  </xdr:twoCellAnchor>
  <xdr:twoCellAnchor editAs="oneCell">
    <xdr:from>
      <xdr:col>1</xdr:col>
      <xdr:colOff>368450</xdr:colOff>
      <xdr:row>6</xdr:row>
      <xdr:rowOff>22860</xdr:rowOff>
    </xdr:from>
    <xdr:to>
      <xdr:col>2</xdr:col>
      <xdr:colOff>175260</xdr:colOff>
      <xdr:row>8</xdr:row>
      <xdr:rowOff>73510</xdr:rowOff>
    </xdr:to>
    <xdr:pic>
      <xdr:nvPicPr>
        <xdr:cNvPr id="58" name="Picture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78050" y="1120140"/>
          <a:ext cx="416410" cy="416410"/>
        </a:xfrm>
        <a:prstGeom prst="rect">
          <a:avLst/>
        </a:prstGeom>
      </xdr:spPr>
    </xdr:pic>
    <xdr:clientData/>
  </xdr:twoCellAnchor>
  <xdr:twoCellAnchor editAs="oneCell">
    <xdr:from>
      <xdr:col>8</xdr:col>
      <xdr:colOff>441960</xdr:colOff>
      <xdr:row>6</xdr:row>
      <xdr:rowOff>53340</xdr:rowOff>
    </xdr:from>
    <xdr:to>
      <xdr:col>9</xdr:col>
      <xdr:colOff>212750</xdr:colOff>
      <xdr:row>8</xdr:row>
      <xdr:rowOff>67970</xdr:rowOff>
    </xdr:to>
    <xdr:pic>
      <xdr:nvPicPr>
        <xdr:cNvPr id="62" name="Picture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8760" y="1150620"/>
          <a:ext cx="380390" cy="380390"/>
        </a:xfrm>
        <a:prstGeom prst="rect">
          <a:avLst/>
        </a:prstGeom>
      </xdr:spPr>
    </xdr:pic>
    <xdr:clientData/>
  </xdr:twoCellAnchor>
  <xdr:twoCellAnchor>
    <xdr:from>
      <xdr:col>2</xdr:col>
      <xdr:colOff>182880</xdr:colOff>
      <xdr:row>7</xdr:row>
      <xdr:rowOff>55245</xdr:rowOff>
    </xdr:from>
    <xdr:to>
      <xdr:col>3</xdr:col>
      <xdr:colOff>571500</xdr:colOff>
      <xdr:row>8</xdr:row>
      <xdr:rowOff>108585</xdr:rowOff>
    </xdr:to>
    <xdr:sp macro="" textlink="">
      <xdr:nvSpPr>
        <xdr:cNvPr id="63" name="TextBox 62">
          <a:extLst>
            <a:ext uri="{FF2B5EF4-FFF2-40B4-BE49-F238E27FC236}">
              <a16:creationId xmlns:a16="http://schemas.microsoft.com/office/drawing/2014/main" id="{00000000-0008-0000-0500-00003F000000}"/>
            </a:ext>
          </a:extLst>
        </xdr:cNvPr>
        <xdr:cNvSpPr txBox="1"/>
      </xdr:nvSpPr>
      <xdr:spPr>
        <a:xfrm>
          <a:off x="1402080" y="1335405"/>
          <a:ext cx="99822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Arial" panose="020B0604020202020204" pitchFamily="34" charset="0"/>
              <a:cs typeface="Arial" panose="020B0604020202020204" pitchFamily="34" charset="0"/>
            </a:rPr>
            <a:t>COGS</a:t>
          </a:r>
        </a:p>
      </xdr:txBody>
    </xdr:sp>
    <xdr:clientData/>
  </xdr:twoCellAnchor>
  <xdr:twoCellAnchor>
    <xdr:from>
      <xdr:col>5</xdr:col>
      <xdr:colOff>370840</xdr:colOff>
      <xdr:row>7</xdr:row>
      <xdr:rowOff>26670</xdr:rowOff>
    </xdr:from>
    <xdr:to>
      <xdr:col>7</xdr:col>
      <xdr:colOff>566420</xdr:colOff>
      <xdr:row>8</xdr:row>
      <xdr:rowOff>137160</xdr:rowOff>
    </xdr:to>
    <xdr:sp macro="" textlink="">
      <xdr:nvSpPr>
        <xdr:cNvPr id="64" name="TextBox 63">
          <a:extLst>
            <a:ext uri="{FF2B5EF4-FFF2-40B4-BE49-F238E27FC236}">
              <a16:creationId xmlns:a16="http://schemas.microsoft.com/office/drawing/2014/main" id="{00000000-0008-0000-0500-000040000000}"/>
            </a:ext>
          </a:extLst>
        </xdr:cNvPr>
        <xdr:cNvSpPr txBox="1"/>
      </xdr:nvSpPr>
      <xdr:spPr>
        <a:xfrm>
          <a:off x="3418840" y="1306830"/>
          <a:ext cx="1414780" cy="293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Arial" panose="020B0604020202020204" pitchFamily="34" charset="0"/>
              <a:cs typeface="Arial" panose="020B0604020202020204" pitchFamily="34" charset="0"/>
            </a:rPr>
            <a:t>Total Revenue</a:t>
          </a:r>
        </a:p>
      </xdr:txBody>
    </xdr:sp>
    <xdr:clientData/>
  </xdr:twoCellAnchor>
  <xdr:twoCellAnchor>
    <xdr:from>
      <xdr:col>9</xdr:col>
      <xdr:colOff>68580</xdr:colOff>
      <xdr:row>7</xdr:row>
      <xdr:rowOff>38100</xdr:rowOff>
    </xdr:from>
    <xdr:to>
      <xdr:col>11</xdr:col>
      <xdr:colOff>307340</xdr:colOff>
      <xdr:row>8</xdr:row>
      <xdr:rowOff>125730</xdr:rowOff>
    </xdr:to>
    <xdr:sp macro="" textlink="">
      <xdr:nvSpPr>
        <xdr:cNvPr id="65" name="TextBox 64">
          <a:extLst>
            <a:ext uri="{FF2B5EF4-FFF2-40B4-BE49-F238E27FC236}">
              <a16:creationId xmlns:a16="http://schemas.microsoft.com/office/drawing/2014/main" id="{00000000-0008-0000-0500-000041000000}"/>
            </a:ext>
          </a:extLst>
        </xdr:cNvPr>
        <xdr:cNvSpPr txBox="1"/>
      </xdr:nvSpPr>
      <xdr:spPr>
        <a:xfrm>
          <a:off x="5554980" y="1318260"/>
          <a:ext cx="1457960"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Arial" panose="020B0604020202020204" pitchFamily="34" charset="0"/>
              <a:cs typeface="Arial" panose="020B0604020202020204" pitchFamily="34" charset="0"/>
            </a:rPr>
            <a:t>Profit Margin</a:t>
          </a:r>
        </a:p>
      </xdr:txBody>
    </xdr:sp>
    <xdr:clientData/>
  </xdr:twoCellAnchor>
  <xdr:twoCellAnchor>
    <xdr:from>
      <xdr:col>12</xdr:col>
      <xdr:colOff>396240</xdr:colOff>
      <xdr:row>7</xdr:row>
      <xdr:rowOff>60960</xdr:rowOff>
    </xdr:from>
    <xdr:to>
      <xdr:col>15</xdr:col>
      <xdr:colOff>129540</xdr:colOff>
      <xdr:row>8</xdr:row>
      <xdr:rowOff>102870</xdr:rowOff>
    </xdr:to>
    <xdr:sp macro="" textlink="">
      <xdr:nvSpPr>
        <xdr:cNvPr id="66" name="TextBox 65">
          <a:extLst>
            <a:ext uri="{FF2B5EF4-FFF2-40B4-BE49-F238E27FC236}">
              <a16:creationId xmlns:a16="http://schemas.microsoft.com/office/drawing/2014/main" id="{00000000-0008-0000-0500-000042000000}"/>
            </a:ext>
          </a:extLst>
        </xdr:cNvPr>
        <xdr:cNvSpPr txBox="1"/>
      </xdr:nvSpPr>
      <xdr:spPr>
        <a:xfrm>
          <a:off x="7711440" y="1341120"/>
          <a:ext cx="1562100" cy="224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Arial" panose="020B0604020202020204" pitchFamily="34" charset="0"/>
              <a:cs typeface="Arial" panose="020B0604020202020204" pitchFamily="34" charset="0"/>
            </a:rPr>
            <a:t>% Profit Margin</a:t>
          </a:r>
        </a:p>
      </xdr:txBody>
    </xdr:sp>
    <xdr:clientData/>
  </xdr:twoCellAnchor>
  <xdr:twoCellAnchor>
    <xdr:from>
      <xdr:col>5</xdr:col>
      <xdr:colOff>353060</xdr:colOff>
      <xdr:row>5</xdr:row>
      <xdr:rowOff>163830</xdr:rowOff>
    </xdr:from>
    <xdr:to>
      <xdr:col>7</xdr:col>
      <xdr:colOff>548640</xdr:colOff>
      <xdr:row>7</xdr:row>
      <xdr:rowOff>91440</xdr:rowOff>
    </xdr:to>
    <xdr:sp macro="" textlink="'Analysis 1'!B6">
      <xdr:nvSpPr>
        <xdr:cNvPr id="67" name="TextBox 66">
          <a:extLst>
            <a:ext uri="{FF2B5EF4-FFF2-40B4-BE49-F238E27FC236}">
              <a16:creationId xmlns:a16="http://schemas.microsoft.com/office/drawing/2014/main" id="{00000000-0008-0000-0500-000043000000}"/>
            </a:ext>
          </a:extLst>
        </xdr:cNvPr>
        <xdr:cNvSpPr txBox="1"/>
      </xdr:nvSpPr>
      <xdr:spPr>
        <a:xfrm>
          <a:off x="3401060" y="1078230"/>
          <a:ext cx="1414780" cy="293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38B7E12-D38A-4D3A-8E34-CD5F2FE6BF2A}" type="TxLink">
            <a:rPr lang="en-US" sz="1800" b="1" i="0" u="none" strike="noStrike">
              <a:solidFill>
                <a:schemeClr val="bg1"/>
              </a:solidFill>
              <a:latin typeface="Calibri"/>
              <a:ea typeface="Calibri"/>
              <a:cs typeface="Calibri"/>
            </a:rPr>
            <a:pPr algn="ctr"/>
            <a:t>$5.4M</a:t>
          </a:fld>
          <a:endParaRPr lang="en-IN" sz="2400" b="1">
            <a:solidFill>
              <a:schemeClr val="bg1"/>
            </a:solidFill>
          </a:endParaRPr>
        </a:p>
      </xdr:txBody>
    </xdr:sp>
    <xdr:clientData/>
  </xdr:twoCellAnchor>
  <xdr:twoCellAnchor>
    <xdr:from>
      <xdr:col>1</xdr:col>
      <xdr:colOff>601980</xdr:colOff>
      <xdr:row>5</xdr:row>
      <xdr:rowOff>163830</xdr:rowOff>
    </xdr:from>
    <xdr:to>
      <xdr:col>4</xdr:col>
      <xdr:colOff>187960</xdr:colOff>
      <xdr:row>7</xdr:row>
      <xdr:rowOff>91440</xdr:rowOff>
    </xdr:to>
    <xdr:sp macro="" textlink="'Analysis 1'!C6">
      <xdr:nvSpPr>
        <xdr:cNvPr id="68" name="TextBox 67">
          <a:extLst>
            <a:ext uri="{FF2B5EF4-FFF2-40B4-BE49-F238E27FC236}">
              <a16:creationId xmlns:a16="http://schemas.microsoft.com/office/drawing/2014/main" id="{00000000-0008-0000-0500-000044000000}"/>
            </a:ext>
          </a:extLst>
        </xdr:cNvPr>
        <xdr:cNvSpPr txBox="1"/>
      </xdr:nvSpPr>
      <xdr:spPr>
        <a:xfrm>
          <a:off x="1211580" y="1078230"/>
          <a:ext cx="1414780" cy="293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93EDC05-FE36-45FB-8574-9119665C63A6}" type="TxLink">
            <a:rPr lang="en-US" sz="1800" b="1" i="0" u="none" strike="noStrike">
              <a:solidFill>
                <a:schemeClr val="bg1"/>
              </a:solidFill>
              <a:latin typeface="Calibri"/>
              <a:ea typeface="Calibri"/>
              <a:cs typeface="Calibri"/>
            </a:rPr>
            <a:pPr marL="0" indent="0" algn="ctr"/>
            <a:t>$3.1M</a:t>
          </a:fld>
          <a:endParaRPr lang="en-IN" sz="1800" b="1" i="0" u="none" strike="noStrike">
            <a:solidFill>
              <a:schemeClr val="bg1"/>
            </a:solidFill>
            <a:latin typeface="Calibri"/>
            <a:ea typeface="Calibri"/>
            <a:cs typeface="Calibri"/>
          </a:endParaRPr>
        </a:p>
      </xdr:txBody>
    </xdr:sp>
    <xdr:clientData/>
  </xdr:twoCellAnchor>
  <xdr:twoCellAnchor>
    <xdr:from>
      <xdr:col>9</xdr:col>
      <xdr:colOff>66040</xdr:colOff>
      <xdr:row>5</xdr:row>
      <xdr:rowOff>171450</xdr:rowOff>
    </xdr:from>
    <xdr:to>
      <xdr:col>11</xdr:col>
      <xdr:colOff>261620</xdr:colOff>
      <xdr:row>7</xdr:row>
      <xdr:rowOff>99060</xdr:rowOff>
    </xdr:to>
    <xdr:sp macro="" textlink="'Analysis 1'!D6">
      <xdr:nvSpPr>
        <xdr:cNvPr id="69" name="TextBox 68">
          <a:extLst>
            <a:ext uri="{FF2B5EF4-FFF2-40B4-BE49-F238E27FC236}">
              <a16:creationId xmlns:a16="http://schemas.microsoft.com/office/drawing/2014/main" id="{00000000-0008-0000-0500-000045000000}"/>
            </a:ext>
          </a:extLst>
        </xdr:cNvPr>
        <xdr:cNvSpPr txBox="1"/>
      </xdr:nvSpPr>
      <xdr:spPr>
        <a:xfrm>
          <a:off x="5552440" y="1085850"/>
          <a:ext cx="1414780" cy="293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BAC887-6E1D-40D5-AC00-DF9611F8A5B7}" type="TxLink">
            <a:rPr lang="en-US" sz="1800" b="1" i="0" u="none" strike="noStrike">
              <a:solidFill>
                <a:schemeClr val="bg1"/>
              </a:solidFill>
              <a:latin typeface="Calibri"/>
              <a:ea typeface="Calibri"/>
              <a:cs typeface="Calibri"/>
            </a:rPr>
            <a:pPr marL="0" indent="0" algn="ctr"/>
            <a:t>$2.3M</a:t>
          </a:fld>
          <a:endParaRPr lang="en-IN" sz="1800" b="1" i="0" u="none" strike="noStrike">
            <a:solidFill>
              <a:schemeClr val="bg1"/>
            </a:solidFill>
            <a:latin typeface="Calibri"/>
            <a:ea typeface="Calibri"/>
            <a:cs typeface="Calibri"/>
          </a:endParaRPr>
        </a:p>
      </xdr:txBody>
    </xdr:sp>
    <xdr:clientData/>
  </xdr:twoCellAnchor>
  <xdr:twoCellAnchor>
    <xdr:from>
      <xdr:col>12</xdr:col>
      <xdr:colOff>449580</xdr:colOff>
      <xdr:row>5</xdr:row>
      <xdr:rowOff>163830</xdr:rowOff>
    </xdr:from>
    <xdr:to>
      <xdr:col>15</xdr:col>
      <xdr:colOff>35560</xdr:colOff>
      <xdr:row>7</xdr:row>
      <xdr:rowOff>91440</xdr:rowOff>
    </xdr:to>
    <xdr:sp macro="" textlink="'Analysis 1'!E6">
      <xdr:nvSpPr>
        <xdr:cNvPr id="70" name="TextBox 69">
          <a:extLst>
            <a:ext uri="{FF2B5EF4-FFF2-40B4-BE49-F238E27FC236}">
              <a16:creationId xmlns:a16="http://schemas.microsoft.com/office/drawing/2014/main" id="{00000000-0008-0000-0500-000046000000}"/>
            </a:ext>
          </a:extLst>
        </xdr:cNvPr>
        <xdr:cNvSpPr txBox="1"/>
      </xdr:nvSpPr>
      <xdr:spPr>
        <a:xfrm>
          <a:off x="7764780" y="1078230"/>
          <a:ext cx="1414780" cy="293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CF707B2-5BEA-4587-84E5-F0A24D07A079}" type="TxLink">
            <a:rPr lang="en-US" sz="1800" b="1" i="0" u="none" strike="noStrike">
              <a:solidFill>
                <a:schemeClr val="bg1"/>
              </a:solidFill>
              <a:latin typeface="Calibri"/>
              <a:ea typeface="Calibri"/>
              <a:cs typeface="Calibri"/>
            </a:rPr>
            <a:pPr marL="0" indent="0" algn="ctr"/>
            <a:t>42.2%</a:t>
          </a:fld>
          <a:endParaRPr lang="en-IN" sz="1800" b="1" i="0" u="none" strike="noStrike">
            <a:solidFill>
              <a:schemeClr val="bg1"/>
            </a:solidFill>
            <a:latin typeface="Calibri"/>
            <a:ea typeface="Calibri"/>
            <a:cs typeface="Calibri"/>
          </a:endParaRPr>
        </a:p>
      </xdr:txBody>
    </xdr:sp>
    <xdr:clientData/>
  </xdr:twoCellAnchor>
  <xdr:twoCellAnchor>
    <xdr:from>
      <xdr:col>1</xdr:col>
      <xdr:colOff>392430</xdr:colOff>
      <xdr:row>11</xdr:row>
      <xdr:rowOff>45720</xdr:rowOff>
    </xdr:from>
    <xdr:to>
      <xdr:col>3</xdr:col>
      <xdr:colOff>533400</xdr:colOff>
      <xdr:row>12</xdr:row>
      <xdr:rowOff>99060</xdr:rowOff>
    </xdr:to>
    <xdr:sp macro="" textlink="">
      <xdr:nvSpPr>
        <xdr:cNvPr id="71" name="Rectangle: Rounded Corners 15">
          <a:extLst>
            <a:ext uri="{FF2B5EF4-FFF2-40B4-BE49-F238E27FC236}">
              <a16:creationId xmlns:a16="http://schemas.microsoft.com/office/drawing/2014/main" id="{00000000-0008-0000-0500-000047000000}"/>
            </a:ext>
          </a:extLst>
        </xdr:cNvPr>
        <xdr:cNvSpPr/>
      </xdr:nvSpPr>
      <xdr:spPr>
        <a:xfrm>
          <a:off x="1002030" y="2057400"/>
          <a:ext cx="1360170" cy="236220"/>
        </a:xfrm>
        <a:prstGeom prst="roundRect">
          <a:avLst>
            <a:gd name="adj" fmla="val 4761"/>
          </a:avLst>
        </a:prstGeom>
        <a:solidFill>
          <a:schemeClr val="bg1"/>
        </a:solidFill>
        <a:ln>
          <a:noFill/>
        </a:ln>
        <a:effectLst>
          <a:outerShdw blurRad="63500" sx="104000" sy="104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baseline="0">
              <a:solidFill>
                <a:schemeClr val="tx1"/>
              </a:solidFill>
              <a:latin typeface="Arial" panose="020B0604020202020204" pitchFamily="34" charset="0"/>
              <a:ea typeface="+mn-ea"/>
              <a:cs typeface="Arial" panose="020B0604020202020204" pitchFamily="34" charset="0"/>
            </a:rPr>
            <a:t>Profit by Gender</a:t>
          </a:r>
        </a:p>
      </xdr:txBody>
    </xdr:sp>
    <xdr:clientData/>
  </xdr:twoCellAnchor>
  <xdr:twoCellAnchor>
    <xdr:from>
      <xdr:col>5</xdr:col>
      <xdr:colOff>297180</xdr:colOff>
      <xdr:row>11</xdr:row>
      <xdr:rowOff>53340</xdr:rowOff>
    </xdr:from>
    <xdr:to>
      <xdr:col>8</xdr:col>
      <xdr:colOff>251460</xdr:colOff>
      <xdr:row>12</xdr:row>
      <xdr:rowOff>91440</xdr:rowOff>
    </xdr:to>
    <xdr:sp macro="" textlink="">
      <xdr:nvSpPr>
        <xdr:cNvPr id="72" name="Rectangle: Rounded Corners 15">
          <a:extLst>
            <a:ext uri="{FF2B5EF4-FFF2-40B4-BE49-F238E27FC236}">
              <a16:creationId xmlns:a16="http://schemas.microsoft.com/office/drawing/2014/main" id="{00000000-0008-0000-0500-000048000000}"/>
            </a:ext>
          </a:extLst>
        </xdr:cNvPr>
        <xdr:cNvSpPr/>
      </xdr:nvSpPr>
      <xdr:spPr>
        <a:xfrm>
          <a:off x="3345180" y="2065020"/>
          <a:ext cx="1783080" cy="220980"/>
        </a:xfrm>
        <a:prstGeom prst="roundRect">
          <a:avLst>
            <a:gd name="adj" fmla="val 4761"/>
          </a:avLst>
        </a:prstGeom>
        <a:solidFill>
          <a:schemeClr val="bg1"/>
        </a:solidFill>
        <a:ln>
          <a:noFill/>
        </a:ln>
        <a:effectLst>
          <a:outerShdw blurRad="63500" sx="104000" sy="104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aseline="0">
              <a:solidFill>
                <a:schemeClr val="tx1"/>
              </a:solidFill>
              <a:latin typeface="Arial" panose="020B0604020202020204" pitchFamily="34" charset="0"/>
              <a:cs typeface="Arial" panose="020B0604020202020204" pitchFamily="34" charset="0"/>
            </a:rPr>
            <a:t>Profit by Customer Age</a:t>
          </a:r>
        </a:p>
      </xdr:txBody>
    </xdr:sp>
    <xdr:clientData/>
  </xdr:twoCellAnchor>
  <xdr:twoCellAnchor>
    <xdr:from>
      <xdr:col>3</xdr:col>
      <xdr:colOff>30480</xdr:colOff>
      <xdr:row>26</xdr:row>
      <xdr:rowOff>152400</xdr:rowOff>
    </xdr:from>
    <xdr:to>
      <xdr:col>7</xdr:col>
      <xdr:colOff>198120</xdr:colOff>
      <xdr:row>28</xdr:row>
      <xdr:rowOff>17040</xdr:rowOff>
    </xdr:to>
    <xdr:sp macro="" textlink="">
      <xdr:nvSpPr>
        <xdr:cNvPr id="73" name="Rectangle: Rounded Corners 15">
          <a:extLst>
            <a:ext uri="{FF2B5EF4-FFF2-40B4-BE49-F238E27FC236}">
              <a16:creationId xmlns:a16="http://schemas.microsoft.com/office/drawing/2014/main" id="{00000000-0008-0000-0500-000049000000}"/>
            </a:ext>
          </a:extLst>
        </xdr:cNvPr>
        <xdr:cNvSpPr/>
      </xdr:nvSpPr>
      <xdr:spPr>
        <a:xfrm>
          <a:off x="1859280" y="4907280"/>
          <a:ext cx="2606040" cy="230400"/>
        </a:xfrm>
        <a:prstGeom prst="roundRect">
          <a:avLst>
            <a:gd name="adj" fmla="val 4761"/>
          </a:avLst>
        </a:prstGeom>
        <a:solidFill>
          <a:schemeClr val="bg1"/>
        </a:solidFill>
        <a:ln>
          <a:noFill/>
        </a:ln>
        <a:effectLst>
          <a:outerShdw blurRad="63500" sx="104000" sy="104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baseline="0">
              <a:solidFill>
                <a:schemeClr val="tx1"/>
              </a:solidFill>
              <a:latin typeface="Arial" panose="020B0604020202020204" pitchFamily="34" charset="0"/>
              <a:ea typeface="+mn-ea"/>
              <a:cs typeface="Arial" panose="020B0604020202020204" pitchFamily="34" charset="0"/>
            </a:rPr>
            <a:t>Profit Trend &amp; MoM Growth Rate</a:t>
          </a:r>
        </a:p>
      </xdr:txBody>
    </xdr:sp>
    <xdr:clientData/>
  </xdr:twoCellAnchor>
  <xdr:twoCellAnchor>
    <xdr:from>
      <xdr:col>11</xdr:col>
      <xdr:colOff>434340</xdr:colOff>
      <xdr:row>26</xdr:row>
      <xdr:rowOff>152400</xdr:rowOff>
    </xdr:from>
    <xdr:to>
      <xdr:col>14</xdr:col>
      <xdr:colOff>83820</xdr:colOff>
      <xdr:row>28</xdr:row>
      <xdr:rowOff>17040</xdr:rowOff>
    </xdr:to>
    <xdr:sp macro="" textlink="">
      <xdr:nvSpPr>
        <xdr:cNvPr id="74" name="Rectangle: Rounded Corners 15">
          <a:extLst>
            <a:ext uri="{FF2B5EF4-FFF2-40B4-BE49-F238E27FC236}">
              <a16:creationId xmlns:a16="http://schemas.microsoft.com/office/drawing/2014/main" id="{00000000-0008-0000-0500-00004A000000}"/>
            </a:ext>
          </a:extLst>
        </xdr:cNvPr>
        <xdr:cNvSpPr/>
      </xdr:nvSpPr>
      <xdr:spPr>
        <a:xfrm>
          <a:off x="7139940" y="4907280"/>
          <a:ext cx="1478280" cy="230400"/>
        </a:xfrm>
        <a:prstGeom prst="roundRect">
          <a:avLst>
            <a:gd name="adj" fmla="val 4761"/>
          </a:avLst>
        </a:prstGeom>
        <a:solidFill>
          <a:schemeClr val="bg1"/>
        </a:solidFill>
        <a:ln>
          <a:noFill/>
        </a:ln>
        <a:effectLst>
          <a:outerShdw blurRad="63500" sx="104000" sy="104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baseline="0">
              <a:solidFill>
                <a:schemeClr val="tx1"/>
              </a:solidFill>
              <a:latin typeface="Arial" panose="020B0604020202020204" pitchFamily="34" charset="0"/>
              <a:ea typeface="+mn-ea"/>
              <a:cs typeface="Arial" panose="020B0604020202020204" pitchFamily="34" charset="0"/>
            </a:rPr>
            <a:t> Profit by Weekday</a:t>
          </a:r>
        </a:p>
      </xdr:txBody>
    </xdr:sp>
    <xdr:clientData/>
  </xdr:twoCellAnchor>
  <xdr:twoCellAnchor>
    <xdr:from>
      <xdr:col>10</xdr:col>
      <xdr:colOff>422910</xdr:colOff>
      <xdr:row>13</xdr:row>
      <xdr:rowOff>30480</xdr:rowOff>
    </xdr:from>
    <xdr:to>
      <xdr:col>14</xdr:col>
      <xdr:colOff>289560</xdr:colOff>
      <xdr:row>14</xdr:row>
      <xdr:rowOff>83820</xdr:rowOff>
    </xdr:to>
    <xdr:sp macro="" textlink="'Analysis 3'!S13">
      <xdr:nvSpPr>
        <xdr:cNvPr id="75" name="Rectangle: Rounded Corners 15">
          <a:extLst>
            <a:ext uri="{FF2B5EF4-FFF2-40B4-BE49-F238E27FC236}">
              <a16:creationId xmlns:a16="http://schemas.microsoft.com/office/drawing/2014/main" id="{00000000-0008-0000-0500-00004B000000}"/>
            </a:ext>
          </a:extLst>
        </xdr:cNvPr>
        <xdr:cNvSpPr/>
      </xdr:nvSpPr>
      <xdr:spPr>
        <a:xfrm>
          <a:off x="6518910" y="2407920"/>
          <a:ext cx="2305050" cy="236220"/>
        </a:xfrm>
        <a:prstGeom prst="roundRect">
          <a:avLst>
            <a:gd name="adj" fmla="val 4761"/>
          </a:avLst>
        </a:prstGeom>
        <a:solidFill>
          <a:schemeClr val="bg1"/>
        </a:solidFill>
        <a:ln>
          <a:noFill/>
        </a:ln>
        <a:effectLst>
          <a:outerShdw blurRad="63500" sx="104000" sy="104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baseline="0">
              <a:solidFill>
                <a:srgbClr val="000000"/>
              </a:solidFill>
              <a:latin typeface="Arial" panose="020B0604020202020204" pitchFamily="34" charset="0"/>
              <a:ea typeface="Calibri"/>
              <a:cs typeface="Arial" panose="020B0604020202020204" pitchFamily="34" charset="0"/>
            </a:rPr>
            <a:t> </a:t>
          </a:r>
          <a:fld id="{85DD818A-9E86-42D7-8A3D-ED16972AAABE}" type="TxLink">
            <a:rPr lang="en-US" sz="1100" b="0" i="0" u="none" strike="noStrike" baseline="0">
              <a:solidFill>
                <a:srgbClr val="000000"/>
              </a:solidFill>
              <a:latin typeface="Arial" panose="020B0604020202020204" pitchFamily="34" charset="0"/>
              <a:ea typeface="Calibri"/>
              <a:cs typeface="Arial" panose="020B0604020202020204" pitchFamily="34" charset="0"/>
            </a:rPr>
            <a:pPr algn="ctr"/>
            <a:t>Top 5 Profitable Customers</a:t>
          </a:fld>
          <a:endParaRPr lang="en-IN" sz="1200" baseline="0">
            <a:solidFill>
              <a:schemeClr val="tx1"/>
            </a:solidFill>
            <a:latin typeface="Arial" panose="020B0604020202020204" pitchFamily="34" charset="0"/>
            <a:cs typeface="Arial" panose="020B06040202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12</xdr:col>
          <xdr:colOff>350520</xdr:colOff>
          <xdr:row>10</xdr:row>
          <xdr:rowOff>175260</xdr:rowOff>
        </xdr:from>
        <xdr:to>
          <xdr:col>13</xdr:col>
          <xdr:colOff>266700</xdr:colOff>
          <xdr:row>12</xdr:row>
          <xdr:rowOff>106680</xdr:rowOff>
        </xdr:to>
        <xdr:sp macro="" textlink="">
          <xdr:nvSpPr>
            <xdr:cNvPr id="6147" name="Option Button 3" hidden="1">
              <a:extLst>
                <a:ext uri="{63B3BB69-23CF-44E3-9099-C40C66FF867C}">
                  <a14:compatExt spid="_x0000_s6147"/>
                </a:ext>
                <a:ext uri="{FF2B5EF4-FFF2-40B4-BE49-F238E27FC236}">
                  <a16:creationId xmlns:a16="http://schemas.microsoft.com/office/drawing/2014/main" id="{00000000-0008-0000-0500-0000031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IN" sz="1100" b="0" i="0" u="none" strike="noStrike" baseline="0">
                  <a:solidFill>
                    <a:srgbClr val="000000"/>
                  </a:solidFill>
                  <a:latin typeface="Calibri"/>
                  <a:ea typeface="Calibri"/>
                  <a:cs typeface="Calibri"/>
                </a:rPr>
                <a:t>Top</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335280</xdr:colOff>
          <xdr:row>10</xdr:row>
          <xdr:rowOff>182880</xdr:rowOff>
        </xdr:from>
        <xdr:to>
          <xdr:col>14</xdr:col>
          <xdr:colOff>472440</xdr:colOff>
          <xdr:row>12</xdr:row>
          <xdr:rowOff>114300</xdr:rowOff>
        </xdr:to>
        <xdr:sp macro="" textlink="">
          <xdr:nvSpPr>
            <xdr:cNvPr id="6148" name="Option Button 4" hidden="1">
              <a:extLst>
                <a:ext uri="{63B3BB69-23CF-44E3-9099-C40C66FF867C}">
                  <a14:compatExt spid="_x0000_s6148"/>
                </a:ext>
                <a:ext uri="{FF2B5EF4-FFF2-40B4-BE49-F238E27FC236}">
                  <a16:creationId xmlns:a16="http://schemas.microsoft.com/office/drawing/2014/main" id="{00000000-0008-0000-0500-0000041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IN" sz="1100" b="0" i="0" u="none" strike="noStrike" baseline="0">
                  <a:solidFill>
                    <a:srgbClr val="000000"/>
                  </a:solidFill>
                  <a:latin typeface="Calibri"/>
                  <a:ea typeface="Calibri"/>
                  <a:cs typeface="Calibri"/>
                </a:rPr>
                <a:t>Bottom</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297180</xdr:colOff>
          <xdr:row>11</xdr:row>
          <xdr:rowOff>38100</xdr:rowOff>
        </xdr:from>
        <xdr:to>
          <xdr:col>12</xdr:col>
          <xdr:colOff>99060</xdr:colOff>
          <xdr:row>12</xdr:row>
          <xdr:rowOff>60960</xdr:rowOff>
        </xdr:to>
        <xdr:sp macro="" textlink="">
          <xdr:nvSpPr>
            <xdr:cNvPr id="6150" name="Drop Down 6" hidden="1">
              <a:extLst>
                <a:ext uri="{63B3BB69-23CF-44E3-9099-C40C66FF867C}">
                  <a14:compatExt spid="_x0000_s6150"/>
                </a:ext>
                <a:ext uri="{FF2B5EF4-FFF2-40B4-BE49-F238E27FC236}">
                  <a16:creationId xmlns:a16="http://schemas.microsoft.com/office/drawing/2014/main" id="{00000000-0008-0000-0500-000006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9</xdr:col>
      <xdr:colOff>281940</xdr:colOff>
      <xdr:row>15</xdr:row>
      <xdr:rowOff>114300</xdr:rowOff>
    </xdr:from>
    <xdr:to>
      <xdr:col>15</xdr:col>
      <xdr:colOff>358140</xdr:colOff>
      <xdr:row>25</xdr:row>
      <xdr:rowOff>83820</xdr:rowOff>
    </xdr:to>
    <xdr:graphicFrame macro="">
      <xdr:nvGraphicFramePr>
        <xdr:cNvPr id="53" name="Chart 52">
          <a:extLst>
            <a:ext uri="{FF2B5EF4-FFF2-40B4-BE49-F238E27FC236}">
              <a16:creationId xmlns:a16="http://schemas.microsoft.com/office/drawing/2014/main" id="{00000000-0008-0000-05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91440</xdr:colOff>
      <xdr:row>14</xdr:row>
      <xdr:rowOff>76200</xdr:rowOff>
    </xdr:from>
    <xdr:to>
      <xdr:col>14</xdr:col>
      <xdr:colOff>83820</xdr:colOff>
      <xdr:row>16</xdr:row>
      <xdr:rowOff>106675</xdr:rowOff>
    </xdr:to>
    <xdr:grpSp>
      <xdr:nvGrpSpPr>
        <xdr:cNvPr id="6" name="Group 5">
          <a:extLst>
            <a:ext uri="{FF2B5EF4-FFF2-40B4-BE49-F238E27FC236}">
              <a16:creationId xmlns:a16="http://schemas.microsoft.com/office/drawing/2014/main" id="{00000000-0008-0000-0500-000006000000}"/>
            </a:ext>
          </a:extLst>
        </xdr:cNvPr>
        <xdr:cNvGrpSpPr/>
      </xdr:nvGrpSpPr>
      <xdr:grpSpPr>
        <a:xfrm>
          <a:off x="6797040" y="2636520"/>
          <a:ext cx="1821180" cy="396235"/>
          <a:chOff x="6492240" y="2667000"/>
          <a:chExt cx="1821180" cy="396235"/>
        </a:xfrm>
      </xdr:grpSpPr>
      <xdr:sp macro="" textlink="'Analysis 3'!S14">
        <xdr:nvSpPr>
          <xdr:cNvPr id="86" name="TextBox 85">
            <a:extLst>
              <a:ext uri="{FF2B5EF4-FFF2-40B4-BE49-F238E27FC236}">
                <a16:creationId xmlns:a16="http://schemas.microsoft.com/office/drawing/2014/main" id="{00000000-0008-0000-0500-000056000000}"/>
              </a:ext>
            </a:extLst>
          </xdr:cNvPr>
          <xdr:cNvSpPr txBox="1"/>
        </xdr:nvSpPr>
        <xdr:spPr>
          <a:xfrm>
            <a:off x="6492240" y="2667000"/>
            <a:ext cx="1455420" cy="396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CE13649-F8AF-472B-9E04-E8112CBDCD4F}" type="TxLink">
              <a:rPr lang="en-US" sz="1100" b="0" i="0" u="sng" strike="noStrike">
                <a:solidFill>
                  <a:srgbClr val="000000"/>
                </a:solidFill>
                <a:latin typeface="Calibri"/>
                <a:ea typeface="Calibri"/>
                <a:cs typeface="Calibri"/>
              </a:rPr>
              <a:pPr algn="l"/>
              <a:t>Customers overtime:</a:t>
            </a:fld>
            <a:endParaRPr lang="en-IN" sz="1100" u="sng"/>
          </a:p>
        </xdr:txBody>
      </xdr:sp>
      <xdr:sp macro="" textlink="'Analysis 3'!S15">
        <xdr:nvSpPr>
          <xdr:cNvPr id="54" name="TextBox 53">
            <a:extLst>
              <a:ext uri="{FF2B5EF4-FFF2-40B4-BE49-F238E27FC236}">
                <a16:creationId xmlns:a16="http://schemas.microsoft.com/office/drawing/2014/main" id="{00000000-0008-0000-0500-000036000000}"/>
              </a:ext>
            </a:extLst>
          </xdr:cNvPr>
          <xdr:cNvSpPr txBox="1"/>
        </xdr:nvSpPr>
        <xdr:spPr>
          <a:xfrm>
            <a:off x="7570470" y="2727960"/>
            <a:ext cx="74295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297762B-79C2-4981-A98D-ABF3D2EFF60B}" type="TxLink">
              <a:rPr lang="en-US" sz="1600" b="0" i="0" u="none" strike="noStrike">
                <a:solidFill>
                  <a:srgbClr val="523484"/>
                </a:solidFill>
                <a:latin typeface="Calibri"/>
                <a:ea typeface="Calibri"/>
                <a:cs typeface="Calibri"/>
              </a:rPr>
              <a:pPr algn="ctr"/>
              <a:t>600</a:t>
            </a:fld>
            <a:endParaRPr lang="en-IN" sz="1600" u="none">
              <a:solidFill>
                <a:srgbClr val="523484"/>
              </a:solidFill>
            </a:endParaRPr>
          </a:p>
        </xdr:txBody>
      </xdr:sp>
    </xdr:grpSp>
    <xdr:clientData/>
  </xdr:twoCellAnchor>
  <xdr:twoCellAnchor>
    <xdr:from>
      <xdr:col>4</xdr:col>
      <xdr:colOff>541020</xdr:colOff>
      <xdr:row>14</xdr:row>
      <xdr:rowOff>129540</xdr:rowOff>
    </xdr:from>
    <xdr:to>
      <xdr:col>8</xdr:col>
      <xdr:colOff>571500</xdr:colOff>
      <xdr:row>24</xdr:row>
      <xdr:rowOff>152400</xdr:rowOff>
    </xdr:to>
    <xdr:graphicFrame macro="">
      <xdr:nvGraphicFramePr>
        <xdr:cNvPr id="56" name="Chart 55">
          <a:extLst>
            <a:ext uri="{FF2B5EF4-FFF2-40B4-BE49-F238E27FC236}">
              <a16:creationId xmlns:a16="http://schemas.microsoft.com/office/drawing/2014/main" id="{00000000-0008-0000-05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247650</xdr:colOff>
      <xdr:row>12</xdr:row>
      <xdr:rowOff>152400</xdr:rowOff>
    </xdr:from>
    <xdr:to>
      <xdr:col>8</xdr:col>
      <xdr:colOff>342900</xdr:colOff>
      <xdr:row>14</xdr:row>
      <xdr:rowOff>68580</xdr:rowOff>
    </xdr:to>
    <xdr:grpSp>
      <xdr:nvGrpSpPr>
        <xdr:cNvPr id="7" name="Group 6">
          <a:extLst>
            <a:ext uri="{FF2B5EF4-FFF2-40B4-BE49-F238E27FC236}">
              <a16:creationId xmlns:a16="http://schemas.microsoft.com/office/drawing/2014/main" id="{00000000-0008-0000-0500-000007000000}"/>
            </a:ext>
          </a:extLst>
        </xdr:cNvPr>
        <xdr:cNvGrpSpPr/>
      </xdr:nvGrpSpPr>
      <xdr:grpSpPr>
        <a:xfrm>
          <a:off x="3295650" y="2346960"/>
          <a:ext cx="1924050" cy="281940"/>
          <a:chOff x="3219450" y="2346960"/>
          <a:chExt cx="1924050" cy="281940"/>
        </a:xfrm>
      </xdr:grpSpPr>
      <xdr:sp macro="" textlink="'Analysis 2'!BL22">
        <xdr:nvSpPr>
          <xdr:cNvPr id="57" name="TextBox 56">
            <a:extLst>
              <a:ext uri="{FF2B5EF4-FFF2-40B4-BE49-F238E27FC236}">
                <a16:creationId xmlns:a16="http://schemas.microsoft.com/office/drawing/2014/main" id="{00000000-0008-0000-0500-000039000000}"/>
              </a:ext>
            </a:extLst>
          </xdr:cNvPr>
          <xdr:cNvSpPr txBox="1"/>
        </xdr:nvSpPr>
        <xdr:spPr>
          <a:xfrm>
            <a:off x="3219450" y="2354580"/>
            <a:ext cx="159639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u="sng"/>
              <a:t>Average Customer</a:t>
            </a:r>
            <a:r>
              <a:rPr lang="en-IN" sz="1100" u="sng" baseline="0"/>
              <a:t> Age:</a:t>
            </a:r>
            <a:endParaRPr lang="en-IN" sz="1100" u="sng"/>
          </a:p>
        </xdr:txBody>
      </xdr:sp>
      <xdr:sp macro="" textlink="'Analysis 3'!$AC$8">
        <xdr:nvSpPr>
          <xdr:cNvPr id="59" name="TextBox 58">
            <a:extLst>
              <a:ext uri="{FF2B5EF4-FFF2-40B4-BE49-F238E27FC236}">
                <a16:creationId xmlns:a16="http://schemas.microsoft.com/office/drawing/2014/main" id="{00000000-0008-0000-0500-00003B000000}"/>
              </a:ext>
            </a:extLst>
          </xdr:cNvPr>
          <xdr:cNvSpPr txBox="1"/>
        </xdr:nvSpPr>
        <xdr:spPr>
          <a:xfrm>
            <a:off x="4545330" y="2346960"/>
            <a:ext cx="59817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8C72F05-CB4E-48B8-9C33-12EC1C320EB0}" type="TxLink">
              <a:rPr lang="en-US" sz="1600" b="0" i="0" u="none" strike="noStrike">
                <a:solidFill>
                  <a:srgbClr val="523484"/>
                </a:solidFill>
                <a:latin typeface="Calibri"/>
                <a:ea typeface="Calibri"/>
                <a:cs typeface="Calibri"/>
              </a:rPr>
              <a:pPr marL="0" indent="0" algn="ctr"/>
              <a:t>45</a:t>
            </a:fld>
            <a:endParaRPr lang="en-IN" sz="1600" b="0" i="0" u="none" strike="noStrike">
              <a:solidFill>
                <a:srgbClr val="523484"/>
              </a:solidFill>
              <a:latin typeface="Calibri"/>
              <a:ea typeface="Calibri"/>
              <a:cs typeface="Calibri"/>
            </a:endParaRPr>
          </a:p>
        </xdr:txBody>
      </xdr:sp>
    </xdr:grpSp>
    <xdr:clientData/>
  </xdr:twoCellAnchor>
  <mc:AlternateContent xmlns:mc="http://schemas.openxmlformats.org/markup-compatibility/2006">
    <mc:Choice xmlns:a14="http://schemas.microsoft.com/office/drawing/2010/main" Requires="a14">
      <xdr:twoCellAnchor editAs="oneCell">
        <xdr:from>
          <xdr:col>1</xdr:col>
          <xdr:colOff>221470</xdr:colOff>
          <xdr:row>13</xdr:row>
          <xdr:rowOff>91440</xdr:rowOff>
        </xdr:from>
        <xdr:to>
          <xdr:col>4</xdr:col>
          <xdr:colOff>86404</xdr:colOff>
          <xdr:row>21</xdr:row>
          <xdr:rowOff>144780</xdr:rowOff>
        </xdr:to>
        <xdr:pic>
          <xdr:nvPicPr>
            <xdr:cNvPr id="61" name="Picture 60">
              <a:extLst>
                <a:ext uri="{FF2B5EF4-FFF2-40B4-BE49-F238E27FC236}">
                  <a16:creationId xmlns:a16="http://schemas.microsoft.com/office/drawing/2014/main" id="{00000000-0008-0000-0500-00003D000000}"/>
                </a:ext>
              </a:extLst>
            </xdr:cNvPr>
            <xdr:cNvPicPr>
              <a:picLocks noChangeAspect="1" noChangeArrowheads="1"/>
              <a:extLst>
                <a:ext uri="{84589F7E-364E-4C9E-8A38-B11213B215E9}">
                  <a14:cameraTool cellRange="'Gender Chart'!$D$12:$M$21" spid="_x0000_s6221"/>
                </a:ext>
              </a:extLst>
            </xdr:cNvPicPr>
          </xdr:nvPicPr>
          <xdr:blipFill>
            <a:blip xmlns:r="http://schemas.openxmlformats.org/officeDocument/2006/relationships" r:embed="rId7"/>
            <a:srcRect/>
            <a:stretch>
              <a:fillRect/>
            </a:stretch>
          </xdr:blipFill>
          <xdr:spPr bwMode="auto">
            <a:xfrm>
              <a:off x="831070" y="2468880"/>
              <a:ext cx="1693734" cy="15163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34290</xdr:colOff>
      <xdr:row>21</xdr:row>
      <xdr:rowOff>152400</xdr:rowOff>
    </xdr:from>
    <xdr:to>
      <xdr:col>4</xdr:col>
      <xdr:colOff>251460</xdr:colOff>
      <xdr:row>25</xdr:row>
      <xdr:rowOff>99060</xdr:rowOff>
    </xdr:to>
    <xdr:grpSp>
      <xdr:nvGrpSpPr>
        <xdr:cNvPr id="8" name="Group 7">
          <a:extLst>
            <a:ext uri="{FF2B5EF4-FFF2-40B4-BE49-F238E27FC236}">
              <a16:creationId xmlns:a16="http://schemas.microsoft.com/office/drawing/2014/main" id="{00000000-0008-0000-0500-000008000000}"/>
            </a:ext>
          </a:extLst>
        </xdr:cNvPr>
        <xdr:cNvGrpSpPr/>
      </xdr:nvGrpSpPr>
      <xdr:grpSpPr>
        <a:xfrm>
          <a:off x="643890" y="3992880"/>
          <a:ext cx="2045970" cy="678180"/>
          <a:chOff x="651510" y="3947160"/>
          <a:chExt cx="2045970" cy="678180"/>
        </a:xfrm>
      </xdr:grpSpPr>
      <xdr:sp macro="" textlink="'Analysis 2'!BL22">
        <xdr:nvSpPr>
          <xdr:cNvPr id="78" name="TextBox 77">
            <a:extLst>
              <a:ext uri="{FF2B5EF4-FFF2-40B4-BE49-F238E27FC236}">
                <a16:creationId xmlns:a16="http://schemas.microsoft.com/office/drawing/2014/main" id="{00000000-0008-0000-0500-00004E000000}"/>
              </a:ext>
            </a:extLst>
          </xdr:cNvPr>
          <xdr:cNvSpPr txBox="1"/>
        </xdr:nvSpPr>
        <xdr:spPr>
          <a:xfrm>
            <a:off x="651510" y="3947160"/>
            <a:ext cx="108585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u="none">
                <a:solidFill>
                  <a:srgbClr val="523484"/>
                </a:solidFill>
                <a:latin typeface="Arial" panose="020B0604020202020204" pitchFamily="34" charset="0"/>
                <a:cs typeface="Arial" panose="020B0604020202020204" pitchFamily="34" charset="0"/>
              </a:rPr>
              <a:t>■</a:t>
            </a:r>
            <a:r>
              <a:rPr lang="en-IN" sz="1800" u="none">
                <a:latin typeface="Arial" panose="020B0604020202020204" pitchFamily="34" charset="0"/>
                <a:cs typeface="Arial" panose="020B0604020202020204" pitchFamily="34" charset="0"/>
              </a:rPr>
              <a:t> </a:t>
            </a:r>
            <a:r>
              <a:rPr lang="en-IN" sz="1200" u="none">
                <a:latin typeface="Arial" panose="020B0604020202020204" pitchFamily="34" charset="0"/>
                <a:cs typeface="Arial" panose="020B0604020202020204" pitchFamily="34" charset="0"/>
              </a:rPr>
              <a:t>Male</a:t>
            </a:r>
          </a:p>
        </xdr:txBody>
      </xdr:sp>
      <xdr:sp macro="" textlink="'Analysis 2'!BL22">
        <xdr:nvSpPr>
          <xdr:cNvPr id="79" name="TextBox 78">
            <a:extLst>
              <a:ext uri="{FF2B5EF4-FFF2-40B4-BE49-F238E27FC236}">
                <a16:creationId xmlns:a16="http://schemas.microsoft.com/office/drawing/2014/main" id="{00000000-0008-0000-0500-00004F000000}"/>
              </a:ext>
            </a:extLst>
          </xdr:cNvPr>
          <xdr:cNvSpPr txBox="1"/>
        </xdr:nvSpPr>
        <xdr:spPr>
          <a:xfrm>
            <a:off x="708660" y="4168140"/>
            <a:ext cx="115824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u="none">
                <a:solidFill>
                  <a:srgbClr val="C1A5CE"/>
                </a:solidFill>
                <a:latin typeface="Arial" panose="020B0604020202020204" pitchFamily="34" charset="0"/>
                <a:cs typeface="Arial" panose="020B0604020202020204" pitchFamily="34" charset="0"/>
              </a:rPr>
              <a:t>●</a:t>
            </a:r>
            <a:r>
              <a:rPr lang="en-IN" sz="1800" u="none">
                <a:latin typeface="Arial" panose="020B0604020202020204" pitchFamily="34" charset="0"/>
                <a:cs typeface="Arial" panose="020B0604020202020204" pitchFamily="34" charset="0"/>
              </a:rPr>
              <a:t> </a:t>
            </a:r>
            <a:r>
              <a:rPr lang="en-IN" sz="1200" u="none">
                <a:latin typeface="Arial" panose="020B0604020202020204" pitchFamily="34" charset="0"/>
                <a:cs typeface="Arial" panose="020B0604020202020204" pitchFamily="34" charset="0"/>
              </a:rPr>
              <a:t>Female</a:t>
            </a:r>
          </a:p>
        </xdr:txBody>
      </xdr:sp>
      <xdr:sp macro="" textlink="'Analysis 3'!AJ8">
        <xdr:nvSpPr>
          <xdr:cNvPr id="80" name="TextBox 79">
            <a:extLst>
              <a:ext uri="{FF2B5EF4-FFF2-40B4-BE49-F238E27FC236}">
                <a16:creationId xmlns:a16="http://schemas.microsoft.com/office/drawing/2014/main" id="{00000000-0008-0000-0500-000050000000}"/>
              </a:ext>
            </a:extLst>
          </xdr:cNvPr>
          <xdr:cNvSpPr txBox="1"/>
        </xdr:nvSpPr>
        <xdr:spPr>
          <a:xfrm>
            <a:off x="1619250" y="4206240"/>
            <a:ext cx="107823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D254AF0-DAD5-434B-8CD5-F58B313C640C}" type="TxLink">
              <a:rPr lang="en-US" sz="1400" b="0" i="0" u="none" strike="noStrike">
                <a:solidFill>
                  <a:srgbClr val="C1A5CE"/>
                </a:solidFill>
                <a:latin typeface="Arial" panose="020B0604020202020204" pitchFamily="34" charset="0"/>
                <a:ea typeface="Calibri"/>
                <a:cs typeface="Arial" panose="020B0604020202020204" pitchFamily="34" charset="0"/>
              </a:rPr>
              <a:pPr marL="0" indent="0" algn="ctr"/>
              <a:t>48.53%</a:t>
            </a:fld>
            <a:endParaRPr lang="en-IN" sz="2000" b="0" i="0" u="sng" strike="noStrike">
              <a:solidFill>
                <a:srgbClr val="C1A5CE"/>
              </a:solidFill>
              <a:latin typeface="Arial" panose="020B0604020202020204" pitchFamily="34" charset="0"/>
              <a:ea typeface="Calibri"/>
              <a:cs typeface="Arial" panose="020B0604020202020204" pitchFamily="34" charset="0"/>
            </a:endParaRPr>
          </a:p>
        </xdr:txBody>
      </xdr:sp>
      <xdr:sp macro="" textlink="'Analysis 3'!AJ9">
        <xdr:nvSpPr>
          <xdr:cNvPr id="81" name="TextBox 80">
            <a:extLst>
              <a:ext uri="{FF2B5EF4-FFF2-40B4-BE49-F238E27FC236}">
                <a16:creationId xmlns:a16="http://schemas.microsoft.com/office/drawing/2014/main" id="{00000000-0008-0000-0500-000051000000}"/>
              </a:ext>
            </a:extLst>
          </xdr:cNvPr>
          <xdr:cNvSpPr txBox="1"/>
        </xdr:nvSpPr>
        <xdr:spPr>
          <a:xfrm>
            <a:off x="1626870" y="4015740"/>
            <a:ext cx="105537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0D8D0B3-DBFD-4ABC-B5BD-7F408BD6FDAE}" type="TxLink">
              <a:rPr lang="en-US" sz="1400" b="0" i="0" u="none" strike="noStrike">
                <a:solidFill>
                  <a:srgbClr val="523484"/>
                </a:solidFill>
                <a:latin typeface="Arial" panose="020B0604020202020204" pitchFamily="34" charset="0"/>
                <a:ea typeface="Calibri"/>
                <a:cs typeface="Arial" panose="020B0604020202020204" pitchFamily="34" charset="0"/>
              </a:rPr>
              <a:pPr marL="0" indent="0" algn="ctr"/>
              <a:t>51.47%</a:t>
            </a:fld>
            <a:endParaRPr lang="en-IN" sz="2000" b="0" i="0" u="none" strike="noStrike">
              <a:solidFill>
                <a:srgbClr val="523484"/>
              </a:solidFill>
              <a:latin typeface="Arial" panose="020B0604020202020204" pitchFamily="34" charset="0"/>
              <a:ea typeface="Calibri"/>
              <a:cs typeface="Arial" panose="020B0604020202020204" pitchFamily="34" charset="0"/>
            </a:endParaRPr>
          </a:p>
        </xdr:txBody>
      </xdr:sp>
    </xdr:grpSp>
    <xdr:clientData/>
  </xdr:twoCellAnchor>
  <xdr:twoCellAnchor>
    <xdr:from>
      <xdr:col>1</xdr:col>
      <xdr:colOff>0</xdr:colOff>
      <xdr:row>27</xdr:row>
      <xdr:rowOff>144780</xdr:rowOff>
    </xdr:from>
    <xdr:to>
      <xdr:col>9</xdr:col>
      <xdr:colOff>342900</xdr:colOff>
      <xdr:row>36</xdr:row>
      <xdr:rowOff>163830</xdr:rowOff>
    </xdr:to>
    <xdr:graphicFrame macro="">
      <xdr:nvGraphicFramePr>
        <xdr:cNvPr id="82" name="Chart 81">
          <a:extLst>
            <a:ext uri="{FF2B5EF4-FFF2-40B4-BE49-F238E27FC236}">
              <a16:creationId xmlns:a16="http://schemas.microsoft.com/office/drawing/2014/main" id="{00000000-0008-0000-0500-00005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556260</xdr:colOff>
      <xdr:row>29</xdr:row>
      <xdr:rowOff>30480</xdr:rowOff>
    </xdr:from>
    <xdr:to>
      <xdr:col>15</xdr:col>
      <xdr:colOff>480060</xdr:colOff>
      <xdr:row>36</xdr:row>
      <xdr:rowOff>175260</xdr:rowOff>
    </xdr:to>
    <xdr:graphicFrame macro="">
      <xdr:nvGraphicFramePr>
        <xdr:cNvPr id="90" name="Chart 89">
          <a:extLst>
            <a:ext uri="{FF2B5EF4-FFF2-40B4-BE49-F238E27FC236}">
              <a16:creationId xmlns:a16="http://schemas.microsoft.com/office/drawing/2014/main" id="{00000000-0008-0000-0500-00005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23295</xdr:colOff>
      <xdr:row>5</xdr:row>
      <xdr:rowOff>137160</xdr:rowOff>
    </xdr:from>
    <xdr:to>
      <xdr:col>19</xdr:col>
      <xdr:colOff>30480</xdr:colOff>
      <xdr:row>7</xdr:row>
      <xdr:rowOff>18483</xdr:rowOff>
    </xdr:to>
    <xdr:sp macro="" textlink="">
      <xdr:nvSpPr>
        <xdr:cNvPr id="103" name="Rectangle: Rounded Corners 102">
          <a:extLst>
            <a:ext uri="{FF2B5EF4-FFF2-40B4-BE49-F238E27FC236}">
              <a16:creationId xmlns:a16="http://schemas.microsoft.com/office/drawing/2014/main" id="{00000000-0008-0000-0500-000067000000}"/>
            </a:ext>
          </a:extLst>
        </xdr:cNvPr>
        <xdr:cNvSpPr/>
      </xdr:nvSpPr>
      <xdr:spPr>
        <a:xfrm>
          <a:off x="10386495" y="1051560"/>
          <a:ext cx="1226385" cy="247083"/>
        </a:xfrm>
        <a:prstGeom prst="roundRect">
          <a:avLst>
            <a:gd name="adj" fmla="val 12637"/>
          </a:avLst>
        </a:prstGeom>
        <a:gradFill flip="none" rotWithShape="1">
          <a:gsLst>
            <a:gs pos="0">
              <a:srgbClr val="EBE8F0"/>
            </a:gs>
            <a:gs pos="0">
              <a:srgbClr val="E2E2E2"/>
            </a:gs>
            <a:gs pos="58000">
              <a:srgbClr val="C1A5CE"/>
            </a:gs>
          </a:gsLst>
          <a:lin ang="2700000" scaled="1"/>
          <a:tileRect/>
        </a:gradFill>
        <a:ln>
          <a:noFill/>
        </a:ln>
        <a:effectLst>
          <a:outerShdw blurRad="63500" sx="101000" sy="101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200" b="1" i="1">
              <a:solidFill>
                <a:schemeClr val="bg1"/>
              </a:solidFill>
              <a:latin typeface="+mn-lt"/>
              <a:ea typeface="+mn-ea"/>
              <a:cs typeface="+mn-cs"/>
            </a:rPr>
            <a:t>Product Details</a:t>
          </a:r>
        </a:p>
      </xdr:txBody>
    </xdr:sp>
    <xdr:clientData/>
  </xdr:twoCellAnchor>
  <xdr:twoCellAnchor>
    <xdr:from>
      <xdr:col>16</xdr:col>
      <xdr:colOff>541020</xdr:colOff>
      <xdr:row>15</xdr:row>
      <xdr:rowOff>45721</xdr:rowOff>
    </xdr:from>
    <xdr:to>
      <xdr:col>19</xdr:col>
      <xdr:colOff>541020</xdr:colOff>
      <xdr:row>15</xdr:row>
      <xdr:rowOff>70921</xdr:rowOff>
    </xdr:to>
    <xdr:sp macro="" textlink="">
      <xdr:nvSpPr>
        <xdr:cNvPr id="104" name="Rectangle: Rounded Corners 103">
          <a:extLst>
            <a:ext uri="{FF2B5EF4-FFF2-40B4-BE49-F238E27FC236}">
              <a16:creationId xmlns:a16="http://schemas.microsoft.com/office/drawing/2014/main" id="{00000000-0008-0000-0500-000068000000}"/>
            </a:ext>
          </a:extLst>
        </xdr:cNvPr>
        <xdr:cNvSpPr/>
      </xdr:nvSpPr>
      <xdr:spPr>
        <a:xfrm>
          <a:off x="10294620" y="2788921"/>
          <a:ext cx="1828800" cy="25200"/>
        </a:xfrm>
        <a:prstGeom prst="roundRect">
          <a:avLst>
            <a:gd name="adj" fmla="val 12637"/>
          </a:avLst>
        </a:prstGeom>
        <a:gradFill flip="none" rotWithShape="1">
          <a:gsLst>
            <a:gs pos="0">
              <a:srgbClr val="523484"/>
            </a:gs>
            <a:gs pos="53000">
              <a:srgbClr val="C1A5CE"/>
            </a:gs>
            <a:gs pos="100000">
              <a:srgbClr val="8A50C4"/>
            </a:gs>
          </a:gsLst>
          <a:path path="circle">
            <a:fillToRect l="100000" t="100000"/>
          </a:path>
          <a:tileRect r="-100000" b="-100000"/>
        </a:gradFill>
        <a:ln>
          <a:noFill/>
        </a:ln>
        <a:effectLst>
          <a:outerShdw blurRad="63500" sx="1000" sy="1000" algn="ctr" rotWithShape="0">
            <a:srgbClr val="C1A5CE">
              <a:alpha val="24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200" b="1" i="1">
            <a:solidFill>
              <a:schemeClr val="bg1"/>
            </a:solidFill>
            <a:latin typeface="+mn-lt"/>
            <a:ea typeface="+mn-ea"/>
            <a:cs typeface="+mn-cs"/>
          </a:endParaRPr>
        </a:p>
      </xdr:txBody>
    </xdr:sp>
    <xdr:clientData/>
  </xdr:twoCellAnchor>
  <xdr:twoCellAnchor>
    <xdr:from>
      <xdr:col>16</xdr:col>
      <xdr:colOff>533400</xdr:colOff>
      <xdr:row>26</xdr:row>
      <xdr:rowOff>7620</xdr:rowOff>
    </xdr:from>
    <xdr:to>
      <xdr:col>19</xdr:col>
      <xdr:colOff>533400</xdr:colOff>
      <xdr:row>26</xdr:row>
      <xdr:rowOff>32820</xdr:rowOff>
    </xdr:to>
    <xdr:sp macro="" textlink="">
      <xdr:nvSpPr>
        <xdr:cNvPr id="105" name="Rectangle: Rounded Corners 104">
          <a:extLst>
            <a:ext uri="{FF2B5EF4-FFF2-40B4-BE49-F238E27FC236}">
              <a16:creationId xmlns:a16="http://schemas.microsoft.com/office/drawing/2014/main" id="{00000000-0008-0000-0500-000069000000}"/>
            </a:ext>
          </a:extLst>
        </xdr:cNvPr>
        <xdr:cNvSpPr/>
      </xdr:nvSpPr>
      <xdr:spPr>
        <a:xfrm>
          <a:off x="10287000" y="4762500"/>
          <a:ext cx="1828800" cy="25200"/>
        </a:xfrm>
        <a:prstGeom prst="roundRect">
          <a:avLst>
            <a:gd name="adj" fmla="val 12637"/>
          </a:avLst>
        </a:prstGeom>
        <a:gradFill flip="none" rotWithShape="1">
          <a:gsLst>
            <a:gs pos="0">
              <a:srgbClr val="402866"/>
            </a:gs>
            <a:gs pos="53000">
              <a:srgbClr val="BB9BC9"/>
            </a:gs>
            <a:gs pos="100000">
              <a:srgbClr val="603D99"/>
            </a:gs>
          </a:gsLst>
          <a:path path="circle">
            <a:fillToRect l="100000" t="100000"/>
          </a:path>
          <a:tileRect r="-100000" b="-100000"/>
        </a:gradFill>
        <a:ln>
          <a:noFill/>
        </a:ln>
        <a:effectLst>
          <a:outerShdw blurRad="63500" sx="1000" sy="1000" algn="ctr" rotWithShape="0">
            <a:srgbClr val="C1A5CE">
              <a:alpha val="24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200" b="1" i="1">
            <a:solidFill>
              <a:schemeClr val="bg1"/>
            </a:solidFill>
            <a:latin typeface="+mn-lt"/>
            <a:ea typeface="+mn-ea"/>
            <a:cs typeface="+mn-cs"/>
          </a:endParaRPr>
        </a:p>
      </xdr:txBody>
    </xdr:sp>
    <xdr:clientData/>
  </xdr:twoCellAnchor>
  <xdr:twoCellAnchor>
    <xdr:from>
      <xdr:col>16</xdr:col>
      <xdr:colOff>560070</xdr:colOff>
      <xdr:row>7</xdr:row>
      <xdr:rowOff>129540</xdr:rowOff>
    </xdr:from>
    <xdr:to>
      <xdr:col>19</xdr:col>
      <xdr:colOff>537210</xdr:colOff>
      <xdr:row>15</xdr:row>
      <xdr:rowOff>53340</xdr:rowOff>
    </xdr:to>
    <xdr:grpSp>
      <xdr:nvGrpSpPr>
        <xdr:cNvPr id="11" name="Group 10">
          <a:extLst>
            <a:ext uri="{FF2B5EF4-FFF2-40B4-BE49-F238E27FC236}">
              <a16:creationId xmlns:a16="http://schemas.microsoft.com/office/drawing/2014/main" id="{00000000-0008-0000-0500-00000B000000}"/>
            </a:ext>
          </a:extLst>
        </xdr:cNvPr>
        <xdr:cNvGrpSpPr/>
      </xdr:nvGrpSpPr>
      <xdr:grpSpPr>
        <a:xfrm>
          <a:off x="10313670" y="1409700"/>
          <a:ext cx="1805940" cy="1386840"/>
          <a:chOff x="10168890" y="1295400"/>
          <a:chExt cx="1805940" cy="1386840"/>
        </a:xfrm>
      </xdr:grpSpPr>
      <xdr:sp macro="" textlink="'Analysis 2'!BL22">
        <xdr:nvSpPr>
          <xdr:cNvPr id="96" name="TextBox 95">
            <a:extLst>
              <a:ext uri="{FF2B5EF4-FFF2-40B4-BE49-F238E27FC236}">
                <a16:creationId xmlns:a16="http://schemas.microsoft.com/office/drawing/2014/main" id="{00000000-0008-0000-0500-000060000000}"/>
              </a:ext>
            </a:extLst>
          </xdr:cNvPr>
          <xdr:cNvSpPr txBox="1"/>
        </xdr:nvSpPr>
        <xdr:spPr>
          <a:xfrm>
            <a:off x="10172700" y="1295400"/>
            <a:ext cx="103632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u="none">
                <a:solidFill>
                  <a:schemeClr val="bg1"/>
                </a:solidFill>
              </a:rPr>
              <a:t>Products </a:t>
            </a:r>
          </a:p>
          <a:p>
            <a:pPr algn="l"/>
            <a:r>
              <a:rPr lang="en-IN" sz="1200" u="none">
                <a:solidFill>
                  <a:schemeClr val="bg1"/>
                </a:solidFill>
              </a:rPr>
              <a:t>Sold</a:t>
            </a:r>
          </a:p>
        </xdr:txBody>
      </xdr:sp>
      <xdr:sp macro="" textlink="'Analysis 2'!BL22">
        <xdr:nvSpPr>
          <xdr:cNvPr id="97" name="TextBox 96">
            <a:extLst>
              <a:ext uri="{FF2B5EF4-FFF2-40B4-BE49-F238E27FC236}">
                <a16:creationId xmlns:a16="http://schemas.microsoft.com/office/drawing/2014/main" id="{00000000-0008-0000-0500-000061000000}"/>
              </a:ext>
            </a:extLst>
          </xdr:cNvPr>
          <xdr:cNvSpPr txBox="1"/>
        </xdr:nvSpPr>
        <xdr:spPr>
          <a:xfrm>
            <a:off x="10172700" y="2087880"/>
            <a:ext cx="1036320" cy="594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u="none">
                <a:solidFill>
                  <a:schemeClr val="bg1"/>
                </a:solidFill>
              </a:rPr>
              <a:t>Products </a:t>
            </a:r>
          </a:p>
          <a:p>
            <a:pPr algn="l"/>
            <a:r>
              <a:rPr lang="en-IN" sz="1200" u="none">
                <a:solidFill>
                  <a:schemeClr val="bg1"/>
                </a:solidFill>
              </a:rPr>
              <a:t>Refund</a:t>
            </a:r>
            <a:r>
              <a:rPr lang="en-IN" sz="1200" u="none" baseline="0">
                <a:solidFill>
                  <a:schemeClr val="bg1"/>
                </a:solidFill>
              </a:rPr>
              <a:t> Rate</a:t>
            </a:r>
            <a:endParaRPr lang="en-IN" sz="1200" u="none">
              <a:solidFill>
                <a:schemeClr val="bg1"/>
              </a:solidFill>
            </a:endParaRPr>
          </a:p>
        </xdr:txBody>
      </xdr:sp>
      <xdr:sp macro="" textlink="'Analysis 2'!BL22">
        <xdr:nvSpPr>
          <xdr:cNvPr id="98" name="TextBox 97">
            <a:extLst>
              <a:ext uri="{FF2B5EF4-FFF2-40B4-BE49-F238E27FC236}">
                <a16:creationId xmlns:a16="http://schemas.microsoft.com/office/drawing/2014/main" id="{00000000-0008-0000-0500-000062000000}"/>
              </a:ext>
            </a:extLst>
          </xdr:cNvPr>
          <xdr:cNvSpPr txBox="1"/>
        </xdr:nvSpPr>
        <xdr:spPr>
          <a:xfrm>
            <a:off x="10172700" y="1706880"/>
            <a:ext cx="103632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u="none">
                <a:solidFill>
                  <a:schemeClr val="bg1"/>
                </a:solidFill>
              </a:rPr>
              <a:t>Products </a:t>
            </a:r>
          </a:p>
          <a:p>
            <a:pPr algn="l"/>
            <a:r>
              <a:rPr lang="en-IN" sz="1200" u="none">
                <a:solidFill>
                  <a:schemeClr val="bg1"/>
                </a:solidFill>
              </a:rPr>
              <a:t>Return Rate</a:t>
            </a:r>
          </a:p>
        </xdr:txBody>
      </xdr:sp>
      <xdr:sp macro="" textlink="'Analysis 3'!CA8">
        <xdr:nvSpPr>
          <xdr:cNvPr id="99" name="TextBox 98">
            <a:extLst>
              <a:ext uri="{FF2B5EF4-FFF2-40B4-BE49-F238E27FC236}">
                <a16:creationId xmlns:a16="http://schemas.microsoft.com/office/drawing/2014/main" id="{00000000-0008-0000-0500-000063000000}"/>
              </a:ext>
            </a:extLst>
          </xdr:cNvPr>
          <xdr:cNvSpPr txBox="1"/>
        </xdr:nvSpPr>
        <xdr:spPr>
          <a:xfrm>
            <a:off x="10938510" y="1847850"/>
            <a:ext cx="10363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751ED96-8B9F-4320-B1D4-84291D6428BA}" type="TxLink">
              <a:rPr lang="en-US" sz="1800" b="0" i="0" u="none" strike="noStrike">
                <a:solidFill>
                  <a:schemeClr val="bg1"/>
                </a:solidFill>
                <a:latin typeface="Calibri"/>
                <a:ea typeface="Calibri"/>
                <a:cs typeface="Calibri"/>
              </a:rPr>
              <a:pPr marL="0" indent="0" algn="ctr"/>
              <a:t>8.0%</a:t>
            </a:fld>
            <a:endParaRPr lang="en-IN" sz="1800" b="0" i="0" u="none" strike="noStrike">
              <a:solidFill>
                <a:schemeClr val="bg1"/>
              </a:solidFill>
              <a:latin typeface="Calibri"/>
              <a:ea typeface="Calibri"/>
              <a:cs typeface="Calibri"/>
            </a:endParaRPr>
          </a:p>
        </xdr:txBody>
      </xdr:sp>
      <xdr:sp macro="" textlink="'Analysis 3'!CB8">
        <xdr:nvSpPr>
          <xdr:cNvPr id="100" name="TextBox 99">
            <a:extLst>
              <a:ext uri="{FF2B5EF4-FFF2-40B4-BE49-F238E27FC236}">
                <a16:creationId xmlns:a16="http://schemas.microsoft.com/office/drawing/2014/main" id="{00000000-0008-0000-0500-000064000000}"/>
              </a:ext>
            </a:extLst>
          </xdr:cNvPr>
          <xdr:cNvSpPr txBox="1"/>
        </xdr:nvSpPr>
        <xdr:spPr>
          <a:xfrm>
            <a:off x="10938510" y="2270760"/>
            <a:ext cx="10363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AD77F15-016C-4B74-AEB6-F2E40E6FA430}" type="TxLink">
              <a:rPr lang="en-US" sz="1800" b="0" i="0" u="none" strike="noStrike">
                <a:solidFill>
                  <a:schemeClr val="bg1"/>
                </a:solidFill>
                <a:latin typeface="Calibri"/>
                <a:ea typeface="Calibri"/>
                <a:cs typeface="Calibri"/>
              </a:rPr>
              <a:pPr marL="0" indent="0" algn="ctr"/>
              <a:t>8.0%</a:t>
            </a:fld>
            <a:endParaRPr lang="en-IN" sz="1800" b="0" i="0" u="none" strike="noStrike">
              <a:solidFill>
                <a:schemeClr val="bg1"/>
              </a:solidFill>
              <a:latin typeface="Calibri"/>
              <a:ea typeface="Calibri"/>
              <a:cs typeface="Calibri"/>
            </a:endParaRPr>
          </a:p>
        </xdr:txBody>
      </xdr:sp>
      <xdr:sp macro="" textlink="'Analysis 3'!BZ8">
        <xdr:nvSpPr>
          <xdr:cNvPr id="101" name="TextBox 100">
            <a:extLst>
              <a:ext uri="{FF2B5EF4-FFF2-40B4-BE49-F238E27FC236}">
                <a16:creationId xmlns:a16="http://schemas.microsoft.com/office/drawing/2014/main" id="{00000000-0008-0000-0500-000065000000}"/>
              </a:ext>
            </a:extLst>
          </xdr:cNvPr>
          <xdr:cNvSpPr txBox="1"/>
        </xdr:nvSpPr>
        <xdr:spPr>
          <a:xfrm>
            <a:off x="10877550" y="1424940"/>
            <a:ext cx="10363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046EAE-F1D7-4720-8C68-D703207EF852}" type="TxLink">
              <a:rPr lang="en-US" sz="1800" b="0" i="0" u="none" strike="noStrike">
                <a:solidFill>
                  <a:schemeClr val="bg1"/>
                </a:solidFill>
                <a:latin typeface="Calibri"/>
                <a:ea typeface="Calibri"/>
                <a:cs typeface="Calibri"/>
              </a:rPr>
              <a:pPr algn="ctr"/>
              <a:t>100</a:t>
            </a:fld>
            <a:endParaRPr lang="en-IN" sz="1800" u="none">
              <a:solidFill>
                <a:schemeClr val="bg1"/>
              </a:solidFill>
            </a:endParaRPr>
          </a:p>
        </xdr:txBody>
      </xdr:sp>
      <xdr:cxnSp macro="">
        <xdr:nvCxnSpPr>
          <xdr:cNvPr id="10" name="Straight Connector 9">
            <a:extLst>
              <a:ext uri="{FF2B5EF4-FFF2-40B4-BE49-F238E27FC236}">
                <a16:creationId xmlns:a16="http://schemas.microsoft.com/office/drawing/2014/main" id="{00000000-0008-0000-0500-00000A000000}"/>
              </a:ext>
            </a:extLst>
          </xdr:cNvPr>
          <xdr:cNvCxnSpPr/>
        </xdr:nvCxnSpPr>
        <xdr:spPr>
          <a:xfrm>
            <a:off x="10168890" y="1371600"/>
            <a:ext cx="0" cy="304800"/>
          </a:xfrm>
          <a:prstGeom prst="line">
            <a:avLst/>
          </a:prstGeom>
          <a:ln w="22225">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06" name="Straight Connector 105">
            <a:extLst>
              <a:ext uri="{FF2B5EF4-FFF2-40B4-BE49-F238E27FC236}">
                <a16:creationId xmlns:a16="http://schemas.microsoft.com/office/drawing/2014/main" id="{00000000-0008-0000-0500-00006A000000}"/>
              </a:ext>
            </a:extLst>
          </xdr:cNvPr>
          <xdr:cNvCxnSpPr/>
        </xdr:nvCxnSpPr>
        <xdr:spPr>
          <a:xfrm>
            <a:off x="10168890" y="2232660"/>
            <a:ext cx="0" cy="304800"/>
          </a:xfrm>
          <a:prstGeom prst="line">
            <a:avLst/>
          </a:prstGeom>
          <a:ln w="22225">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07" name="Straight Connector 106">
            <a:extLst>
              <a:ext uri="{FF2B5EF4-FFF2-40B4-BE49-F238E27FC236}">
                <a16:creationId xmlns:a16="http://schemas.microsoft.com/office/drawing/2014/main" id="{00000000-0008-0000-0500-00006B000000}"/>
              </a:ext>
            </a:extLst>
          </xdr:cNvPr>
          <xdr:cNvCxnSpPr/>
        </xdr:nvCxnSpPr>
        <xdr:spPr>
          <a:xfrm>
            <a:off x="10168890" y="1786890"/>
            <a:ext cx="0" cy="304800"/>
          </a:xfrm>
          <a:prstGeom prst="line">
            <a:avLst/>
          </a:prstGeom>
          <a:ln w="22225">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16</xdr:col>
      <xdr:colOff>124320</xdr:colOff>
      <xdr:row>12</xdr:row>
      <xdr:rowOff>93840</xdr:rowOff>
    </xdr:from>
    <xdr:to>
      <xdr:col>16</xdr:col>
      <xdr:colOff>502920</xdr:colOff>
      <xdr:row>14</xdr:row>
      <xdr:rowOff>106680</xdr:rowOff>
    </xdr:to>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0" cstate="print">
          <a:lum bright="70000" contrast="-70000"/>
          <a:extLst>
            <a:ext uri="{BEBA8EAE-BF5A-486C-A8C5-ECC9F3942E4B}">
              <a14:imgProps xmlns:a14="http://schemas.microsoft.com/office/drawing/2010/main">
                <a14:imgLayer r:embed="rId11">
                  <a14:imgEffect>
                    <a14:saturation sat="400000"/>
                  </a14:imgEffect>
                </a14:imgLayer>
              </a14:imgProps>
            </a:ext>
            <a:ext uri="{28A0092B-C50C-407E-A947-70E740481C1C}">
              <a14:useLocalDpi xmlns:a14="http://schemas.microsoft.com/office/drawing/2010/main" val="0"/>
            </a:ext>
          </a:extLst>
        </a:blip>
        <a:stretch>
          <a:fillRect/>
        </a:stretch>
      </xdr:blipFill>
      <xdr:spPr>
        <a:xfrm>
          <a:off x="9877920" y="2288400"/>
          <a:ext cx="378600" cy="378600"/>
        </a:xfrm>
        <a:prstGeom prst="rect">
          <a:avLst/>
        </a:prstGeom>
      </xdr:spPr>
    </xdr:pic>
    <xdr:clientData/>
  </xdr:twoCellAnchor>
  <xdr:twoCellAnchor editAs="oneCell">
    <xdr:from>
      <xdr:col>16</xdr:col>
      <xdr:colOff>144781</xdr:colOff>
      <xdr:row>10</xdr:row>
      <xdr:rowOff>45721</xdr:rowOff>
    </xdr:from>
    <xdr:to>
      <xdr:col>16</xdr:col>
      <xdr:colOff>495300</xdr:colOff>
      <xdr:row>12</xdr:row>
      <xdr:rowOff>30480</xdr:rowOff>
    </xdr:to>
    <xdr:pic>
      <xdr:nvPicPr>
        <xdr:cNvPr id="15" name="Picture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2" cstate="print">
          <a:lum bright="70000" contrast="-70000"/>
          <a:extLst>
            <a:ext uri="{BEBA8EAE-BF5A-486C-A8C5-ECC9F3942E4B}">
              <a14:imgProps xmlns:a14="http://schemas.microsoft.com/office/drawing/2010/main">
                <a14:imgLayer r:embed="rId13">
                  <a14:imgEffect>
                    <a14:saturation sat="400000"/>
                  </a14:imgEffect>
                </a14:imgLayer>
              </a14:imgProps>
            </a:ext>
            <a:ext uri="{28A0092B-C50C-407E-A947-70E740481C1C}">
              <a14:useLocalDpi xmlns:a14="http://schemas.microsoft.com/office/drawing/2010/main" val="0"/>
            </a:ext>
          </a:extLst>
        </a:blip>
        <a:stretch>
          <a:fillRect/>
        </a:stretch>
      </xdr:blipFill>
      <xdr:spPr>
        <a:xfrm>
          <a:off x="9898381" y="1874521"/>
          <a:ext cx="350519" cy="350519"/>
        </a:xfrm>
        <a:prstGeom prst="rect">
          <a:avLst/>
        </a:prstGeom>
      </xdr:spPr>
    </xdr:pic>
    <xdr:clientData/>
  </xdr:twoCellAnchor>
  <xdr:twoCellAnchor editAs="oneCell">
    <xdr:from>
      <xdr:col>16</xdr:col>
      <xdr:colOff>157621</xdr:colOff>
      <xdr:row>8</xdr:row>
      <xdr:rowOff>28081</xdr:rowOff>
    </xdr:from>
    <xdr:to>
      <xdr:col>16</xdr:col>
      <xdr:colOff>457200</xdr:colOff>
      <xdr:row>9</xdr:row>
      <xdr:rowOff>144780</xdr:rowOff>
    </xdr:to>
    <xdr:pic>
      <xdr:nvPicPr>
        <xdr:cNvPr id="17" name="Picture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4" cstate="print">
          <a:lum bright="70000" contrast="-70000"/>
          <a:extLst>
            <a:ext uri="{28A0092B-C50C-407E-A947-70E740481C1C}">
              <a14:useLocalDpi xmlns:a14="http://schemas.microsoft.com/office/drawing/2010/main" val="0"/>
            </a:ext>
          </a:extLst>
        </a:blip>
        <a:stretch>
          <a:fillRect/>
        </a:stretch>
      </xdr:blipFill>
      <xdr:spPr>
        <a:xfrm>
          <a:off x="9911221" y="1491121"/>
          <a:ext cx="299579" cy="299579"/>
        </a:xfrm>
        <a:prstGeom prst="rect">
          <a:avLst/>
        </a:prstGeom>
      </xdr:spPr>
    </xdr:pic>
    <xdr:clientData/>
  </xdr:twoCellAnchor>
  <xdr:twoCellAnchor>
    <xdr:from>
      <xdr:col>16</xdr:col>
      <xdr:colOff>600075</xdr:colOff>
      <xdr:row>15</xdr:row>
      <xdr:rowOff>106680</xdr:rowOff>
    </xdr:from>
    <xdr:to>
      <xdr:col>19</xdr:col>
      <xdr:colOff>419100</xdr:colOff>
      <xdr:row>17</xdr:row>
      <xdr:rowOff>38100</xdr:rowOff>
    </xdr:to>
    <xdr:grpSp>
      <xdr:nvGrpSpPr>
        <xdr:cNvPr id="20" name="Group 19">
          <a:extLst>
            <a:ext uri="{FF2B5EF4-FFF2-40B4-BE49-F238E27FC236}">
              <a16:creationId xmlns:a16="http://schemas.microsoft.com/office/drawing/2014/main" id="{00000000-0008-0000-0500-000014000000}"/>
            </a:ext>
          </a:extLst>
        </xdr:cNvPr>
        <xdr:cNvGrpSpPr/>
      </xdr:nvGrpSpPr>
      <xdr:grpSpPr>
        <a:xfrm>
          <a:off x="10353675" y="2849880"/>
          <a:ext cx="1647825" cy="297180"/>
          <a:chOff x="10376535" y="2903220"/>
          <a:chExt cx="1647825" cy="297180"/>
        </a:xfrm>
      </xdr:grpSpPr>
      <xdr:sp macro="" textlink="'Analysis 2'!BL22">
        <xdr:nvSpPr>
          <xdr:cNvPr id="108" name="TextBox 107">
            <a:extLst>
              <a:ext uri="{FF2B5EF4-FFF2-40B4-BE49-F238E27FC236}">
                <a16:creationId xmlns:a16="http://schemas.microsoft.com/office/drawing/2014/main" id="{00000000-0008-0000-0500-00006C000000}"/>
              </a:ext>
            </a:extLst>
          </xdr:cNvPr>
          <xdr:cNvSpPr txBox="1"/>
        </xdr:nvSpPr>
        <xdr:spPr>
          <a:xfrm>
            <a:off x="10376535" y="2908935"/>
            <a:ext cx="51816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u="none">
                <a:solidFill>
                  <a:schemeClr val="bg1"/>
                </a:solidFill>
              </a:rPr>
              <a:t>Profit</a:t>
            </a:r>
          </a:p>
        </xdr:txBody>
      </xdr:sp>
      <xdr:sp macro="" textlink="'Analysis 2'!BL22">
        <xdr:nvSpPr>
          <xdr:cNvPr id="109" name="TextBox 108">
            <a:extLst>
              <a:ext uri="{FF2B5EF4-FFF2-40B4-BE49-F238E27FC236}">
                <a16:creationId xmlns:a16="http://schemas.microsoft.com/office/drawing/2014/main" id="{00000000-0008-0000-0500-00006D000000}"/>
              </a:ext>
            </a:extLst>
          </xdr:cNvPr>
          <xdr:cNvSpPr txBox="1"/>
        </xdr:nvSpPr>
        <xdr:spPr>
          <a:xfrm>
            <a:off x="11146154" y="2910840"/>
            <a:ext cx="73723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u="none">
                <a:solidFill>
                  <a:schemeClr val="bg1"/>
                </a:solidFill>
              </a:rPr>
              <a:t>Quantity</a:t>
            </a:r>
          </a:p>
        </xdr:txBody>
      </xdr:sp>
      <mc:AlternateContent xmlns:mc="http://schemas.openxmlformats.org/markup-compatibility/2006">
        <mc:Choice xmlns:a14="http://schemas.microsoft.com/office/drawing/2010/main" Requires="a14">
          <xdr:sp macro="" textlink="">
            <xdr:nvSpPr>
              <xdr:cNvPr id="6171" name="Option Button 27" hidden="1">
                <a:extLst>
                  <a:ext uri="{63B3BB69-23CF-44E3-9099-C40C66FF867C}">
                    <a14:compatExt spid="_x0000_s6171"/>
                  </a:ext>
                  <a:ext uri="{FF2B5EF4-FFF2-40B4-BE49-F238E27FC236}">
                    <a16:creationId xmlns:a16="http://schemas.microsoft.com/office/drawing/2014/main" id="{00000000-0008-0000-0500-00001B180000}"/>
                  </a:ext>
                </a:extLst>
              </xdr:cNvPr>
              <xdr:cNvSpPr/>
            </xdr:nvSpPr>
            <xdr:spPr bwMode="auto">
              <a:xfrm>
                <a:off x="10782300" y="2903220"/>
                <a:ext cx="297180" cy="28194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6172" name="Option Button 28" hidden="1">
                <a:extLst>
                  <a:ext uri="{63B3BB69-23CF-44E3-9099-C40C66FF867C}">
                    <a14:compatExt spid="_x0000_s6172"/>
                  </a:ext>
                  <a:ext uri="{FF2B5EF4-FFF2-40B4-BE49-F238E27FC236}">
                    <a16:creationId xmlns:a16="http://schemas.microsoft.com/office/drawing/2014/main" id="{00000000-0008-0000-0500-00001C180000}"/>
                  </a:ext>
                </a:extLst>
              </xdr:cNvPr>
              <xdr:cNvSpPr/>
            </xdr:nvSpPr>
            <xdr:spPr bwMode="auto">
              <a:xfrm>
                <a:off x="11727180" y="2918460"/>
                <a:ext cx="297180" cy="28194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6174" name="Group Box 30" hidden="1">
                <a:extLst>
                  <a:ext uri="{63B3BB69-23CF-44E3-9099-C40C66FF867C}">
                    <a14:compatExt spid="_x0000_s6174"/>
                  </a:ext>
                  <a:ext uri="{FF2B5EF4-FFF2-40B4-BE49-F238E27FC236}">
                    <a16:creationId xmlns:a16="http://schemas.microsoft.com/office/drawing/2014/main" id="{00000000-0008-0000-0500-00001E180000}"/>
                  </a:ext>
                </a:extLst>
              </xdr:cNvPr>
              <xdr:cNvSpPr/>
            </xdr:nvSpPr>
            <xdr:spPr bwMode="auto">
              <a:xfrm>
                <a:off x="10386060" y="2918460"/>
                <a:ext cx="1600200" cy="259080"/>
              </a:xfrm>
              <a:prstGeom prst="rect">
                <a:avLst/>
              </a:prstGeom>
              <a:noFill/>
              <a:ln w="9525">
                <a:miter lim="800000"/>
                <a:headEnd/>
                <a:tailEnd/>
              </a:ln>
              <a:extLst>
                <a:ext uri="{909E8E84-426E-40DD-AFC4-6F175D3DCCD1}">
                  <a14:hiddenFill>
                    <a:noFill/>
                  </a14:hiddenFill>
                </a:ext>
              </a:extLst>
            </xdr:spPr>
          </xdr:sp>
        </mc:Choice>
        <mc:Fallback/>
      </mc:AlternateContent>
    </xdr:grpSp>
    <xdr:clientData/>
  </xdr:twoCellAnchor>
  <xdr:twoCellAnchor>
    <xdr:from>
      <xdr:col>16</xdr:col>
      <xdr:colOff>60960</xdr:colOff>
      <xdr:row>17</xdr:row>
      <xdr:rowOff>160020</xdr:rowOff>
    </xdr:from>
    <xdr:to>
      <xdr:col>20</xdr:col>
      <xdr:colOff>449580</xdr:colOff>
      <xdr:row>25</xdr:row>
      <xdr:rowOff>129540</xdr:rowOff>
    </xdr:to>
    <xdr:graphicFrame macro="">
      <xdr:nvGraphicFramePr>
        <xdr:cNvPr id="110" name="Chart 109">
          <a:extLst>
            <a:ext uri="{FF2B5EF4-FFF2-40B4-BE49-F238E27FC236}">
              <a16:creationId xmlns:a16="http://schemas.microsoft.com/office/drawing/2014/main" id="{00000000-0008-0000-0500-00006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99060</xdr:colOff>
      <xdr:row>28</xdr:row>
      <xdr:rowOff>38100</xdr:rowOff>
    </xdr:from>
    <xdr:to>
      <xdr:col>20</xdr:col>
      <xdr:colOff>297180</xdr:colOff>
      <xdr:row>37</xdr:row>
      <xdr:rowOff>15240</xdr:rowOff>
    </xdr:to>
    <xdr:graphicFrame macro="">
      <xdr:nvGraphicFramePr>
        <xdr:cNvPr id="112" name="Chart 111">
          <a:extLst>
            <a:ext uri="{FF2B5EF4-FFF2-40B4-BE49-F238E27FC236}">
              <a16:creationId xmlns:a16="http://schemas.microsoft.com/office/drawing/2014/main" id="{00000000-0008-0000-0500-00007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518161</xdr:colOff>
      <xdr:row>26</xdr:row>
      <xdr:rowOff>144781</xdr:rowOff>
    </xdr:from>
    <xdr:to>
      <xdr:col>19</xdr:col>
      <xdr:colOff>518161</xdr:colOff>
      <xdr:row>27</xdr:row>
      <xdr:rowOff>137161</xdr:rowOff>
    </xdr:to>
    <xdr:sp macro="" textlink="">
      <xdr:nvSpPr>
        <xdr:cNvPr id="114" name="Rectangle: Rounded Corners 113">
          <a:extLst>
            <a:ext uri="{FF2B5EF4-FFF2-40B4-BE49-F238E27FC236}">
              <a16:creationId xmlns:a16="http://schemas.microsoft.com/office/drawing/2014/main" id="{00000000-0008-0000-0500-000072000000}"/>
            </a:ext>
          </a:extLst>
        </xdr:cNvPr>
        <xdr:cNvSpPr/>
      </xdr:nvSpPr>
      <xdr:spPr>
        <a:xfrm>
          <a:off x="10271761" y="4899661"/>
          <a:ext cx="1828800" cy="175260"/>
        </a:xfrm>
        <a:prstGeom prst="roundRect">
          <a:avLst>
            <a:gd name="adj" fmla="val 12637"/>
          </a:avLst>
        </a:prstGeom>
        <a:gradFill flip="none" rotWithShape="1">
          <a:gsLst>
            <a:gs pos="0">
              <a:srgbClr val="EBE8F0"/>
            </a:gs>
            <a:gs pos="0">
              <a:srgbClr val="E2E2E2"/>
            </a:gs>
            <a:gs pos="58000">
              <a:srgbClr val="C1A5CE"/>
            </a:gs>
          </a:gsLst>
          <a:lin ang="2700000" scaled="1"/>
          <a:tileRect/>
        </a:gradFill>
        <a:ln>
          <a:noFill/>
        </a:ln>
        <a:effectLst>
          <a:outerShdw blurRad="63500" sx="101000" sy="101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b="0" i="0">
              <a:solidFill>
                <a:schemeClr val="bg1"/>
              </a:solidFill>
              <a:latin typeface="+mn-lt"/>
              <a:ea typeface="+mn-ea"/>
              <a:cs typeface="+mn-cs"/>
            </a:rPr>
            <a:t>Profit by Product Category</a:t>
          </a:r>
        </a:p>
      </xdr:txBody>
    </xdr:sp>
    <xdr:clientData/>
  </xdr:twoCellAnchor>
  <xdr:twoCellAnchor>
    <xdr:from>
      <xdr:col>16</xdr:col>
      <xdr:colOff>304800</xdr:colOff>
      <xdr:row>17</xdr:row>
      <xdr:rowOff>45720</xdr:rowOff>
    </xdr:from>
    <xdr:to>
      <xdr:col>20</xdr:col>
      <xdr:colOff>289560</xdr:colOff>
      <xdr:row>18</xdr:row>
      <xdr:rowOff>38100</xdr:rowOff>
    </xdr:to>
    <xdr:sp macro="" textlink="'Analysis 3'!CO9">
      <xdr:nvSpPr>
        <xdr:cNvPr id="115" name="Rectangle: Rounded Corners 114">
          <a:extLst>
            <a:ext uri="{FF2B5EF4-FFF2-40B4-BE49-F238E27FC236}">
              <a16:creationId xmlns:a16="http://schemas.microsoft.com/office/drawing/2014/main" id="{00000000-0008-0000-0500-000073000000}"/>
            </a:ext>
          </a:extLst>
        </xdr:cNvPr>
        <xdr:cNvSpPr/>
      </xdr:nvSpPr>
      <xdr:spPr>
        <a:xfrm>
          <a:off x="10058400" y="3154680"/>
          <a:ext cx="2423160" cy="175260"/>
        </a:xfrm>
        <a:prstGeom prst="roundRect">
          <a:avLst>
            <a:gd name="adj" fmla="val 12637"/>
          </a:avLst>
        </a:prstGeom>
        <a:gradFill flip="none" rotWithShape="1">
          <a:gsLst>
            <a:gs pos="0">
              <a:srgbClr val="EBE8F0"/>
            </a:gs>
            <a:gs pos="0">
              <a:srgbClr val="E2E2E2"/>
            </a:gs>
            <a:gs pos="58000">
              <a:srgbClr val="C1A5CE"/>
            </a:gs>
          </a:gsLst>
          <a:lin ang="2700000" scaled="1"/>
          <a:tileRect/>
        </a:gradFill>
        <a:ln>
          <a:noFill/>
        </a:ln>
        <a:effectLst>
          <a:outerShdw blurRad="63500" sx="101000" sy="101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791CB7D-06EA-4A0E-B5CE-7FECFEC7FE6A}" type="TxLink">
            <a:rPr lang="en-US" sz="1100" b="0" i="0" u="none" strike="noStrike">
              <a:solidFill>
                <a:schemeClr val="bg1"/>
              </a:solidFill>
              <a:latin typeface="Calibri"/>
              <a:ea typeface="Calibri"/>
              <a:cs typeface="Calibri"/>
            </a:rPr>
            <a:pPr marL="0" indent="0" algn="ctr"/>
            <a:t>Quantities contributing to the profits</a:t>
          </a:fld>
          <a:endParaRPr lang="en-IN" sz="1100" b="0" i="0">
            <a:solidFill>
              <a:schemeClr val="bg1"/>
            </a:solidFill>
            <a:latin typeface="+mn-lt"/>
            <a:ea typeface="+mn-ea"/>
            <a:cs typeface="+mn-cs"/>
          </a:endParaRPr>
        </a:p>
      </xdr:txBody>
    </xdr:sp>
    <xdr:clientData/>
  </xdr:twoCellAnchor>
  <xdr:twoCellAnchor>
    <xdr:from>
      <xdr:col>0</xdr:col>
      <xdr:colOff>304800</xdr:colOff>
      <xdr:row>1</xdr:row>
      <xdr:rowOff>0</xdr:rowOff>
    </xdr:from>
    <xdr:to>
      <xdr:col>7</xdr:col>
      <xdr:colOff>137160</xdr:colOff>
      <xdr:row>4</xdr:row>
      <xdr:rowOff>38100</xdr:rowOff>
    </xdr:to>
    <xdr:sp macro="" textlink="'Analysis 2'!BL22">
      <xdr:nvSpPr>
        <xdr:cNvPr id="117" name="TextBox 116">
          <a:extLst>
            <a:ext uri="{FF2B5EF4-FFF2-40B4-BE49-F238E27FC236}">
              <a16:creationId xmlns:a16="http://schemas.microsoft.com/office/drawing/2014/main" id="{00000000-0008-0000-0500-000075000000}"/>
            </a:ext>
          </a:extLst>
        </xdr:cNvPr>
        <xdr:cNvSpPr txBox="1"/>
      </xdr:nvSpPr>
      <xdr:spPr>
        <a:xfrm>
          <a:off x="304800" y="182880"/>
          <a:ext cx="409956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soft" dir="t">
              <a:rot lat="0" lon="0" rev="15600000"/>
            </a:lightRig>
          </a:scene3d>
          <a:sp3d extrusionH="57150" prstMaterial="softEdge">
            <a:bevelT w="25400" h="38100"/>
          </a:sp3d>
        </a:bodyPr>
        <a:lstStyle/>
        <a:p>
          <a:pPr algn="ctr"/>
          <a:r>
            <a:rPr lang="en-IN" sz="2800" b="1" u="none" cap="none" spc="0">
              <a:ln/>
              <a:solidFill>
                <a:srgbClr val="8A50C4"/>
              </a:solidFill>
              <a:effectLst>
                <a:glow rad="228600">
                  <a:schemeClr val="accent4">
                    <a:satMod val="175000"/>
                    <a:alpha val="40000"/>
                  </a:schemeClr>
                </a:glow>
              </a:effectLst>
            </a:rPr>
            <a:t>Kix Business</a:t>
          </a:r>
          <a:r>
            <a:rPr lang="en-IN" sz="2800" b="1" u="none" cap="none" spc="0" baseline="0">
              <a:ln/>
              <a:solidFill>
                <a:srgbClr val="8A50C4"/>
              </a:solidFill>
              <a:effectLst>
                <a:glow rad="228600">
                  <a:schemeClr val="accent4">
                    <a:satMod val="175000"/>
                    <a:alpha val="40000"/>
                  </a:schemeClr>
                </a:glow>
              </a:effectLst>
            </a:rPr>
            <a:t> Dashboard</a:t>
          </a:r>
          <a:endParaRPr lang="en-IN" sz="2800" b="1" u="none" cap="none" spc="0">
            <a:ln/>
            <a:solidFill>
              <a:srgbClr val="8A50C4"/>
            </a:solidFill>
            <a:effectLst>
              <a:glow rad="228600">
                <a:schemeClr val="accent4">
                  <a:satMod val="175000"/>
                  <a:alpha val="40000"/>
                </a:schemeClr>
              </a:glow>
            </a:effectLst>
          </a:endParaRPr>
        </a:p>
      </xdr:txBody>
    </xdr:sp>
    <xdr:clientData/>
  </xdr:twoCellAnchor>
  <xdr:twoCellAnchor>
    <xdr:from>
      <xdr:col>19</xdr:col>
      <xdr:colOff>304800</xdr:colOff>
      <xdr:row>1</xdr:row>
      <xdr:rowOff>167640</xdr:rowOff>
    </xdr:from>
    <xdr:to>
      <xdr:col>21</xdr:col>
      <xdr:colOff>106680</xdr:colOff>
      <xdr:row>3</xdr:row>
      <xdr:rowOff>91440</xdr:rowOff>
    </xdr:to>
    <xdr:sp macro="[0]!ToggleVisibility" textlink="">
      <xdr:nvSpPr>
        <xdr:cNvPr id="5" name="Rectangle: Rounded Corners 4">
          <a:extLst>
            <a:ext uri="{FF2B5EF4-FFF2-40B4-BE49-F238E27FC236}">
              <a16:creationId xmlns:a16="http://schemas.microsoft.com/office/drawing/2014/main" id="{00000000-0008-0000-0500-000005000000}"/>
            </a:ext>
          </a:extLst>
        </xdr:cNvPr>
        <xdr:cNvSpPr/>
      </xdr:nvSpPr>
      <xdr:spPr>
        <a:xfrm>
          <a:off x="11887200" y="350520"/>
          <a:ext cx="1021080" cy="289560"/>
        </a:xfrm>
        <a:prstGeom prst="roundRect">
          <a:avLst/>
        </a:prstGeom>
        <a:solidFill>
          <a:srgbClr val="EBE8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tx1"/>
              </a:solidFill>
            </a:rPr>
            <a:t>Open Filters</a:t>
          </a:r>
        </a:p>
      </xdr:txBody>
    </xdr:sp>
    <xdr:clientData/>
  </xdr:twoCellAnchor>
  <xdr:twoCellAnchor>
    <xdr:from>
      <xdr:col>18</xdr:col>
      <xdr:colOff>312420</xdr:colOff>
      <xdr:row>1</xdr:row>
      <xdr:rowOff>175260</xdr:rowOff>
    </xdr:from>
    <xdr:to>
      <xdr:col>22</xdr:col>
      <xdr:colOff>99060</xdr:colOff>
      <xdr:row>34</xdr:row>
      <xdr:rowOff>121920</xdr:rowOff>
    </xdr:to>
    <xdr:grpSp>
      <xdr:nvGrpSpPr>
        <xdr:cNvPr id="12" name="Group 11">
          <a:extLst>
            <a:ext uri="{FF2B5EF4-FFF2-40B4-BE49-F238E27FC236}">
              <a16:creationId xmlns:a16="http://schemas.microsoft.com/office/drawing/2014/main" id="{00000000-0008-0000-0500-00000C000000}"/>
            </a:ext>
          </a:extLst>
        </xdr:cNvPr>
        <xdr:cNvGrpSpPr/>
      </xdr:nvGrpSpPr>
      <xdr:grpSpPr>
        <a:xfrm>
          <a:off x="11285220" y="358140"/>
          <a:ext cx="2225040" cy="5981700"/>
          <a:chOff x="11285220" y="358140"/>
          <a:chExt cx="2225040" cy="5981700"/>
        </a:xfrm>
      </xdr:grpSpPr>
      <xdr:sp macro="" textlink="">
        <xdr:nvSpPr>
          <xdr:cNvPr id="22" name="Rectangle: Rounded Corners 21">
            <a:extLst>
              <a:ext uri="{FF2B5EF4-FFF2-40B4-BE49-F238E27FC236}">
                <a16:creationId xmlns:a16="http://schemas.microsoft.com/office/drawing/2014/main" id="{00000000-0008-0000-0500-000016000000}"/>
              </a:ext>
            </a:extLst>
          </xdr:cNvPr>
          <xdr:cNvSpPr/>
        </xdr:nvSpPr>
        <xdr:spPr>
          <a:xfrm>
            <a:off x="11285220" y="845820"/>
            <a:ext cx="2225040" cy="5494020"/>
          </a:xfrm>
          <a:prstGeom prst="roundRect">
            <a:avLst>
              <a:gd name="adj" fmla="val 3722"/>
            </a:avLst>
          </a:prstGeom>
          <a:solidFill>
            <a:srgbClr val="40286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119" name="Month 1">
                <a:extLst>
                  <a:ext uri="{FF2B5EF4-FFF2-40B4-BE49-F238E27FC236}">
                    <a16:creationId xmlns:a16="http://schemas.microsoft.com/office/drawing/2014/main" id="{00000000-0008-0000-0500-000077000000}"/>
                  </a:ext>
                </a:extLst>
              </xdr:cNvPr>
              <xdr:cNvGraphicFramePr/>
            </xdr:nvGraphicFramePr>
            <xdr:xfrm>
              <a:off x="11494588" y="1341120"/>
              <a:ext cx="1863272" cy="206502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1494588" y="1341120"/>
                <a:ext cx="1863272" cy="2065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0" name="Category 1">
                <a:extLst>
                  <a:ext uri="{FF2B5EF4-FFF2-40B4-BE49-F238E27FC236}">
                    <a16:creationId xmlns:a16="http://schemas.microsoft.com/office/drawing/2014/main" id="{00000000-0008-0000-0500-000078000000}"/>
                  </a:ext>
                </a:extLst>
              </xdr:cNvPr>
              <xdr:cNvGraphicFramePr/>
            </xdr:nvGraphicFramePr>
            <xdr:xfrm>
              <a:off x="11502208" y="3543300"/>
              <a:ext cx="1828800" cy="262128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502208" y="3543300"/>
                <a:ext cx="1828800" cy="2621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0]!ToggleVisibility" textlink="">
        <xdr:nvSpPr>
          <xdr:cNvPr id="87" name="Rectangle: Rounded Corners 86">
            <a:extLst>
              <a:ext uri="{FF2B5EF4-FFF2-40B4-BE49-F238E27FC236}">
                <a16:creationId xmlns:a16="http://schemas.microsoft.com/office/drawing/2014/main" id="{00000000-0008-0000-0500-000057000000}"/>
              </a:ext>
            </a:extLst>
          </xdr:cNvPr>
          <xdr:cNvSpPr/>
        </xdr:nvSpPr>
        <xdr:spPr>
          <a:xfrm>
            <a:off x="11890828" y="358140"/>
            <a:ext cx="1021080" cy="289560"/>
          </a:xfrm>
          <a:prstGeom prst="roundRect">
            <a:avLst/>
          </a:prstGeom>
          <a:solidFill>
            <a:schemeClr val="accent4">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tx1"/>
                </a:solidFill>
              </a:rPr>
              <a:t>Close Filters</a:t>
            </a:r>
          </a:p>
        </xdr:txBody>
      </xdr:sp>
      <xdr:sp macro="" textlink="">
        <xdr:nvSpPr>
          <xdr:cNvPr id="88" name="TextBox 87">
            <a:extLst>
              <a:ext uri="{FF2B5EF4-FFF2-40B4-BE49-F238E27FC236}">
                <a16:creationId xmlns:a16="http://schemas.microsoft.com/office/drawing/2014/main" id="{00000000-0008-0000-0500-000058000000}"/>
              </a:ext>
            </a:extLst>
          </xdr:cNvPr>
          <xdr:cNvSpPr txBox="1"/>
        </xdr:nvSpPr>
        <xdr:spPr>
          <a:xfrm>
            <a:off x="11902440" y="944880"/>
            <a:ext cx="98298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i="1" u="sng">
                <a:solidFill>
                  <a:schemeClr val="bg1"/>
                </a:solidFill>
                <a:latin typeface="Arial" panose="020B0604020202020204" pitchFamily="34" charset="0"/>
                <a:cs typeface="Arial" panose="020B0604020202020204" pitchFamily="34" charset="0"/>
              </a:rPr>
              <a:t>Filters</a:t>
            </a:r>
          </a:p>
        </xdr:txBody>
      </xdr:sp>
    </xdr:grpSp>
    <xdr:clientData/>
  </xdr:twoCellAnchor>
  <xdr:twoCellAnchor>
    <xdr:from>
      <xdr:col>7</xdr:col>
      <xdr:colOff>129540</xdr:colOff>
      <xdr:row>1</xdr:row>
      <xdr:rowOff>163830</xdr:rowOff>
    </xdr:from>
    <xdr:to>
      <xdr:col>8</xdr:col>
      <xdr:colOff>548640</xdr:colOff>
      <xdr:row>3</xdr:row>
      <xdr:rowOff>57150</xdr:rowOff>
    </xdr:to>
    <xdr:sp macro="" textlink="">
      <xdr:nvSpPr>
        <xdr:cNvPr id="14" name="Rectangle: Rounded Corners 13">
          <a:extLst>
            <a:ext uri="{FF2B5EF4-FFF2-40B4-BE49-F238E27FC236}">
              <a16:creationId xmlns:a16="http://schemas.microsoft.com/office/drawing/2014/main" id="{00000000-0008-0000-0500-00000E000000}"/>
            </a:ext>
          </a:extLst>
        </xdr:cNvPr>
        <xdr:cNvSpPr/>
      </xdr:nvSpPr>
      <xdr:spPr>
        <a:xfrm>
          <a:off x="4396740" y="346710"/>
          <a:ext cx="1028700" cy="259080"/>
        </a:xfrm>
        <a:prstGeom prst="roundRect">
          <a:avLst/>
        </a:prstGeom>
        <a:solidFill>
          <a:srgbClr val="402866"/>
        </a:solidFill>
        <a:ln>
          <a:noFill/>
        </a:ln>
        <a:effectLst>
          <a:glow>
            <a:schemeClr val="accent1">
              <a:alpha val="40000"/>
            </a:schemeClr>
          </a:glow>
          <a:outerShdw blurRad="50800" dist="38100" dir="2700000" algn="tl" rotWithShape="0">
            <a:srgbClr val="3AC3D6">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300" b="1">
              <a:solidFill>
                <a:schemeClr val="bg1"/>
              </a:solidFill>
            </a:rPr>
            <a:t>Profit View</a:t>
          </a:r>
        </a:p>
      </xdr:txBody>
    </xdr:sp>
    <xdr:clientData/>
  </xdr:twoCellAnchor>
  <xdr:twoCellAnchor>
    <xdr:from>
      <xdr:col>11</xdr:col>
      <xdr:colOff>0</xdr:colOff>
      <xdr:row>1</xdr:row>
      <xdr:rowOff>163830</xdr:rowOff>
    </xdr:from>
    <xdr:to>
      <xdr:col>12</xdr:col>
      <xdr:colOff>419100</xdr:colOff>
      <xdr:row>3</xdr:row>
      <xdr:rowOff>57150</xdr:rowOff>
    </xdr:to>
    <xdr:sp macro="" textlink="">
      <xdr:nvSpPr>
        <xdr:cNvPr id="92" name="Rectangle: Rounded Corners 91">
          <a:hlinkClick xmlns:r="http://schemas.openxmlformats.org/officeDocument/2006/relationships" r:id="rId17" tooltip="Third Dashboard"/>
          <a:extLst>
            <a:ext uri="{FF2B5EF4-FFF2-40B4-BE49-F238E27FC236}">
              <a16:creationId xmlns:a16="http://schemas.microsoft.com/office/drawing/2014/main" id="{00000000-0008-0000-0500-00005C000000}"/>
            </a:ext>
          </a:extLst>
        </xdr:cNvPr>
        <xdr:cNvSpPr/>
      </xdr:nvSpPr>
      <xdr:spPr>
        <a:xfrm>
          <a:off x="6705600" y="346710"/>
          <a:ext cx="1028700" cy="259080"/>
        </a:xfrm>
        <a:prstGeom prst="roundRect">
          <a:avLst/>
        </a:prstGeom>
        <a:solidFill>
          <a:srgbClr val="E0D2E6"/>
        </a:solidFill>
        <a:ln>
          <a:noFill/>
        </a:ln>
        <a:effectLst>
          <a:glow>
            <a:schemeClr val="accent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300" b="1">
              <a:solidFill>
                <a:schemeClr val="bg1">
                  <a:lumMod val="50000"/>
                </a:schemeClr>
              </a:solidFill>
            </a:rPr>
            <a:t>Store</a:t>
          </a:r>
        </a:p>
      </xdr:txBody>
    </xdr:sp>
    <xdr:clientData/>
  </xdr:twoCellAnchor>
  <xdr:twoCellAnchor>
    <xdr:from>
      <xdr:col>9</xdr:col>
      <xdr:colOff>60960</xdr:colOff>
      <xdr:row>1</xdr:row>
      <xdr:rowOff>163830</xdr:rowOff>
    </xdr:from>
    <xdr:to>
      <xdr:col>10</xdr:col>
      <xdr:colOff>480060</xdr:colOff>
      <xdr:row>3</xdr:row>
      <xdr:rowOff>57150</xdr:rowOff>
    </xdr:to>
    <xdr:sp macro="" textlink="">
      <xdr:nvSpPr>
        <xdr:cNvPr id="93" name="Rectangle: Rounded Corners 92">
          <a:hlinkClick xmlns:r="http://schemas.openxmlformats.org/officeDocument/2006/relationships" r:id="rId18" tooltip="Second Dashboard"/>
          <a:extLst>
            <a:ext uri="{FF2B5EF4-FFF2-40B4-BE49-F238E27FC236}">
              <a16:creationId xmlns:a16="http://schemas.microsoft.com/office/drawing/2014/main" id="{00000000-0008-0000-0500-00005D000000}"/>
            </a:ext>
          </a:extLst>
        </xdr:cNvPr>
        <xdr:cNvSpPr/>
      </xdr:nvSpPr>
      <xdr:spPr>
        <a:xfrm>
          <a:off x="5547360" y="346710"/>
          <a:ext cx="1028700" cy="259080"/>
        </a:xfrm>
        <a:prstGeom prst="roundRect">
          <a:avLst/>
        </a:prstGeom>
        <a:solidFill>
          <a:srgbClr val="E0D2E6"/>
        </a:solidFill>
        <a:ln>
          <a:noFill/>
        </a:ln>
        <a:effectLst>
          <a:glow>
            <a:schemeClr val="accent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300" b="1">
              <a:solidFill>
                <a:schemeClr val="bg1">
                  <a:lumMod val="50000"/>
                </a:schemeClr>
              </a:solidFill>
            </a:rPr>
            <a:t>Time Frame</a:t>
          </a:r>
        </a:p>
      </xdr:txBody>
    </xdr:sp>
    <xdr:clientData/>
  </xdr:twoCellAnchor>
  <mc:AlternateContent xmlns:mc="http://schemas.openxmlformats.org/markup-compatibility/2006">
    <mc:Choice xmlns:a14="http://schemas.microsoft.com/office/drawing/2010/main" Requires="a14">
      <xdr:twoCellAnchor editAs="oneCell">
        <xdr:from>
          <xdr:col>12</xdr:col>
          <xdr:colOff>228600</xdr:colOff>
          <xdr:row>10</xdr:row>
          <xdr:rowOff>144780</xdr:rowOff>
        </xdr:from>
        <xdr:to>
          <xdr:col>14</xdr:col>
          <xdr:colOff>510540</xdr:colOff>
          <xdr:row>12</xdr:row>
          <xdr:rowOff>152400</xdr:rowOff>
        </xdr:to>
        <xdr:sp macro="" textlink="">
          <xdr:nvSpPr>
            <xdr:cNvPr id="6197" name="Group Box 53" hidden="1">
              <a:extLst>
                <a:ext uri="{63B3BB69-23CF-44E3-9099-C40C66FF867C}">
                  <a14:compatExt spid="_x0000_s6197"/>
                </a:ext>
                <a:ext uri="{FF2B5EF4-FFF2-40B4-BE49-F238E27FC236}">
                  <a16:creationId xmlns:a16="http://schemas.microsoft.com/office/drawing/2014/main" id="{00000000-0008-0000-0500-0000351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0</xdr:col>
      <xdr:colOff>7620</xdr:colOff>
      <xdr:row>0</xdr:row>
      <xdr:rowOff>167640</xdr:rowOff>
    </xdr:from>
    <xdr:to>
      <xdr:col>19</xdr:col>
      <xdr:colOff>486229</xdr:colOff>
      <xdr:row>4</xdr:row>
      <xdr:rowOff>45720</xdr:rowOff>
    </xdr:to>
    <xdr:sp macro="" textlink="">
      <xdr:nvSpPr>
        <xdr:cNvPr id="2" name="Rectangle: Rounded Corners 1">
          <a:extLst>
            <a:ext uri="{FF2B5EF4-FFF2-40B4-BE49-F238E27FC236}">
              <a16:creationId xmlns:a16="http://schemas.microsoft.com/office/drawing/2014/main" id="{00000000-0008-0000-0600-000002000000}"/>
            </a:ext>
          </a:extLst>
        </xdr:cNvPr>
        <xdr:cNvSpPr/>
      </xdr:nvSpPr>
      <xdr:spPr>
        <a:xfrm>
          <a:off x="7620" y="167640"/>
          <a:ext cx="12061009" cy="609600"/>
        </a:xfrm>
        <a:prstGeom prst="roundRect">
          <a:avLst>
            <a:gd name="adj" fmla="val 538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358140</xdr:colOff>
      <xdr:row>5</xdr:row>
      <xdr:rowOff>114300</xdr:rowOff>
    </xdr:from>
    <xdr:to>
      <xdr:col>4</xdr:col>
      <xdr:colOff>594360</xdr:colOff>
      <xdr:row>22</xdr:row>
      <xdr:rowOff>175260</xdr:rowOff>
    </xdr:to>
    <xdr:sp macro="" textlink="">
      <xdr:nvSpPr>
        <xdr:cNvPr id="3" name="Rectangle: Rounded Corners 2">
          <a:extLst>
            <a:ext uri="{FF2B5EF4-FFF2-40B4-BE49-F238E27FC236}">
              <a16:creationId xmlns:a16="http://schemas.microsoft.com/office/drawing/2014/main" id="{00000000-0008-0000-0600-000003000000}"/>
            </a:ext>
          </a:extLst>
        </xdr:cNvPr>
        <xdr:cNvSpPr/>
      </xdr:nvSpPr>
      <xdr:spPr>
        <a:xfrm>
          <a:off x="358140" y="1028700"/>
          <a:ext cx="2674620" cy="3169920"/>
        </a:xfrm>
        <a:prstGeom prst="roundRect">
          <a:avLst>
            <a:gd name="adj" fmla="val 2410"/>
          </a:avLst>
        </a:prstGeom>
        <a:solidFill>
          <a:schemeClr val="bg1"/>
        </a:solidFill>
        <a:ln>
          <a:noFill/>
        </a:ln>
        <a:effectLst>
          <a:outerShdw blurRad="63500" sx="101000" sy="101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331288</xdr:colOff>
      <xdr:row>0</xdr:row>
      <xdr:rowOff>0</xdr:rowOff>
    </xdr:from>
    <xdr:to>
      <xdr:col>25</xdr:col>
      <xdr:colOff>308428</xdr:colOff>
      <xdr:row>48</xdr:row>
      <xdr:rowOff>167640</xdr:rowOff>
    </xdr:to>
    <xdr:sp macro="" textlink="">
      <xdr:nvSpPr>
        <xdr:cNvPr id="4" name="Moon 3">
          <a:extLst>
            <a:ext uri="{FF2B5EF4-FFF2-40B4-BE49-F238E27FC236}">
              <a16:creationId xmlns:a16="http://schemas.microsoft.com/office/drawing/2014/main" id="{00000000-0008-0000-0600-000004000000}"/>
            </a:ext>
          </a:extLst>
        </xdr:cNvPr>
        <xdr:cNvSpPr/>
      </xdr:nvSpPr>
      <xdr:spPr>
        <a:xfrm flipH="1">
          <a:off x="11304088" y="0"/>
          <a:ext cx="4244340" cy="8945880"/>
        </a:xfrm>
        <a:prstGeom prst="moon">
          <a:avLst>
            <a:gd name="adj" fmla="val 52186"/>
          </a:avLst>
        </a:prstGeom>
        <a:solidFill>
          <a:srgbClr val="C1A5CE"/>
        </a:solidFill>
        <a:ln>
          <a:noFill/>
        </a:ln>
        <a:effectLst>
          <a:glow>
            <a:schemeClr val="accent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15240</xdr:colOff>
      <xdr:row>5</xdr:row>
      <xdr:rowOff>119742</xdr:rowOff>
    </xdr:from>
    <xdr:to>
      <xdr:col>19</xdr:col>
      <xdr:colOff>594360</xdr:colOff>
      <xdr:row>36</xdr:row>
      <xdr:rowOff>129540</xdr:rowOff>
    </xdr:to>
    <xdr:sp macro="" textlink="">
      <xdr:nvSpPr>
        <xdr:cNvPr id="5" name="Rectangle: Rounded Corners 4">
          <a:extLst>
            <a:ext uri="{FF2B5EF4-FFF2-40B4-BE49-F238E27FC236}">
              <a16:creationId xmlns:a16="http://schemas.microsoft.com/office/drawing/2014/main" id="{00000000-0008-0000-0600-000005000000}"/>
            </a:ext>
          </a:extLst>
        </xdr:cNvPr>
        <xdr:cNvSpPr/>
      </xdr:nvSpPr>
      <xdr:spPr>
        <a:xfrm>
          <a:off x="6111240" y="1034142"/>
          <a:ext cx="6065520" cy="5679078"/>
        </a:xfrm>
        <a:prstGeom prst="roundRect">
          <a:avLst>
            <a:gd name="adj" fmla="val 1796"/>
          </a:avLst>
        </a:prstGeom>
        <a:solidFill>
          <a:schemeClr val="bg1"/>
        </a:solidFill>
        <a:ln>
          <a:noFill/>
        </a:ln>
        <a:effectLst>
          <a:outerShdw blurRad="63500" sx="101000" sy="101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224790</xdr:colOff>
      <xdr:row>25</xdr:row>
      <xdr:rowOff>138612</xdr:rowOff>
    </xdr:from>
    <xdr:to>
      <xdr:col>5</xdr:col>
      <xdr:colOff>445770</xdr:colOff>
      <xdr:row>27</xdr:row>
      <xdr:rowOff>88901</xdr:rowOff>
    </xdr:to>
    <xdr:sp macro="" textlink="#REF!">
      <xdr:nvSpPr>
        <xdr:cNvPr id="17" name="Rectangle: Rounded Corners 17">
          <a:extLst>
            <a:ext uri="{FF2B5EF4-FFF2-40B4-BE49-F238E27FC236}">
              <a16:creationId xmlns:a16="http://schemas.microsoft.com/office/drawing/2014/main" id="{00000000-0008-0000-0600-000011000000}"/>
            </a:ext>
          </a:extLst>
        </xdr:cNvPr>
        <xdr:cNvSpPr/>
      </xdr:nvSpPr>
      <xdr:spPr>
        <a:xfrm>
          <a:off x="2663190" y="4710612"/>
          <a:ext cx="830580" cy="316049"/>
        </a:xfrm>
        <a:prstGeom prst="roundRect">
          <a:avLst>
            <a:gd name="adj" fmla="val 4761"/>
          </a:avLst>
        </a:prstGeom>
        <a:noFill/>
        <a:ln>
          <a:noFill/>
        </a:ln>
        <a:effectLst>
          <a:outerShdw blurRad="63500" sx="104000" sy="104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A24A1CA-1DB7-4EC7-8E54-206C075EB2A3}" type="TxLink">
            <a:rPr lang="en-US" sz="1600" b="0" i="0" u="none" strike="noStrike">
              <a:solidFill>
                <a:srgbClr val="000000"/>
              </a:solidFill>
              <a:latin typeface="Calibri"/>
              <a:ea typeface="Calibri"/>
              <a:cs typeface="Calibri"/>
            </a:rPr>
            <a:pPr algn="ctr"/>
            <a:t> </a:t>
          </a:fld>
          <a:endParaRPr lang="en-IN" sz="2800">
            <a:solidFill>
              <a:schemeClr val="tx1"/>
            </a:solidFill>
            <a:latin typeface="Arial" panose="020B0604020202020204" pitchFamily="34" charset="0"/>
            <a:cs typeface="Arial" panose="020B0604020202020204" pitchFamily="34" charset="0"/>
          </a:endParaRPr>
        </a:p>
      </xdr:txBody>
    </xdr:sp>
    <xdr:clientData/>
  </xdr:twoCellAnchor>
  <xdr:twoCellAnchor>
    <xdr:from>
      <xdr:col>5</xdr:col>
      <xdr:colOff>175260</xdr:colOff>
      <xdr:row>5</xdr:row>
      <xdr:rowOff>114300</xdr:rowOff>
    </xdr:from>
    <xdr:to>
      <xdr:col>9</xdr:col>
      <xdr:colOff>411480</xdr:colOff>
      <xdr:row>22</xdr:row>
      <xdr:rowOff>175260</xdr:rowOff>
    </xdr:to>
    <xdr:sp macro="" textlink="">
      <xdr:nvSpPr>
        <xdr:cNvPr id="26" name="Rectangle: Rounded Corners 25">
          <a:extLst>
            <a:ext uri="{FF2B5EF4-FFF2-40B4-BE49-F238E27FC236}">
              <a16:creationId xmlns:a16="http://schemas.microsoft.com/office/drawing/2014/main" id="{00000000-0008-0000-0600-00001A000000}"/>
            </a:ext>
          </a:extLst>
        </xdr:cNvPr>
        <xdr:cNvSpPr/>
      </xdr:nvSpPr>
      <xdr:spPr>
        <a:xfrm>
          <a:off x="3223260" y="1028700"/>
          <a:ext cx="2674620" cy="3169920"/>
        </a:xfrm>
        <a:prstGeom prst="roundRect">
          <a:avLst>
            <a:gd name="adj" fmla="val 2410"/>
          </a:avLst>
        </a:prstGeom>
        <a:solidFill>
          <a:schemeClr val="bg1"/>
        </a:solidFill>
        <a:ln>
          <a:noFill/>
        </a:ln>
        <a:effectLst>
          <a:outerShdw blurRad="63500" sx="101000" sy="101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358140</xdr:colOff>
      <xdr:row>24</xdr:row>
      <xdr:rowOff>15240</xdr:rowOff>
    </xdr:from>
    <xdr:to>
      <xdr:col>9</xdr:col>
      <xdr:colOff>396240</xdr:colOff>
      <xdr:row>36</xdr:row>
      <xdr:rowOff>129540</xdr:rowOff>
    </xdr:to>
    <xdr:sp macro="" textlink="">
      <xdr:nvSpPr>
        <xdr:cNvPr id="27" name="Rectangle: Rounded Corners 26">
          <a:extLst>
            <a:ext uri="{FF2B5EF4-FFF2-40B4-BE49-F238E27FC236}">
              <a16:creationId xmlns:a16="http://schemas.microsoft.com/office/drawing/2014/main" id="{00000000-0008-0000-0600-00001B000000}"/>
            </a:ext>
          </a:extLst>
        </xdr:cNvPr>
        <xdr:cNvSpPr/>
      </xdr:nvSpPr>
      <xdr:spPr>
        <a:xfrm>
          <a:off x="358140" y="4404360"/>
          <a:ext cx="5524500" cy="2308860"/>
        </a:xfrm>
        <a:prstGeom prst="roundRect">
          <a:avLst>
            <a:gd name="adj" fmla="val 2410"/>
          </a:avLst>
        </a:prstGeom>
        <a:solidFill>
          <a:schemeClr val="bg1"/>
        </a:solidFill>
        <a:ln>
          <a:noFill/>
        </a:ln>
        <a:effectLst>
          <a:outerShdw blurRad="63500" sx="101000" sy="101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83820</xdr:colOff>
      <xdr:row>23</xdr:row>
      <xdr:rowOff>99060</xdr:rowOff>
    </xdr:from>
    <xdr:to>
      <xdr:col>19</xdr:col>
      <xdr:colOff>556260</xdr:colOff>
      <xdr:row>36</xdr:row>
      <xdr:rowOff>112122</xdr:rowOff>
    </xdr:to>
    <xdr:graphicFrame macro="">
      <xdr:nvGraphicFramePr>
        <xdr:cNvPr id="9" name="Chart 8">
          <a:extLst>
            <a:ext uri="{FF2B5EF4-FFF2-40B4-BE49-F238E27FC236}">
              <a16:creationId xmlns:a16="http://schemas.microsoft.com/office/drawing/2014/main" id="{00000000-0008-0000-0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441959</xdr:colOff>
      <xdr:row>13</xdr:row>
      <xdr:rowOff>76200</xdr:rowOff>
    </xdr:from>
    <xdr:to>
      <xdr:col>19</xdr:col>
      <xdr:colOff>578224</xdr:colOff>
      <xdr:row>23</xdr:row>
      <xdr:rowOff>165462</xdr:rowOff>
    </xdr:to>
    <xdr:graphicFrame macro="">
      <xdr:nvGraphicFramePr>
        <xdr:cNvPr id="10" name="Chart 9">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533400</xdr:colOff>
      <xdr:row>11</xdr:row>
      <xdr:rowOff>134982</xdr:rowOff>
    </xdr:from>
    <xdr:to>
      <xdr:col>16</xdr:col>
      <xdr:colOff>541020</xdr:colOff>
      <xdr:row>13</xdr:row>
      <xdr:rowOff>85271</xdr:rowOff>
    </xdr:to>
    <xdr:sp macro="" textlink="">
      <xdr:nvSpPr>
        <xdr:cNvPr id="12" name="Rectangle: Rounded Corners 15">
          <a:extLst>
            <a:ext uri="{FF2B5EF4-FFF2-40B4-BE49-F238E27FC236}">
              <a16:creationId xmlns:a16="http://schemas.microsoft.com/office/drawing/2014/main" id="{00000000-0008-0000-0600-00000C000000}"/>
            </a:ext>
          </a:extLst>
        </xdr:cNvPr>
        <xdr:cNvSpPr/>
      </xdr:nvSpPr>
      <xdr:spPr>
        <a:xfrm>
          <a:off x="7848600" y="2146662"/>
          <a:ext cx="2446020" cy="316049"/>
        </a:xfrm>
        <a:prstGeom prst="roundRect">
          <a:avLst>
            <a:gd name="adj" fmla="val 4761"/>
          </a:avLst>
        </a:prstGeom>
        <a:solidFill>
          <a:schemeClr val="bg1"/>
        </a:solidFill>
        <a:ln>
          <a:noFill/>
        </a:ln>
        <a:effectLst>
          <a:outerShdw blurRad="63500" sx="104000" sy="104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aseline="0">
              <a:solidFill>
                <a:schemeClr val="tx1"/>
              </a:solidFill>
              <a:latin typeface="Arial" panose="020B0604020202020204" pitchFamily="34" charset="0"/>
              <a:cs typeface="Arial" panose="020B0604020202020204" pitchFamily="34" charset="0"/>
            </a:rPr>
            <a:t> Revenue VS Target by Month </a:t>
          </a:r>
        </a:p>
      </xdr:txBody>
    </xdr:sp>
    <xdr:clientData/>
  </xdr:twoCellAnchor>
  <xdr:twoCellAnchor>
    <xdr:from>
      <xdr:col>10</xdr:col>
      <xdr:colOff>137160</xdr:colOff>
      <xdr:row>6</xdr:row>
      <xdr:rowOff>68580</xdr:rowOff>
    </xdr:from>
    <xdr:to>
      <xdr:col>19</xdr:col>
      <xdr:colOff>457200</xdr:colOff>
      <xdr:row>10</xdr:row>
      <xdr:rowOff>152400</xdr:rowOff>
    </xdr:to>
    <xdr:sp macro="" textlink="">
      <xdr:nvSpPr>
        <xdr:cNvPr id="38" name="Rectangle: Rounded Corners 15">
          <a:extLst>
            <a:ext uri="{FF2B5EF4-FFF2-40B4-BE49-F238E27FC236}">
              <a16:creationId xmlns:a16="http://schemas.microsoft.com/office/drawing/2014/main" id="{00000000-0008-0000-0600-000026000000}"/>
            </a:ext>
          </a:extLst>
        </xdr:cNvPr>
        <xdr:cNvSpPr/>
      </xdr:nvSpPr>
      <xdr:spPr>
        <a:xfrm>
          <a:off x="6233160" y="1165860"/>
          <a:ext cx="5806440" cy="815340"/>
        </a:xfrm>
        <a:prstGeom prst="roundRect">
          <a:avLst>
            <a:gd name="adj" fmla="val 4761"/>
          </a:avLst>
        </a:prstGeom>
        <a:solidFill>
          <a:schemeClr val="bg1"/>
        </a:solidFill>
        <a:ln>
          <a:noFill/>
        </a:ln>
        <a:effectLst>
          <a:outerShdw blurRad="63500" sx="101000" sy="101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300" baseline="0">
            <a:solidFill>
              <a:schemeClr val="tx1"/>
            </a:solidFill>
            <a:latin typeface="Arial" panose="020B0604020202020204" pitchFamily="34" charset="0"/>
            <a:cs typeface="Arial" panose="020B0604020202020204" pitchFamily="34" charset="0"/>
          </a:endParaRPr>
        </a:p>
      </xdr:txBody>
    </xdr:sp>
    <xdr:clientData/>
  </xdr:twoCellAnchor>
  <xdr:twoCellAnchor>
    <xdr:from>
      <xdr:col>10</xdr:col>
      <xdr:colOff>391441</xdr:colOff>
      <xdr:row>7</xdr:row>
      <xdr:rowOff>13062</xdr:rowOff>
    </xdr:from>
    <xdr:to>
      <xdr:col>20</xdr:col>
      <xdr:colOff>236220</xdr:colOff>
      <xdr:row>10</xdr:row>
      <xdr:rowOff>6531</xdr:rowOff>
    </xdr:to>
    <xdr:grpSp>
      <xdr:nvGrpSpPr>
        <xdr:cNvPr id="37" name="Group 36">
          <a:extLst>
            <a:ext uri="{FF2B5EF4-FFF2-40B4-BE49-F238E27FC236}">
              <a16:creationId xmlns:a16="http://schemas.microsoft.com/office/drawing/2014/main" id="{00000000-0008-0000-0600-000025000000}"/>
            </a:ext>
          </a:extLst>
        </xdr:cNvPr>
        <xdr:cNvGrpSpPr/>
      </xdr:nvGrpSpPr>
      <xdr:grpSpPr>
        <a:xfrm>
          <a:off x="6487441" y="1293222"/>
          <a:ext cx="5940779" cy="542109"/>
          <a:chOff x="6388381" y="1262742"/>
          <a:chExt cx="5940779" cy="542109"/>
        </a:xfrm>
      </xdr:grpSpPr>
      <xdr:grpSp>
        <xdr:nvGrpSpPr>
          <xdr:cNvPr id="36" name="Group 35">
            <a:extLst>
              <a:ext uri="{FF2B5EF4-FFF2-40B4-BE49-F238E27FC236}">
                <a16:creationId xmlns:a16="http://schemas.microsoft.com/office/drawing/2014/main" id="{00000000-0008-0000-0600-000024000000}"/>
              </a:ext>
            </a:extLst>
          </xdr:cNvPr>
          <xdr:cNvGrpSpPr/>
        </xdr:nvGrpSpPr>
        <xdr:grpSpPr>
          <a:xfrm>
            <a:off x="10469880" y="1262742"/>
            <a:ext cx="1859280" cy="526869"/>
            <a:chOff x="10469880" y="1266552"/>
            <a:chExt cx="1859280" cy="526869"/>
          </a:xfrm>
        </xdr:grpSpPr>
        <xdr:cxnSp macro="">
          <xdr:nvCxnSpPr>
            <xdr:cNvPr id="28" name="Straight Connector 27">
              <a:extLst>
                <a:ext uri="{FF2B5EF4-FFF2-40B4-BE49-F238E27FC236}">
                  <a16:creationId xmlns:a16="http://schemas.microsoft.com/office/drawing/2014/main" id="{00000000-0008-0000-0600-00001C000000}"/>
                </a:ext>
              </a:extLst>
            </xdr:cNvPr>
            <xdr:cNvCxnSpPr/>
          </xdr:nvCxnSpPr>
          <xdr:spPr>
            <a:xfrm>
              <a:off x="10835640" y="1317171"/>
              <a:ext cx="0" cy="472440"/>
            </a:xfrm>
            <a:prstGeom prst="line">
              <a:avLst/>
            </a:prstGeom>
            <a:ln w="19050">
              <a:solidFill>
                <a:srgbClr val="7030A0"/>
              </a:solidFill>
            </a:ln>
          </xdr:spPr>
          <xdr:style>
            <a:lnRef idx="1">
              <a:schemeClr val="accent1"/>
            </a:lnRef>
            <a:fillRef idx="0">
              <a:schemeClr val="accent1"/>
            </a:fillRef>
            <a:effectRef idx="0">
              <a:schemeClr val="accent1"/>
            </a:effectRef>
            <a:fontRef idx="minor">
              <a:schemeClr val="tx1"/>
            </a:fontRef>
          </xdr:style>
        </xdr:cxnSp>
        <xdr:grpSp>
          <xdr:nvGrpSpPr>
            <xdr:cNvPr id="35" name="Group 34">
              <a:extLst>
                <a:ext uri="{FF2B5EF4-FFF2-40B4-BE49-F238E27FC236}">
                  <a16:creationId xmlns:a16="http://schemas.microsoft.com/office/drawing/2014/main" id="{00000000-0008-0000-0600-000023000000}"/>
                </a:ext>
              </a:extLst>
            </xdr:cNvPr>
            <xdr:cNvGrpSpPr/>
          </xdr:nvGrpSpPr>
          <xdr:grpSpPr>
            <a:xfrm>
              <a:off x="10469880" y="1266552"/>
              <a:ext cx="1859280" cy="526869"/>
              <a:chOff x="10469880" y="1266552"/>
              <a:chExt cx="1859280" cy="526869"/>
            </a:xfrm>
          </xdr:grpSpPr>
          <xdr:grpSp>
            <xdr:nvGrpSpPr>
              <xdr:cNvPr id="16" name="Group 15">
                <a:extLst>
                  <a:ext uri="{FF2B5EF4-FFF2-40B4-BE49-F238E27FC236}">
                    <a16:creationId xmlns:a16="http://schemas.microsoft.com/office/drawing/2014/main" id="{00000000-0008-0000-0600-000010000000}"/>
                  </a:ext>
                </a:extLst>
              </xdr:cNvPr>
              <xdr:cNvGrpSpPr/>
            </xdr:nvGrpSpPr>
            <xdr:grpSpPr>
              <a:xfrm>
                <a:off x="10835640" y="1266552"/>
                <a:ext cx="1493520" cy="526869"/>
                <a:chOff x="10325100" y="1213212"/>
                <a:chExt cx="1493520" cy="526869"/>
              </a:xfrm>
            </xdr:grpSpPr>
            <mc:AlternateContent xmlns:mc="http://schemas.openxmlformats.org/markup-compatibility/2006" xmlns:a14="http://schemas.microsoft.com/office/drawing/2010/main">
              <mc:Choice Requires="a14">
                <xdr:pic>
                  <xdr:nvPicPr>
                    <xdr:cNvPr id="15" name="Picture 14">
                      <a:extLst>
                        <a:ext uri="{FF2B5EF4-FFF2-40B4-BE49-F238E27FC236}">
                          <a16:creationId xmlns:a16="http://schemas.microsoft.com/office/drawing/2014/main" id="{00000000-0008-0000-0600-00000F000000}"/>
                        </a:ext>
                      </a:extLst>
                    </xdr:cNvPr>
                    <xdr:cNvPicPr>
                      <a:picLocks noChangeAspect="1" noChangeArrowheads="1"/>
                      <a:extLst>
                        <a:ext uri="{84589F7E-364E-4C9E-8A38-B11213B215E9}">
                          <a14:cameraTool cellRange="'Analysis 2'!$AC$11" spid="_x0000_s3484"/>
                        </a:ext>
                      </a:extLst>
                    </xdr:cNvPicPr>
                  </xdr:nvPicPr>
                  <xdr:blipFill>
                    <a:blip xmlns:r="http://schemas.openxmlformats.org/officeDocument/2006/relationships" r:embed="rId3"/>
                    <a:srcRect/>
                    <a:stretch>
                      <a:fillRect/>
                    </a:stretch>
                  </xdr:blipFill>
                  <xdr:spPr bwMode="auto">
                    <a:xfrm>
                      <a:off x="10347960" y="1473381"/>
                      <a:ext cx="822960" cy="266700"/>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10325100" y="1213212"/>
                  <a:ext cx="149352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Variance %</a:t>
                  </a:r>
                </a:p>
              </xdr:txBody>
            </xdr:sp>
          </xdr:grpSp>
          <xdr:pic>
            <xdr:nvPicPr>
              <xdr:cNvPr id="30" name="Picture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469880" y="1385897"/>
                <a:ext cx="353053" cy="353053"/>
              </a:xfrm>
              <a:prstGeom prst="rect">
                <a:avLst/>
              </a:prstGeom>
            </xdr:spPr>
          </xdr:pic>
        </xdr:grpSp>
      </xdr:grpSp>
      <xdr:grpSp>
        <xdr:nvGrpSpPr>
          <xdr:cNvPr id="33" name="Group 32">
            <a:extLst>
              <a:ext uri="{FF2B5EF4-FFF2-40B4-BE49-F238E27FC236}">
                <a16:creationId xmlns:a16="http://schemas.microsoft.com/office/drawing/2014/main" id="{00000000-0008-0000-0600-000021000000}"/>
              </a:ext>
            </a:extLst>
          </xdr:cNvPr>
          <xdr:cNvGrpSpPr/>
        </xdr:nvGrpSpPr>
        <xdr:grpSpPr>
          <a:xfrm>
            <a:off x="8438198" y="1262742"/>
            <a:ext cx="1906905" cy="542109"/>
            <a:chOff x="8404860" y="1266552"/>
            <a:chExt cx="1906905" cy="542109"/>
          </a:xfrm>
        </xdr:grpSpPr>
        <xdr:grpSp>
          <xdr:nvGrpSpPr>
            <xdr:cNvPr id="11" name="Group 10">
              <a:extLst>
                <a:ext uri="{FF2B5EF4-FFF2-40B4-BE49-F238E27FC236}">
                  <a16:creationId xmlns:a16="http://schemas.microsoft.com/office/drawing/2014/main" id="{00000000-0008-0000-0600-00000B000000}"/>
                </a:ext>
              </a:extLst>
            </xdr:cNvPr>
            <xdr:cNvGrpSpPr/>
          </xdr:nvGrpSpPr>
          <xdr:grpSpPr>
            <a:xfrm>
              <a:off x="8814435" y="1266552"/>
              <a:ext cx="1497330" cy="542109"/>
              <a:chOff x="8587740" y="1213212"/>
              <a:chExt cx="1497330" cy="542109"/>
            </a:xfrm>
          </xdr:grpSpPr>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8587740" y="1213212"/>
                <a:ext cx="149352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Total Target</a:t>
                </a:r>
              </a:p>
            </xdr:txBody>
          </xdr:sp>
          <xdr:sp macro="" textlink="'Analysis 2'!AB9">
            <xdr:nvSpPr>
              <xdr:cNvPr id="20" name="TextBox 19">
                <a:extLst>
                  <a:ext uri="{FF2B5EF4-FFF2-40B4-BE49-F238E27FC236}">
                    <a16:creationId xmlns:a16="http://schemas.microsoft.com/office/drawing/2014/main" id="{00000000-0008-0000-0600-000014000000}"/>
                  </a:ext>
                </a:extLst>
              </xdr:cNvPr>
              <xdr:cNvSpPr txBox="1"/>
            </xdr:nvSpPr>
            <xdr:spPr>
              <a:xfrm>
                <a:off x="8591550" y="1435281"/>
                <a:ext cx="149352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09B8701-457E-42B5-B03E-92993299BFEF}" type="TxLink">
                  <a:rPr lang="en-US" sz="1800" b="1" i="0" u="none" strike="noStrike">
                    <a:solidFill>
                      <a:srgbClr val="C1A5CE"/>
                    </a:solidFill>
                    <a:latin typeface="Calibri"/>
                    <a:ea typeface="Calibri"/>
                    <a:cs typeface="Calibri"/>
                  </a:rPr>
                  <a:pPr/>
                  <a:t>$52,54,990</a:t>
                </a:fld>
                <a:endParaRPr lang="en-IN" sz="2400" b="1">
                  <a:solidFill>
                    <a:srgbClr val="C1A5CE"/>
                  </a:solidFill>
                </a:endParaRPr>
              </a:p>
            </xdr:txBody>
          </xdr:sp>
        </xdr:grpSp>
        <xdr:cxnSp macro="">
          <xdr:nvCxnSpPr>
            <xdr:cNvPr id="29" name="Straight Connector 28">
              <a:extLst>
                <a:ext uri="{FF2B5EF4-FFF2-40B4-BE49-F238E27FC236}">
                  <a16:creationId xmlns:a16="http://schemas.microsoft.com/office/drawing/2014/main" id="{00000000-0008-0000-0600-00001D000000}"/>
                </a:ext>
              </a:extLst>
            </xdr:cNvPr>
            <xdr:cNvCxnSpPr/>
          </xdr:nvCxnSpPr>
          <xdr:spPr>
            <a:xfrm>
              <a:off x="8823960" y="1317171"/>
              <a:ext cx="0" cy="472440"/>
            </a:xfrm>
            <a:prstGeom prst="line">
              <a:avLst/>
            </a:prstGeom>
            <a:ln w="19050">
              <a:solidFill>
                <a:srgbClr val="7030A0"/>
              </a:solidFill>
            </a:ln>
          </xdr:spPr>
          <xdr:style>
            <a:lnRef idx="1">
              <a:schemeClr val="accent1"/>
            </a:lnRef>
            <a:fillRef idx="0">
              <a:schemeClr val="accent1"/>
            </a:fillRef>
            <a:effectRef idx="0">
              <a:schemeClr val="accent1"/>
            </a:effectRef>
            <a:fontRef idx="minor">
              <a:schemeClr val="tx1"/>
            </a:fontRef>
          </xdr:style>
        </xdr:cxnSp>
        <xdr:pic>
          <xdr:nvPicPr>
            <xdr:cNvPr id="31" name="Picture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404860" y="1388139"/>
              <a:ext cx="341180" cy="341180"/>
            </a:xfrm>
            <a:prstGeom prst="rect">
              <a:avLst/>
            </a:prstGeom>
          </xdr:spPr>
        </xdr:pic>
      </xdr:grpSp>
      <xdr:grpSp>
        <xdr:nvGrpSpPr>
          <xdr:cNvPr id="34" name="Group 33">
            <a:extLst>
              <a:ext uri="{FF2B5EF4-FFF2-40B4-BE49-F238E27FC236}">
                <a16:creationId xmlns:a16="http://schemas.microsoft.com/office/drawing/2014/main" id="{00000000-0008-0000-0600-000022000000}"/>
              </a:ext>
            </a:extLst>
          </xdr:cNvPr>
          <xdr:cNvGrpSpPr/>
        </xdr:nvGrpSpPr>
        <xdr:grpSpPr>
          <a:xfrm>
            <a:off x="6388381" y="1262742"/>
            <a:ext cx="1940279" cy="542109"/>
            <a:chOff x="6388381" y="1258932"/>
            <a:chExt cx="1940279" cy="542109"/>
          </a:xfrm>
        </xdr:grpSpPr>
        <xdr:grpSp>
          <xdr:nvGrpSpPr>
            <xdr:cNvPr id="8" name="Group 7">
              <a:extLst>
                <a:ext uri="{FF2B5EF4-FFF2-40B4-BE49-F238E27FC236}">
                  <a16:creationId xmlns:a16="http://schemas.microsoft.com/office/drawing/2014/main" id="{00000000-0008-0000-0600-000008000000}"/>
                </a:ext>
              </a:extLst>
            </xdr:cNvPr>
            <xdr:cNvGrpSpPr/>
          </xdr:nvGrpSpPr>
          <xdr:grpSpPr>
            <a:xfrm>
              <a:off x="6835140" y="1258932"/>
              <a:ext cx="1493520" cy="542109"/>
              <a:chOff x="6850380" y="1213212"/>
              <a:chExt cx="1493520" cy="542109"/>
            </a:xfrm>
          </xdr:grpSpPr>
          <xdr:sp macro="" textlink="">
            <xdr:nvSpPr>
              <xdr:cNvPr id="7" name="TextBox 6">
                <a:extLst>
                  <a:ext uri="{FF2B5EF4-FFF2-40B4-BE49-F238E27FC236}">
                    <a16:creationId xmlns:a16="http://schemas.microsoft.com/office/drawing/2014/main" id="{00000000-0008-0000-0600-000007000000}"/>
                  </a:ext>
                </a:extLst>
              </xdr:cNvPr>
              <xdr:cNvSpPr txBox="1"/>
            </xdr:nvSpPr>
            <xdr:spPr>
              <a:xfrm>
                <a:off x="6850380" y="1213212"/>
                <a:ext cx="149352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Total Revenue</a:t>
                </a:r>
              </a:p>
            </xdr:txBody>
          </xdr:sp>
          <xdr:sp macro="" textlink="'Analysis 2'!AA9">
            <xdr:nvSpPr>
              <xdr:cNvPr id="21" name="TextBox 20">
                <a:extLst>
                  <a:ext uri="{FF2B5EF4-FFF2-40B4-BE49-F238E27FC236}">
                    <a16:creationId xmlns:a16="http://schemas.microsoft.com/office/drawing/2014/main" id="{00000000-0008-0000-0600-000015000000}"/>
                  </a:ext>
                </a:extLst>
              </xdr:cNvPr>
              <xdr:cNvSpPr txBox="1"/>
            </xdr:nvSpPr>
            <xdr:spPr>
              <a:xfrm>
                <a:off x="6850380" y="1435281"/>
                <a:ext cx="149352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892DAC1-0D90-47E7-96C4-79371AEE22C2}" type="TxLink">
                  <a:rPr lang="en-US" sz="1800" b="1" i="0" u="none" strike="noStrike">
                    <a:solidFill>
                      <a:srgbClr val="523484"/>
                    </a:solidFill>
                    <a:latin typeface="Calibri"/>
                    <a:ea typeface="Calibri"/>
                    <a:cs typeface="Calibri"/>
                  </a:rPr>
                  <a:pPr/>
                  <a:t>$54,46,809</a:t>
                </a:fld>
                <a:endParaRPr lang="en-IN" sz="2400" b="1">
                  <a:solidFill>
                    <a:srgbClr val="523484"/>
                  </a:solidFill>
                </a:endParaRPr>
              </a:p>
            </xdr:txBody>
          </xdr:sp>
        </xdr:grpSp>
        <xdr:cxnSp macro="">
          <xdr:nvCxnSpPr>
            <xdr:cNvPr id="23" name="Straight Connector 22">
              <a:extLst>
                <a:ext uri="{FF2B5EF4-FFF2-40B4-BE49-F238E27FC236}">
                  <a16:creationId xmlns:a16="http://schemas.microsoft.com/office/drawing/2014/main" id="{00000000-0008-0000-0600-000017000000}"/>
                </a:ext>
              </a:extLst>
            </xdr:cNvPr>
            <xdr:cNvCxnSpPr/>
          </xdr:nvCxnSpPr>
          <xdr:spPr>
            <a:xfrm>
              <a:off x="6835140" y="1309551"/>
              <a:ext cx="0" cy="472440"/>
            </a:xfrm>
            <a:prstGeom prst="line">
              <a:avLst/>
            </a:prstGeom>
            <a:ln w="19050">
              <a:solidFill>
                <a:srgbClr val="7030A0"/>
              </a:solidFill>
            </a:ln>
          </xdr:spPr>
          <xdr:style>
            <a:lnRef idx="1">
              <a:schemeClr val="accent1"/>
            </a:lnRef>
            <a:fillRef idx="0">
              <a:schemeClr val="accent1"/>
            </a:fillRef>
            <a:effectRef idx="0">
              <a:schemeClr val="accent1"/>
            </a:effectRef>
            <a:fontRef idx="minor">
              <a:schemeClr val="tx1"/>
            </a:fontRef>
          </xdr:style>
        </xdr:cxnSp>
        <xdr:pic>
          <xdr:nvPicPr>
            <xdr:cNvPr id="32" name="Picture 31">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388381" y="1402080"/>
              <a:ext cx="332459" cy="332459"/>
            </a:xfrm>
            <a:prstGeom prst="rect">
              <a:avLst/>
            </a:prstGeom>
          </xdr:spPr>
        </xdr:pic>
      </xdr:grpSp>
    </xdr:grpSp>
    <xdr:clientData/>
  </xdr:twoCellAnchor>
  <mc:AlternateContent xmlns:mc="http://schemas.openxmlformats.org/markup-compatibility/2006">
    <mc:Choice xmlns:a14="http://schemas.microsoft.com/office/drawing/2010/main" Requires="a14">
      <xdr:twoCellAnchor editAs="oneCell">
        <xdr:from>
          <xdr:col>5</xdr:col>
          <xdr:colOff>361949</xdr:colOff>
          <xdr:row>7</xdr:row>
          <xdr:rowOff>175260</xdr:rowOff>
        </xdr:from>
        <xdr:to>
          <xdr:col>7</xdr:col>
          <xdr:colOff>447060</xdr:colOff>
          <xdr:row>14</xdr:row>
          <xdr:rowOff>0</xdr:rowOff>
        </xdr:to>
        <xdr:pic>
          <xdr:nvPicPr>
            <xdr:cNvPr id="40" name="Picture 39">
              <a:extLst>
                <a:ext uri="{FF2B5EF4-FFF2-40B4-BE49-F238E27FC236}">
                  <a16:creationId xmlns:a16="http://schemas.microsoft.com/office/drawing/2014/main" id="{00000000-0008-0000-0600-000028000000}"/>
                </a:ext>
              </a:extLst>
            </xdr:cNvPr>
            <xdr:cNvPicPr>
              <a:picLocks noChangeAspect="1" noChangeArrowheads="1"/>
              <a:extLst>
                <a:ext uri="{84589F7E-364E-4C9E-8A38-B11213B215E9}">
                  <a14:cameraTool cellRange="'Waffle Chart'!$M$17:$V$26" spid="_x0000_s3485"/>
                </a:ext>
              </a:extLst>
            </xdr:cNvPicPr>
          </xdr:nvPicPr>
          <xdr:blipFill>
            <a:blip xmlns:r="http://schemas.openxmlformats.org/officeDocument/2006/relationships" r:embed="rId7"/>
            <a:srcRect/>
            <a:stretch>
              <a:fillRect/>
            </a:stretch>
          </xdr:blipFill>
          <xdr:spPr bwMode="auto">
            <a:xfrm>
              <a:off x="3409949" y="1455420"/>
              <a:ext cx="1304311" cy="1104900"/>
            </a:xfrm>
            <a:prstGeom prst="rect">
              <a:avLst/>
            </a:prstGeom>
            <a:noFill/>
            <a:effectLst>
              <a:outerShdw blurRad="63500" sx="103000" sy="103000" algn="ctr" rotWithShape="0">
                <a:srgbClr val="402866">
                  <a:alpha val="40000"/>
                </a:srgbClr>
              </a:outerShd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361949</xdr:colOff>
          <xdr:row>16</xdr:row>
          <xdr:rowOff>22860</xdr:rowOff>
        </xdr:from>
        <xdr:to>
          <xdr:col>7</xdr:col>
          <xdr:colOff>447060</xdr:colOff>
          <xdr:row>22</xdr:row>
          <xdr:rowOff>30480</xdr:rowOff>
        </xdr:to>
        <xdr:pic>
          <xdr:nvPicPr>
            <xdr:cNvPr id="42" name="Picture 41">
              <a:extLst>
                <a:ext uri="{FF2B5EF4-FFF2-40B4-BE49-F238E27FC236}">
                  <a16:creationId xmlns:a16="http://schemas.microsoft.com/office/drawing/2014/main" id="{00000000-0008-0000-0600-00002A000000}"/>
                </a:ext>
              </a:extLst>
            </xdr:cNvPr>
            <xdr:cNvPicPr>
              <a:picLocks noChangeAspect="1" noChangeArrowheads="1"/>
              <a:extLst>
                <a:ext uri="{84589F7E-364E-4C9E-8A38-B11213B215E9}">
                  <a14:cameraTool cellRange="'Waffle Chart'!$M$31:$V$40" spid="_x0000_s3486"/>
                </a:ext>
              </a:extLst>
            </xdr:cNvPicPr>
          </xdr:nvPicPr>
          <xdr:blipFill>
            <a:blip xmlns:r="http://schemas.openxmlformats.org/officeDocument/2006/relationships" r:embed="rId8"/>
            <a:srcRect/>
            <a:stretch>
              <a:fillRect/>
            </a:stretch>
          </xdr:blipFill>
          <xdr:spPr bwMode="auto">
            <a:xfrm>
              <a:off x="3409949" y="2948940"/>
              <a:ext cx="1304311" cy="1104900"/>
            </a:xfrm>
            <a:prstGeom prst="rect">
              <a:avLst/>
            </a:prstGeom>
            <a:noFill/>
            <a:effectLst>
              <a:outerShdw blurRad="63500" sx="102000" sy="102000" algn="ctr" rotWithShape="0">
                <a:prstClr val="black">
                  <a:alpha val="40000"/>
                </a:prstClr>
              </a:outerShdw>
            </a:effectLst>
            <a:extLst>
              <a:ext uri="{909E8E84-426E-40DD-AFC4-6F175D3DCCD1}">
                <a14:hiddenFill>
                  <a:solidFill>
                    <a:srgbClr val="FFFFFF"/>
                  </a:solidFill>
                </a14:hiddenFill>
              </a:ext>
            </a:extLst>
          </xdr:spPr>
        </xdr:pic>
        <xdr:clientData/>
      </xdr:twoCellAnchor>
    </mc:Choice>
    <mc:Fallback/>
  </mc:AlternateContent>
  <xdr:twoCellAnchor>
    <xdr:from>
      <xdr:col>5</xdr:col>
      <xdr:colOff>266700</xdr:colOff>
      <xdr:row>6</xdr:row>
      <xdr:rowOff>0</xdr:rowOff>
    </xdr:from>
    <xdr:to>
      <xdr:col>7</xdr:col>
      <xdr:colOff>91440</xdr:colOff>
      <xdr:row>8</xdr:row>
      <xdr:rowOff>30480</xdr:rowOff>
    </xdr:to>
    <xdr:grpSp>
      <xdr:nvGrpSpPr>
        <xdr:cNvPr id="45" name="Group 44">
          <a:extLst>
            <a:ext uri="{FF2B5EF4-FFF2-40B4-BE49-F238E27FC236}">
              <a16:creationId xmlns:a16="http://schemas.microsoft.com/office/drawing/2014/main" id="{00000000-0008-0000-0600-00002D000000}"/>
            </a:ext>
          </a:extLst>
        </xdr:cNvPr>
        <xdr:cNvGrpSpPr/>
      </xdr:nvGrpSpPr>
      <xdr:grpSpPr>
        <a:xfrm>
          <a:off x="3314700" y="1097280"/>
          <a:ext cx="1043940" cy="396240"/>
          <a:chOff x="3299460" y="1059180"/>
          <a:chExt cx="1043940" cy="396240"/>
        </a:xfrm>
      </xdr:grpSpPr>
      <xdr:sp macro="" textlink="">
        <xdr:nvSpPr>
          <xdr:cNvPr id="43" name="TextBox 42">
            <a:extLst>
              <a:ext uri="{FF2B5EF4-FFF2-40B4-BE49-F238E27FC236}">
                <a16:creationId xmlns:a16="http://schemas.microsoft.com/office/drawing/2014/main" id="{00000000-0008-0000-0600-00002B000000}"/>
              </a:ext>
            </a:extLst>
          </xdr:cNvPr>
          <xdr:cNvSpPr txBox="1"/>
        </xdr:nvSpPr>
        <xdr:spPr>
          <a:xfrm>
            <a:off x="3307080" y="1059180"/>
            <a:ext cx="685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a:t>Revenue</a:t>
            </a:r>
            <a:r>
              <a:rPr lang="en-IN" sz="1100" baseline="0"/>
              <a:t> </a:t>
            </a:r>
            <a:endParaRPr lang="en-IN" sz="1100"/>
          </a:p>
        </xdr:txBody>
      </xdr:sp>
      <xdr:sp macro="" textlink="">
        <xdr:nvSpPr>
          <xdr:cNvPr id="44" name="TextBox 43">
            <a:extLst>
              <a:ext uri="{FF2B5EF4-FFF2-40B4-BE49-F238E27FC236}">
                <a16:creationId xmlns:a16="http://schemas.microsoft.com/office/drawing/2014/main" id="{00000000-0008-0000-0600-00002C000000}"/>
              </a:ext>
            </a:extLst>
          </xdr:cNvPr>
          <xdr:cNvSpPr txBox="1"/>
        </xdr:nvSpPr>
        <xdr:spPr>
          <a:xfrm>
            <a:off x="3299460" y="1188720"/>
            <a:ext cx="10439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baseline="0">
                <a:solidFill>
                  <a:schemeClr val="dk1"/>
                </a:solidFill>
                <a:effectLst/>
                <a:latin typeface="+mn-lt"/>
                <a:ea typeface="+mn-ea"/>
                <a:cs typeface="+mn-cs"/>
              </a:rPr>
              <a:t>Generated</a:t>
            </a:r>
            <a:endParaRPr lang="en-IN" sz="1100"/>
          </a:p>
        </xdr:txBody>
      </xdr:sp>
    </xdr:grpSp>
    <xdr:clientData/>
  </xdr:twoCellAnchor>
  <xdr:twoCellAnchor>
    <xdr:from>
      <xdr:col>5</xdr:col>
      <xdr:colOff>266700</xdr:colOff>
      <xdr:row>14</xdr:row>
      <xdr:rowOff>22860</xdr:rowOff>
    </xdr:from>
    <xdr:to>
      <xdr:col>7</xdr:col>
      <xdr:colOff>91440</xdr:colOff>
      <xdr:row>16</xdr:row>
      <xdr:rowOff>53340</xdr:rowOff>
    </xdr:to>
    <xdr:grpSp>
      <xdr:nvGrpSpPr>
        <xdr:cNvPr id="46" name="Group 45">
          <a:extLst>
            <a:ext uri="{FF2B5EF4-FFF2-40B4-BE49-F238E27FC236}">
              <a16:creationId xmlns:a16="http://schemas.microsoft.com/office/drawing/2014/main" id="{00000000-0008-0000-0600-00002E000000}"/>
            </a:ext>
          </a:extLst>
        </xdr:cNvPr>
        <xdr:cNvGrpSpPr/>
      </xdr:nvGrpSpPr>
      <xdr:grpSpPr>
        <a:xfrm>
          <a:off x="3314700" y="2583180"/>
          <a:ext cx="1043940" cy="396240"/>
          <a:chOff x="3299460" y="1059180"/>
          <a:chExt cx="1043940" cy="396240"/>
        </a:xfrm>
      </xdr:grpSpPr>
      <xdr:sp macro="" textlink="">
        <xdr:nvSpPr>
          <xdr:cNvPr id="47" name="TextBox 46">
            <a:extLst>
              <a:ext uri="{FF2B5EF4-FFF2-40B4-BE49-F238E27FC236}">
                <a16:creationId xmlns:a16="http://schemas.microsoft.com/office/drawing/2014/main" id="{00000000-0008-0000-0600-00002F000000}"/>
              </a:ext>
            </a:extLst>
          </xdr:cNvPr>
          <xdr:cNvSpPr txBox="1"/>
        </xdr:nvSpPr>
        <xdr:spPr>
          <a:xfrm>
            <a:off x="3307080" y="1059180"/>
            <a:ext cx="685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a:t>Revenue</a:t>
            </a:r>
            <a:r>
              <a:rPr lang="en-IN" sz="1100" baseline="0"/>
              <a:t> </a:t>
            </a:r>
            <a:endParaRPr lang="en-IN" sz="1100"/>
          </a:p>
        </xdr:txBody>
      </xdr:sp>
      <xdr:sp macro="" textlink="">
        <xdr:nvSpPr>
          <xdr:cNvPr id="48" name="TextBox 47">
            <a:extLst>
              <a:ext uri="{FF2B5EF4-FFF2-40B4-BE49-F238E27FC236}">
                <a16:creationId xmlns:a16="http://schemas.microsoft.com/office/drawing/2014/main" id="{00000000-0008-0000-0600-000030000000}"/>
              </a:ext>
            </a:extLst>
          </xdr:cNvPr>
          <xdr:cNvSpPr txBox="1"/>
        </xdr:nvSpPr>
        <xdr:spPr>
          <a:xfrm>
            <a:off x="3299460" y="1188720"/>
            <a:ext cx="10439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baseline="0">
                <a:solidFill>
                  <a:schemeClr val="dk1"/>
                </a:solidFill>
                <a:effectLst/>
                <a:latin typeface="+mn-lt"/>
                <a:ea typeface="+mn-ea"/>
                <a:cs typeface="+mn-cs"/>
              </a:rPr>
              <a:t>Generated</a:t>
            </a:r>
            <a:endParaRPr lang="en-IN" sz="1100"/>
          </a:p>
        </xdr:txBody>
      </xdr:sp>
    </xdr:grpSp>
    <xdr:clientData/>
  </xdr:twoCellAnchor>
  <xdr:twoCellAnchor>
    <xdr:from>
      <xdr:col>7</xdr:col>
      <xdr:colOff>487680</xdr:colOff>
      <xdr:row>8</xdr:row>
      <xdr:rowOff>114300</xdr:rowOff>
    </xdr:from>
    <xdr:to>
      <xdr:col>9</xdr:col>
      <xdr:colOff>373380</xdr:colOff>
      <xdr:row>13</xdr:row>
      <xdr:rowOff>45720</xdr:rowOff>
    </xdr:to>
    <xdr:grpSp>
      <xdr:nvGrpSpPr>
        <xdr:cNvPr id="53" name="Group 52">
          <a:extLst>
            <a:ext uri="{FF2B5EF4-FFF2-40B4-BE49-F238E27FC236}">
              <a16:creationId xmlns:a16="http://schemas.microsoft.com/office/drawing/2014/main" id="{00000000-0008-0000-0600-000035000000}"/>
            </a:ext>
          </a:extLst>
        </xdr:cNvPr>
        <xdr:cNvGrpSpPr/>
      </xdr:nvGrpSpPr>
      <xdr:grpSpPr>
        <a:xfrm>
          <a:off x="4754880" y="1577340"/>
          <a:ext cx="1104900" cy="845820"/>
          <a:chOff x="4762500" y="1478280"/>
          <a:chExt cx="1104900" cy="845820"/>
        </a:xfrm>
      </xdr:grpSpPr>
      <xdr:sp macro="" textlink="">
        <xdr:nvSpPr>
          <xdr:cNvPr id="49" name="TextBox 48">
            <a:extLst>
              <a:ext uri="{FF2B5EF4-FFF2-40B4-BE49-F238E27FC236}">
                <a16:creationId xmlns:a16="http://schemas.microsoft.com/office/drawing/2014/main" id="{00000000-0008-0000-0600-000031000000}"/>
              </a:ext>
            </a:extLst>
          </xdr:cNvPr>
          <xdr:cNvSpPr txBox="1"/>
        </xdr:nvSpPr>
        <xdr:spPr>
          <a:xfrm>
            <a:off x="4777740" y="1478280"/>
            <a:ext cx="104394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solidFill>
                  <a:schemeClr val="dk1"/>
                </a:solidFill>
                <a:effectLst/>
                <a:latin typeface="+mn-lt"/>
                <a:ea typeface="+mn-ea"/>
                <a:cs typeface="+mn-cs"/>
              </a:rPr>
              <a:t>Revenue by</a:t>
            </a:r>
          </a:p>
          <a:p>
            <a:pPr algn="ctr"/>
            <a:r>
              <a:rPr lang="en-IN" sz="1200" b="1" baseline="0">
                <a:solidFill>
                  <a:schemeClr val="dk1"/>
                </a:solidFill>
                <a:effectLst/>
                <a:latin typeface="+mn-lt"/>
                <a:ea typeface="+mn-ea"/>
                <a:cs typeface="+mn-cs"/>
              </a:rPr>
              <a:t>Weekends</a:t>
            </a:r>
            <a:endParaRPr lang="en-IN" sz="1100" b="1"/>
          </a:p>
        </xdr:txBody>
      </xdr:sp>
      <xdr:sp macro="" textlink="'Waffle Chart'!J9">
        <xdr:nvSpPr>
          <xdr:cNvPr id="51" name="TextBox 50">
            <a:extLst>
              <a:ext uri="{FF2B5EF4-FFF2-40B4-BE49-F238E27FC236}">
                <a16:creationId xmlns:a16="http://schemas.microsoft.com/office/drawing/2014/main" id="{00000000-0008-0000-0600-000033000000}"/>
              </a:ext>
            </a:extLst>
          </xdr:cNvPr>
          <xdr:cNvSpPr txBox="1"/>
        </xdr:nvSpPr>
        <xdr:spPr>
          <a:xfrm>
            <a:off x="4762500" y="1874520"/>
            <a:ext cx="11049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056B9BF-5E1C-42BE-9E3A-188D475D6267}" type="TxLink">
              <a:rPr lang="en-US" sz="1800" b="1" i="0" u="none" strike="noStrike">
                <a:solidFill>
                  <a:srgbClr val="8A50C4"/>
                </a:solidFill>
                <a:latin typeface="Calibri"/>
                <a:ea typeface="Calibri"/>
                <a:cs typeface="Calibri"/>
              </a:rPr>
              <a:pPr algn="ctr"/>
              <a:t>28.50%</a:t>
            </a:fld>
            <a:endParaRPr lang="en-IN" sz="1800" b="1">
              <a:solidFill>
                <a:srgbClr val="8A50C4"/>
              </a:solidFill>
            </a:endParaRPr>
          </a:p>
        </xdr:txBody>
      </xdr:sp>
    </xdr:grpSp>
    <xdr:clientData/>
  </xdr:twoCellAnchor>
  <xdr:twoCellAnchor>
    <xdr:from>
      <xdr:col>7</xdr:col>
      <xdr:colOff>487680</xdr:colOff>
      <xdr:row>16</xdr:row>
      <xdr:rowOff>144780</xdr:rowOff>
    </xdr:from>
    <xdr:to>
      <xdr:col>9</xdr:col>
      <xdr:colOff>373380</xdr:colOff>
      <xdr:row>21</xdr:row>
      <xdr:rowOff>76200</xdr:rowOff>
    </xdr:to>
    <xdr:grpSp>
      <xdr:nvGrpSpPr>
        <xdr:cNvPr id="54" name="Group 53">
          <a:extLst>
            <a:ext uri="{FF2B5EF4-FFF2-40B4-BE49-F238E27FC236}">
              <a16:creationId xmlns:a16="http://schemas.microsoft.com/office/drawing/2014/main" id="{00000000-0008-0000-0600-000036000000}"/>
            </a:ext>
          </a:extLst>
        </xdr:cNvPr>
        <xdr:cNvGrpSpPr/>
      </xdr:nvGrpSpPr>
      <xdr:grpSpPr>
        <a:xfrm>
          <a:off x="4754880" y="3070860"/>
          <a:ext cx="1104900" cy="845820"/>
          <a:chOff x="4747260" y="3040380"/>
          <a:chExt cx="1104900" cy="845820"/>
        </a:xfrm>
      </xdr:grpSpPr>
      <xdr:sp macro="" textlink="">
        <xdr:nvSpPr>
          <xdr:cNvPr id="50" name="TextBox 49">
            <a:extLst>
              <a:ext uri="{FF2B5EF4-FFF2-40B4-BE49-F238E27FC236}">
                <a16:creationId xmlns:a16="http://schemas.microsoft.com/office/drawing/2014/main" id="{00000000-0008-0000-0600-000032000000}"/>
              </a:ext>
            </a:extLst>
          </xdr:cNvPr>
          <xdr:cNvSpPr txBox="1"/>
        </xdr:nvSpPr>
        <xdr:spPr>
          <a:xfrm>
            <a:off x="4762500" y="3040380"/>
            <a:ext cx="104394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solidFill>
                  <a:schemeClr val="dk1"/>
                </a:solidFill>
                <a:effectLst/>
                <a:latin typeface="+mn-lt"/>
                <a:ea typeface="+mn-ea"/>
                <a:cs typeface="+mn-cs"/>
              </a:rPr>
              <a:t>Revenue by</a:t>
            </a:r>
          </a:p>
          <a:p>
            <a:pPr algn="ctr"/>
            <a:r>
              <a:rPr lang="en-IN" sz="1200" b="1" baseline="0">
                <a:solidFill>
                  <a:schemeClr val="dk1"/>
                </a:solidFill>
                <a:effectLst/>
                <a:latin typeface="+mn-lt"/>
                <a:ea typeface="+mn-ea"/>
                <a:cs typeface="+mn-cs"/>
              </a:rPr>
              <a:t>Weekdays</a:t>
            </a:r>
            <a:endParaRPr lang="en-IN" sz="1100" b="1"/>
          </a:p>
        </xdr:txBody>
      </xdr:sp>
      <xdr:sp macro="" textlink="'Waffle Chart'!J10">
        <xdr:nvSpPr>
          <xdr:cNvPr id="52" name="TextBox 51">
            <a:extLst>
              <a:ext uri="{FF2B5EF4-FFF2-40B4-BE49-F238E27FC236}">
                <a16:creationId xmlns:a16="http://schemas.microsoft.com/office/drawing/2014/main" id="{00000000-0008-0000-0600-000034000000}"/>
              </a:ext>
            </a:extLst>
          </xdr:cNvPr>
          <xdr:cNvSpPr txBox="1"/>
        </xdr:nvSpPr>
        <xdr:spPr>
          <a:xfrm>
            <a:off x="4747260" y="3436620"/>
            <a:ext cx="11049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148B1F2-5FB9-46CE-9223-40841AADD5F7}" type="TxLink">
              <a:rPr lang="en-US" sz="1800" b="1" i="0" u="none" strike="noStrike">
                <a:solidFill>
                  <a:srgbClr val="BB9BC9"/>
                </a:solidFill>
                <a:latin typeface="Calibri"/>
                <a:ea typeface="Calibri"/>
                <a:cs typeface="Calibri"/>
              </a:rPr>
              <a:pPr marL="0" indent="0" algn="ctr"/>
              <a:t>71.50%</a:t>
            </a:fld>
            <a:endParaRPr lang="en-IN" sz="1800" b="1" i="0" u="none" strike="noStrike">
              <a:solidFill>
                <a:srgbClr val="BB9BC9"/>
              </a:solidFill>
              <a:latin typeface="Calibri"/>
              <a:ea typeface="Calibri"/>
              <a:cs typeface="Calibri"/>
            </a:endParaRPr>
          </a:p>
        </xdr:txBody>
      </xdr:sp>
    </xdr:grpSp>
    <xdr:clientData/>
  </xdr:twoCellAnchor>
  <xdr:twoCellAnchor>
    <xdr:from>
      <xdr:col>6</xdr:col>
      <xdr:colOff>198120</xdr:colOff>
      <xdr:row>5</xdr:row>
      <xdr:rowOff>160020</xdr:rowOff>
    </xdr:from>
    <xdr:to>
      <xdr:col>7</xdr:col>
      <xdr:colOff>533400</xdr:colOff>
      <xdr:row>8</xdr:row>
      <xdr:rowOff>30480</xdr:rowOff>
    </xdr:to>
    <xdr:sp macro="" textlink="'Waffle Chart'!D10">
      <xdr:nvSpPr>
        <xdr:cNvPr id="55" name="TextBox 54">
          <a:extLst>
            <a:ext uri="{FF2B5EF4-FFF2-40B4-BE49-F238E27FC236}">
              <a16:creationId xmlns:a16="http://schemas.microsoft.com/office/drawing/2014/main" id="{00000000-0008-0000-0600-000037000000}"/>
            </a:ext>
          </a:extLst>
        </xdr:cNvPr>
        <xdr:cNvSpPr txBox="1"/>
      </xdr:nvSpPr>
      <xdr:spPr>
        <a:xfrm>
          <a:off x="3855720" y="1074420"/>
          <a:ext cx="94488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9032565-C69B-4277-89CB-8F457DB4B293}" type="TxLink">
            <a:rPr lang="en-US" sz="1600" b="0" i="0" u="none" strike="noStrike">
              <a:solidFill>
                <a:srgbClr val="000000"/>
              </a:solidFill>
              <a:latin typeface="Calibri"/>
              <a:ea typeface="Calibri"/>
              <a:cs typeface="Calibri"/>
            </a:rPr>
            <a:pPr marL="0" indent="0" algn="ctr"/>
            <a:t>$2M</a:t>
          </a:fld>
          <a:endParaRPr lang="en-IN" sz="2800" b="1" i="0" u="none" strike="noStrike">
            <a:solidFill>
              <a:srgbClr val="BB9BC9"/>
            </a:solidFill>
            <a:latin typeface="Calibri"/>
            <a:ea typeface="Calibri"/>
            <a:cs typeface="Calibri"/>
          </a:endParaRPr>
        </a:p>
      </xdr:txBody>
    </xdr:sp>
    <xdr:clientData/>
  </xdr:twoCellAnchor>
  <xdr:twoCellAnchor>
    <xdr:from>
      <xdr:col>6</xdr:col>
      <xdr:colOff>198120</xdr:colOff>
      <xdr:row>13</xdr:row>
      <xdr:rowOff>167640</xdr:rowOff>
    </xdr:from>
    <xdr:to>
      <xdr:col>7</xdr:col>
      <xdr:colOff>525780</xdr:colOff>
      <xdr:row>16</xdr:row>
      <xdr:rowOff>76200</xdr:rowOff>
    </xdr:to>
    <xdr:sp macro="" textlink="'Waffle Chart'!D9">
      <xdr:nvSpPr>
        <xdr:cNvPr id="56" name="TextBox 55">
          <a:extLst>
            <a:ext uri="{FF2B5EF4-FFF2-40B4-BE49-F238E27FC236}">
              <a16:creationId xmlns:a16="http://schemas.microsoft.com/office/drawing/2014/main" id="{00000000-0008-0000-0600-000038000000}"/>
            </a:ext>
          </a:extLst>
        </xdr:cNvPr>
        <xdr:cNvSpPr txBox="1"/>
      </xdr:nvSpPr>
      <xdr:spPr>
        <a:xfrm>
          <a:off x="3855720" y="2545080"/>
          <a:ext cx="93726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00C280B-A40F-418C-A88F-3548B4919DED}" type="TxLink">
            <a:rPr lang="en-US" sz="1600" b="0" i="0" u="none" strike="noStrike">
              <a:solidFill>
                <a:srgbClr val="000000"/>
              </a:solidFill>
              <a:latin typeface="Calibri"/>
              <a:ea typeface="Calibri"/>
              <a:cs typeface="Calibri"/>
            </a:rPr>
            <a:pPr marL="0" indent="0" algn="ctr"/>
            <a:t>$4M</a:t>
          </a:fld>
          <a:endParaRPr lang="en-IN" sz="2800" b="1" i="0" u="none" strike="noStrike">
            <a:solidFill>
              <a:srgbClr val="BB9BC9"/>
            </a:solidFill>
            <a:latin typeface="Calibri"/>
            <a:ea typeface="Calibri"/>
            <a:cs typeface="Calibri"/>
          </a:endParaRPr>
        </a:p>
      </xdr:txBody>
    </xdr:sp>
    <xdr:clientData/>
  </xdr:twoCellAnchor>
  <xdr:twoCellAnchor>
    <xdr:from>
      <xdr:col>0</xdr:col>
      <xdr:colOff>419100</xdr:colOff>
      <xdr:row>11</xdr:row>
      <xdr:rowOff>121920</xdr:rowOff>
    </xdr:from>
    <xdr:to>
      <xdr:col>5</xdr:col>
      <xdr:colOff>7620</xdr:colOff>
      <xdr:row>22</xdr:row>
      <xdr:rowOff>167640</xdr:rowOff>
    </xdr:to>
    <xdr:graphicFrame macro="">
      <xdr:nvGraphicFramePr>
        <xdr:cNvPr id="57" name="Chart 56">
          <a:extLst>
            <a:ext uri="{FF2B5EF4-FFF2-40B4-BE49-F238E27FC236}">
              <a16:creationId xmlns:a16="http://schemas.microsoft.com/office/drawing/2014/main" id="{00000000-0008-0000-06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121920</xdr:colOff>
      <xdr:row>6</xdr:row>
      <xdr:rowOff>99060</xdr:rowOff>
    </xdr:from>
    <xdr:to>
      <xdr:col>4</xdr:col>
      <xdr:colOff>274320</xdr:colOff>
      <xdr:row>9</xdr:row>
      <xdr:rowOff>7620</xdr:rowOff>
    </xdr:to>
    <xdr:sp macro="" textlink="">
      <xdr:nvSpPr>
        <xdr:cNvPr id="60" name="Rectangle: Rounded Corners 15">
          <a:extLst>
            <a:ext uri="{FF2B5EF4-FFF2-40B4-BE49-F238E27FC236}">
              <a16:creationId xmlns:a16="http://schemas.microsoft.com/office/drawing/2014/main" id="{00000000-0008-0000-0600-00003C000000}"/>
            </a:ext>
          </a:extLst>
        </xdr:cNvPr>
        <xdr:cNvSpPr/>
      </xdr:nvSpPr>
      <xdr:spPr>
        <a:xfrm>
          <a:off x="731520" y="1196340"/>
          <a:ext cx="1981200" cy="457200"/>
        </a:xfrm>
        <a:prstGeom prst="roundRect">
          <a:avLst>
            <a:gd name="adj" fmla="val 4761"/>
          </a:avLst>
        </a:prstGeom>
        <a:solidFill>
          <a:schemeClr val="bg1"/>
        </a:solidFill>
        <a:ln>
          <a:noFill/>
        </a:ln>
        <a:effectLst>
          <a:outerShdw blurRad="63500" sx="104000" sy="104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aseline="0">
              <a:solidFill>
                <a:schemeClr val="tx1"/>
              </a:solidFill>
              <a:latin typeface="Arial" panose="020B0604020202020204" pitchFamily="34" charset="0"/>
              <a:cs typeface="Arial" panose="020B0604020202020204" pitchFamily="34" charset="0"/>
            </a:rPr>
            <a:t> Revenue by Quarter VS Percentage Change </a:t>
          </a:r>
        </a:p>
      </xdr:txBody>
    </xdr:sp>
    <xdr:clientData/>
  </xdr:twoCellAnchor>
  <xdr:twoCellAnchor>
    <xdr:from>
      <xdr:col>1</xdr:col>
      <xdr:colOff>190500</xdr:colOff>
      <xdr:row>9</xdr:row>
      <xdr:rowOff>106680</xdr:rowOff>
    </xdr:from>
    <xdr:to>
      <xdr:col>4</xdr:col>
      <xdr:colOff>297180</xdr:colOff>
      <xdr:row>12</xdr:row>
      <xdr:rowOff>83820</xdr:rowOff>
    </xdr:to>
    <xdr:sp macro="" textlink="'Analysis 2'!AT16">
      <xdr:nvSpPr>
        <xdr:cNvPr id="61" name="TextBox 60">
          <a:extLst>
            <a:ext uri="{FF2B5EF4-FFF2-40B4-BE49-F238E27FC236}">
              <a16:creationId xmlns:a16="http://schemas.microsoft.com/office/drawing/2014/main" id="{00000000-0008-0000-0600-00003D000000}"/>
            </a:ext>
          </a:extLst>
        </xdr:cNvPr>
        <xdr:cNvSpPr txBox="1"/>
      </xdr:nvSpPr>
      <xdr:spPr>
        <a:xfrm>
          <a:off x="800100" y="1752600"/>
          <a:ext cx="1935480" cy="525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ADCF153-220C-4477-ACA9-AF1A4E109D99}" type="TxLink">
            <a:rPr lang="en-US" sz="1100" b="0" i="0" u="none" strike="noStrike">
              <a:solidFill>
                <a:srgbClr val="000000"/>
              </a:solidFill>
              <a:latin typeface="Calibri"/>
              <a:ea typeface="Calibri"/>
              <a:cs typeface="Calibri"/>
            </a:rPr>
            <a:pPr algn="l"/>
            <a:t>The line in the chart indicates  $13,61,702 Average Revenue</a:t>
          </a:fld>
          <a:endParaRPr lang="en-IN" sz="1100"/>
        </a:p>
      </xdr:txBody>
    </xdr:sp>
    <xdr:clientData/>
  </xdr:twoCellAnchor>
  <xdr:twoCellAnchor>
    <xdr:from>
      <xdr:col>0</xdr:col>
      <xdr:colOff>350520</xdr:colOff>
      <xdr:row>26</xdr:row>
      <xdr:rowOff>175260</xdr:rowOff>
    </xdr:from>
    <xdr:to>
      <xdr:col>9</xdr:col>
      <xdr:colOff>373380</xdr:colOff>
      <xdr:row>36</xdr:row>
      <xdr:rowOff>160020</xdr:rowOff>
    </xdr:to>
    <xdr:graphicFrame macro="">
      <xdr:nvGraphicFramePr>
        <xdr:cNvPr id="63" name="Chart 62">
          <a:extLst>
            <a:ext uri="{FF2B5EF4-FFF2-40B4-BE49-F238E27FC236}">
              <a16:creationId xmlns:a16="http://schemas.microsoft.com/office/drawing/2014/main" id="{00000000-0008-0000-06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76200</xdr:colOff>
      <xdr:row>24</xdr:row>
      <xdr:rowOff>137160</xdr:rowOff>
    </xdr:from>
    <xdr:to>
      <xdr:col>8</xdr:col>
      <xdr:colOff>15240</xdr:colOff>
      <xdr:row>26</xdr:row>
      <xdr:rowOff>60960</xdr:rowOff>
    </xdr:to>
    <xdr:sp macro="" textlink="">
      <xdr:nvSpPr>
        <xdr:cNvPr id="64" name="Rectangle: Rounded Corners 15">
          <a:extLst>
            <a:ext uri="{FF2B5EF4-FFF2-40B4-BE49-F238E27FC236}">
              <a16:creationId xmlns:a16="http://schemas.microsoft.com/office/drawing/2014/main" id="{00000000-0008-0000-0600-000040000000}"/>
            </a:ext>
          </a:extLst>
        </xdr:cNvPr>
        <xdr:cNvSpPr/>
      </xdr:nvSpPr>
      <xdr:spPr>
        <a:xfrm>
          <a:off x="1295400" y="4526280"/>
          <a:ext cx="3596640" cy="289560"/>
        </a:xfrm>
        <a:prstGeom prst="roundRect">
          <a:avLst>
            <a:gd name="adj" fmla="val 4761"/>
          </a:avLst>
        </a:prstGeom>
        <a:solidFill>
          <a:schemeClr val="bg1"/>
        </a:solidFill>
        <a:ln>
          <a:noFill/>
        </a:ln>
        <a:effectLst>
          <a:outerShdw blurRad="63500" sx="103000" sy="103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aseline="0">
              <a:solidFill>
                <a:schemeClr val="tx1"/>
              </a:solidFill>
              <a:latin typeface="Arial" panose="020B0604020202020204" pitchFamily="34" charset="0"/>
              <a:cs typeface="Arial" panose="020B0604020202020204" pitchFamily="34" charset="0"/>
            </a:rPr>
            <a:t> Revenue by Weekdays VS Percentage Change </a:t>
          </a:r>
        </a:p>
      </xdr:txBody>
    </xdr:sp>
    <xdr:clientData/>
  </xdr:twoCellAnchor>
  <xdr:twoCellAnchor>
    <xdr:from>
      <xdr:col>1</xdr:col>
      <xdr:colOff>274320</xdr:colOff>
      <xdr:row>26</xdr:row>
      <xdr:rowOff>91440</xdr:rowOff>
    </xdr:from>
    <xdr:to>
      <xdr:col>8</xdr:col>
      <xdr:colOff>510540</xdr:colOff>
      <xdr:row>28</xdr:row>
      <xdr:rowOff>0</xdr:rowOff>
    </xdr:to>
    <xdr:sp macro="" textlink="'Analysis 2'!BL22">
      <xdr:nvSpPr>
        <xdr:cNvPr id="65" name="TextBox 64">
          <a:extLst>
            <a:ext uri="{FF2B5EF4-FFF2-40B4-BE49-F238E27FC236}">
              <a16:creationId xmlns:a16="http://schemas.microsoft.com/office/drawing/2014/main" id="{00000000-0008-0000-0600-000041000000}"/>
            </a:ext>
          </a:extLst>
        </xdr:cNvPr>
        <xdr:cNvSpPr txBox="1"/>
      </xdr:nvSpPr>
      <xdr:spPr>
        <a:xfrm>
          <a:off x="883920" y="4846320"/>
          <a:ext cx="45034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FED7036-0879-4D24-88B6-3C9FE5F2E772}" type="TxLink">
            <a:rPr lang="en-US" sz="1100" b="0" i="0" u="none" strike="noStrike">
              <a:solidFill>
                <a:srgbClr val="000000"/>
              </a:solidFill>
              <a:latin typeface="Calibri"/>
              <a:ea typeface="Calibri"/>
              <a:cs typeface="Calibri"/>
            </a:rPr>
            <a:pPr algn="ctr"/>
            <a:t>The line in the chart indicates $7,78,116 Average Revenue</a:t>
          </a:fld>
          <a:endParaRPr lang="en-IN" sz="1100"/>
        </a:p>
      </xdr:txBody>
    </xdr:sp>
    <xdr:clientData/>
  </xdr:twoCellAnchor>
  <xdr:twoCellAnchor>
    <xdr:from>
      <xdr:col>0</xdr:col>
      <xdr:colOff>320040</xdr:colOff>
      <xdr:row>1</xdr:row>
      <xdr:rowOff>0</xdr:rowOff>
    </xdr:from>
    <xdr:to>
      <xdr:col>7</xdr:col>
      <xdr:colOff>152400</xdr:colOff>
      <xdr:row>4</xdr:row>
      <xdr:rowOff>38100</xdr:rowOff>
    </xdr:to>
    <xdr:sp macro="" textlink="'Analysis 2'!BL22">
      <xdr:nvSpPr>
        <xdr:cNvPr id="58" name="TextBox 57">
          <a:extLst>
            <a:ext uri="{FF2B5EF4-FFF2-40B4-BE49-F238E27FC236}">
              <a16:creationId xmlns:a16="http://schemas.microsoft.com/office/drawing/2014/main" id="{00000000-0008-0000-0600-00003A000000}"/>
            </a:ext>
          </a:extLst>
        </xdr:cNvPr>
        <xdr:cNvSpPr txBox="1"/>
      </xdr:nvSpPr>
      <xdr:spPr>
        <a:xfrm>
          <a:off x="320040" y="182880"/>
          <a:ext cx="409956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soft" dir="t">
              <a:rot lat="0" lon="0" rev="15600000"/>
            </a:lightRig>
          </a:scene3d>
          <a:sp3d extrusionH="57150" prstMaterial="softEdge">
            <a:bevelT w="25400" h="38100"/>
          </a:sp3d>
        </a:bodyPr>
        <a:lstStyle/>
        <a:p>
          <a:pPr algn="ctr"/>
          <a:r>
            <a:rPr lang="en-IN" sz="2800" b="1" u="none" cap="none" spc="0">
              <a:ln/>
              <a:solidFill>
                <a:srgbClr val="8A50C4"/>
              </a:solidFill>
              <a:effectLst>
                <a:glow rad="228600">
                  <a:schemeClr val="accent4">
                    <a:satMod val="175000"/>
                    <a:alpha val="40000"/>
                  </a:schemeClr>
                </a:glow>
              </a:effectLst>
            </a:rPr>
            <a:t>Kix Business</a:t>
          </a:r>
          <a:r>
            <a:rPr lang="en-IN" sz="2800" b="1" u="none" cap="none" spc="0" baseline="0">
              <a:ln/>
              <a:solidFill>
                <a:srgbClr val="8A50C4"/>
              </a:solidFill>
              <a:effectLst>
                <a:glow rad="228600">
                  <a:schemeClr val="accent4">
                    <a:satMod val="175000"/>
                    <a:alpha val="40000"/>
                  </a:schemeClr>
                </a:glow>
              </a:effectLst>
            </a:rPr>
            <a:t> Dashboard</a:t>
          </a:r>
          <a:endParaRPr lang="en-IN" sz="2800" b="1" u="none" cap="none" spc="0">
            <a:ln/>
            <a:solidFill>
              <a:srgbClr val="8A50C4"/>
            </a:solidFill>
            <a:effectLst>
              <a:glow rad="228600">
                <a:schemeClr val="accent4">
                  <a:satMod val="175000"/>
                  <a:alpha val="40000"/>
                </a:schemeClr>
              </a:glow>
            </a:effectLst>
          </a:endParaRPr>
        </a:p>
      </xdr:txBody>
    </xdr:sp>
    <xdr:clientData/>
  </xdr:twoCellAnchor>
  <xdr:twoCellAnchor>
    <xdr:from>
      <xdr:col>7</xdr:col>
      <xdr:colOff>152400</xdr:colOff>
      <xdr:row>1</xdr:row>
      <xdr:rowOff>160020</xdr:rowOff>
    </xdr:from>
    <xdr:to>
      <xdr:col>8</xdr:col>
      <xdr:colOff>571500</xdr:colOff>
      <xdr:row>3</xdr:row>
      <xdr:rowOff>53340</xdr:rowOff>
    </xdr:to>
    <xdr:sp macro="" textlink="">
      <xdr:nvSpPr>
        <xdr:cNvPr id="59" name="Rectangle: Rounded Corners 58">
          <a:hlinkClick xmlns:r="http://schemas.openxmlformats.org/officeDocument/2006/relationships" r:id="rId11" tooltip="First Dashboard"/>
          <a:extLst>
            <a:ext uri="{FF2B5EF4-FFF2-40B4-BE49-F238E27FC236}">
              <a16:creationId xmlns:a16="http://schemas.microsoft.com/office/drawing/2014/main" id="{00000000-0008-0000-0600-00003B000000}"/>
            </a:ext>
          </a:extLst>
        </xdr:cNvPr>
        <xdr:cNvSpPr/>
      </xdr:nvSpPr>
      <xdr:spPr>
        <a:xfrm>
          <a:off x="4419600" y="342900"/>
          <a:ext cx="1028700" cy="259080"/>
        </a:xfrm>
        <a:prstGeom prst="roundRect">
          <a:avLst/>
        </a:prstGeom>
        <a:solidFill>
          <a:srgbClr val="E0D2E6"/>
        </a:solidFill>
        <a:ln>
          <a:noFill/>
        </a:ln>
        <a:effectLst>
          <a:glow>
            <a:schemeClr val="accent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300" b="1">
              <a:solidFill>
                <a:schemeClr val="bg1">
                  <a:lumMod val="50000"/>
                </a:schemeClr>
              </a:solidFill>
              <a:latin typeface="+mn-lt"/>
              <a:ea typeface="+mn-ea"/>
              <a:cs typeface="+mn-cs"/>
            </a:rPr>
            <a:t>Profit View</a:t>
          </a:r>
        </a:p>
      </xdr:txBody>
    </xdr:sp>
    <xdr:clientData/>
  </xdr:twoCellAnchor>
  <xdr:twoCellAnchor>
    <xdr:from>
      <xdr:col>11</xdr:col>
      <xdr:colOff>22860</xdr:colOff>
      <xdr:row>1</xdr:row>
      <xdr:rowOff>160020</xdr:rowOff>
    </xdr:from>
    <xdr:to>
      <xdr:col>12</xdr:col>
      <xdr:colOff>441960</xdr:colOff>
      <xdr:row>3</xdr:row>
      <xdr:rowOff>53340</xdr:rowOff>
    </xdr:to>
    <xdr:sp macro="" textlink="">
      <xdr:nvSpPr>
        <xdr:cNvPr id="62" name="Rectangle: Rounded Corners 61">
          <a:hlinkClick xmlns:r="http://schemas.openxmlformats.org/officeDocument/2006/relationships" r:id="rId12" tooltip="Third Dashboard"/>
          <a:extLst>
            <a:ext uri="{FF2B5EF4-FFF2-40B4-BE49-F238E27FC236}">
              <a16:creationId xmlns:a16="http://schemas.microsoft.com/office/drawing/2014/main" id="{00000000-0008-0000-0600-00003E000000}"/>
            </a:ext>
          </a:extLst>
        </xdr:cNvPr>
        <xdr:cNvSpPr/>
      </xdr:nvSpPr>
      <xdr:spPr>
        <a:xfrm>
          <a:off x="6728460" y="342900"/>
          <a:ext cx="1028700" cy="259080"/>
        </a:xfrm>
        <a:prstGeom prst="roundRect">
          <a:avLst/>
        </a:prstGeom>
        <a:solidFill>
          <a:srgbClr val="E0D2E6"/>
        </a:solidFill>
        <a:ln>
          <a:noFill/>
        </a:ln>
        <a:effectLst>
          <a:glow>
            <a:schemeClr val="accent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300" b="1">
              <a:solidFill>
                <a:schemeClr val="bg1">
                  <a:lumMod val="50000"/>
                </a:schemeClr>
              </a:solidFill>
            </a:rPr>
            <a:t>Store</a:t>
          </a:r>
        </a:p>
      </xdr:txBody>
    </xdr:sp>
    <xdr:clientData/>
  </xdr:twoCellAnchor>
  <xdr:twoCellAnchor>
    <xdr:from>
      <xdr:col>9</xdr:col>
      <xdr:colOff>83820</xdr:colOff>
      <xdr:row>1</xdr:row>
      <xdr:rowOff>160020</xdr:rowOff>
    </xdr:from>
    <xdr:to>
      <xdr:col>10</xdr:col>
      <xdr:colOff>502920</xdr:colOff>
      <xdr:row>3</xdr:row>
      <xdr:rowOff>53340</xdr:rowOff>
    </xdr:to>
    <xdr:sp macro="" textlink="">
      <xdr:nvSpPr>
        <xdr:cNvPr id="66" name="Rectangle: Rounded Corners 65">
          <a:extLst>
            <a:ext uri="{FF2B5EF4-FFF2-40B4-BE49-F238E27FC236}">
              <a16:creationId xmlns:a16="http://schemas.microsoft.com/office/drawing/2014/main" id="{00000000-0008-0000-0600-000042000000}"/>
            </a:ext>
          </a:extLst>
        </xdr:cNvPr>
        <xdr:cNvSpPr/>
      </xdr:nvSpPr>
      <xdr:spPr>
        <a:xfrm>
          <a:off x="5570220" y="342900"/>
          <a:ext cx="1028700" cy="259080"/>
        </a:xfrm>
        <a:prstGeom prst="roundRect">
          <a:avLst/>
        </a:prstGeom>
        <a:solidFill>
          <a:srgbClr val="402866"/>
        </a:solidFill>
        <a:ln>
          <a:noFill/>
        </a:ln>
        <a:effectLst>
          <a:glow>
            <a:schemeClr val="accent1">
              <a:alpha val="40000"/>
            </a:schemeClr>
          </a:glow>
          <a:outerShdw blurRad="50800" dist="38100" dir="2700000" algn="tl" rotWithShape="0">
            <a:srgbClr val="3AC3D6">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300" b="1">
              <a:solidFill>
                <a:schemeClr val="bg1"/>
              </a:solidFill>
              <a:latin typeface="+mn-lt"/>
              <a:ea typeface="+mn-ea"/>
              <a:cs typeface="+mn-cs"/>
            </a:rPr>
            <a:t>Time Frame</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xdr:colOff>
      <xdr:row>0</xdr:row>
      <xdr:rowOff>167640</xdr:rowOff>
    </xdr:from>
    <xdr:to>
      <xdr:col>19</xdr:col>
      <xdr:colOff>486229</xdr:colOff>
      <xdr:row>4</xdr:row>
      <xdr:rowOff>45720</xdr:rowOff>
    </xdr:to>
    <xdr:sp macro="" textlink="">
      <xdr:nvSpPr>
        <xdr:cNvPr id="3" name="Rectangle: Rounded Corners 2">
          <a:extLst>
            <a:ext uri="{FF2B5EF4-FFF2-40B4-BE49-F238E27FC236}">
              <a16:creationId xmlns:a16="http://schemas.microsoft.com/office/drawing/2014/main" id="{00000000-0008-0000-0700-000003000000}"/>
            </a:ext>
          </a:extLst>
        </xdr:cNvPr>
        <xdr:cNvSpPr/>
      </xdr:nvSpPr>
      <xdr:spPr>
        <a:xfrm>
          <a:off x="7620" y="167640"/>
          <a:ext cx="12061009" cy="603794"/>
        </a:xfrm>
        <a:prstGeom prst="roundRect">
          <a:avLst>
            <a:gd name="adj" fmla="val 538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297180</xdr:colOff>
      <xdr:row>7</xdr:row>
      <xdr:rowOff>7620</xdr:rowOff>
    </xdr:from>
    <xdr:to>
      <xdr:col>19</xdr:col>
      <xdr:colOff>312420</xdr:colOff>
      <xdr:row>34</xdr:row>
      <xdr:rowOff>160020</xdr:rowOff>
    </xdr:to>
    <xdr:sp macro="" textlink="">
      <xdr:nvSpPr>
        <xdr:cNvPr id="4" name="Rectangle: Rounded Corners 3">
          <a:extLst>
            <a:ext uri="{FF2B5EF4-FFF2-40B4-BE49-F238E27FC236}">
              <a16:creationId xmlns:a16="http://schemas.microsoft.com/office/drawing/2014/main" id="{00000000-0008-0000-0700-000004000000}"/>
            </a:ext>
          </a:extLst>
        </xdr:cNvPr>
        <xdr:cNvSpPr/>
      </xdr:nvSpPr>
      <xdr:spPr>
        <a:xfrm>
          <a:off x="906780" y="1287780"/>
          <a:ext cx="10988040" cy="5090160"/>
        </a:xfrm>
        <a:prstGeom prst="roundRect">
          <a:avLst>
            <a:gd name="adj" fmla="val 2410"/>
          </a:avLst>
        </a:prstGeom>
        <a:solidFill>
          <a:schemeClr val="bg1"/>
        </a:solidFill>
        <a:ln>
          <a:noFill/>
        </a:ln>
        <a:effectLst>
          <a:outerShdw blurRad="63500" sx="101000" sy="101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224608</xdr:colOff>
      <xdr:row>0</xdr:row>
      <xdr:rowOff>0</xdr:rowOff>
    </xdr:from>
    <xdr:to>
      <xdr:col>25</xdr:col>
      <xdr:colOff>201748</xdr:colOff>
      <xdr:row>48</xdr:row>
      <xdr:rowOff>167640</xdr:rowOff>
    </xdr:to>
    <xdr:sp macro="" textlink="">
      <xdr:nvSpPr>
        <xdr:cNvPr id="5" name="Moon 4">
          <a:extLst>
            <a:ext uri="{FF2B5EF4-FFF2-40B4-BE49-F238E27FC236}">
              <a16:creationId xmlns:a16="http://schemas.microsoft.com/office/drawing/2014/main" id="{00000000-0008-0000-0700-000005000000}"/>
            </a:ext>
          </a:extLst>
        </xdr:cNvPr>
        <xdr:cNvSpPr/>
      </xdr:nvSpPr>
      <xdr:spPr>
        <a:xfrm flipH="1">
          <a:off x="11197408" y="0"/>
          <a:ext cx="4244340" cy="8945880"/>
        </a:xfrm>
        <a:prstGeom prst="moon">
          <a:avLst>
            <a:gd name="adj" fmla="val 52186"/>
          </a:avLst>
        </a:prstGeom>
        <a:solidFill>
          <a:srgbClr val="C1A5CE"/>
        </a:solidFill>
        <a:ln>
          <a:noFill/>
        </a:ln>
        <a:effectLst>
          <a:glow>
            <a:schemeClr val="accent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243840</xdr:colOff>
      <xdr:row>8</xdr:row>
      <xdr:rowOff>43542</xdr:rowOff>
    </xdr:from>
    <xdr:to>
      <xdr:col>19</xdr:col>
      <xdr:colOff>205740</xdr:colOff>
      <xdr:row>33</xdr:row>
      <xdr:rowOff>96882</xdr:rowOff>
    </xdr:to>
    <xdr:sp macro="" textlink="">
      <xdr:nvSpPr>
        <xdr:cNvPr id="6" name="Rectangle: Rounded Corners 5">
          <a:extLst>
            <a:ext uri="{FF2B5EF4-FFF2-40B4-BE49-F238E27FC236}">
              <a16:creationId xmlns:a16="http://schemas.microsoft.com/office/drawing/2014/main" id="{00000000-0008-0000-0700-000006000000}"/>
            </a:ext>
          </a:extLst>
        </xdr:cNvPr>
        <xdr:cNvSpPr/>
      </xdr:nvSpPr>
      <xdr:spPr>
        <a:xfrm>
          <a:off x="3901440" y="1494971"/>
          <a:ext cx="7886700" cy="4589054"/>
        </a:xfrm>
        <a:prstGeom prst="roundRect">
          <a:avLst>
            <a:gd name="adj" fmla="val 4761"/>
          </a:avLst>
        </a:prstGeom>
        <a:solidFill>
          <a:schemeClr val="bg1"/>
        </a:solidFill>
        <a:ln>
          <a:noFill/>
        </a:ln>
        <a:effectLst>
          <a:outerShdw blurRad="63500" sx="101000" sy="101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453390</xdr:colOff>
      <xdr:row>25</xdr:row>
      <xdr:rowOff>54792</xdr:rowOff>
    </xdr:from>
    <xdr:to>
      <xdr:col>6</xdr:col>
      <xdr:colOff>41910</xdr:colOff>
      <xdr:row>28</xdr:row>
      <xdr:rowOff>18143</xdr:rowOff>
    </xdr:to>
    <xdr:sp macro="" textlink="">
      <xdr:nvSpPr>
        <xdr:cNvPr id="9" name="Rectangle: Rounded Corners 8">
          <a:extLst>
            <a:ext uri="{FF2B5EF4-FFF2-40B4-BE49-F238E27FC236}">
              <a16:creationId xmlns:a16="http://schemas.microsoft.com/office/drawing/2014/main" id="{00000000-0008-0000-0700-000009000000}"/>
            </a:ext>
          </a:extLst>
        </xdr:cNvPr>
        <xdr:cNvSpPr/>
      </xdr:nvSpPr>
      <xdr:spPr>
        <a:xfrm>
          <a:off x="1062990" y="4626792"/>
          <a:ext cx="2636520" cy="511991"/>
        </a:xfrm>
        <a:prstGeom prst="roundRect">
          <a:avLst>
            <a:gd name="adj" fmla="val 4761"/>
          </a:avLst>
        </a:prstGeom>
        <a:solidFill>
          <a:schemeClr val="bg1"/>
        </a:solidFill>
        <a:ln>
          <a:noFill/>
        </a:ln>
        <a:effectLst>
          <a:outerShdw blurRad="63500" sx="104000" sy="104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453390</xdr:colOff>
      <xdr:row>28</xdr:row>
      <xdr:rowOff>147682</xdr:rowOff>
    </xdr:from>
    <xdr:to>
      <xdr:col>6</xdr:col>
      <xdr:colOff>41910</xdr:colOff>
      <xdr:row>31</xdr:row>
      <xdr:rowOff>108131</xdr:rowOff>
    </xdr:to>
    <xdr:sp macro="" textlink="">
      <xdr:nvSpPr>
        <xdr:cNvPr id="10" name="Rectangle: Rounded Corners 9">
          <a:extLst>
            <a:ext uri="{FF2B5EF4-FFF2-40B4-BE49-F238E27FC236}">
              <a16:creationId xmlns:a16="http://schemas.microsoft.com/office/drawing/2014/main" id="{00000000-0008-0000-0700-00000A000000}"/>
            </a:ext>
          </a:extLst>
        </xdr:cNvPr>
        <xdr:cNvSpPr/>
      </xdr:nvSpPr>
      <xdr:spPr>
        <a:xfrm>
          <a:off x="1062990" y="5268322"/>
          <a:ext cx="2636520" cy="509089"/>
        </a:xfrm>
        <a:prstGeom prst="roundRect">
          <a:avLst>
            <a:gd name="adj" fmla="val 4761"/>
          </a:avLst>
        </a:prstGeom>
        <a:solidFill>
          <a:schemeClr val="bg1"/>
        </a:solidFill>
        <a:ln>
          <a:noFill/>
        </a:ln>
        <a:effectLst>
          <a:outerShdw blurRad="63500" sx="104000" sy="104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453390</xdr:colOff>
      <xdr:row>21</xdr:row>
      <xdr:rowOff>147682</xdr:rowOff>
    </xdr:from>
    <xdr:to>
      <xdr:col>6</xdr:col>
      <xdr:colOff>41910</xdr:colOff>
      <xdr:row>24</xdr:row>
      <xdr:rowOff>108131</xdr:rowOff>
    </xdr:to>
    <xdr:sp macro="" textlink="">
      <xdr:nvSpPr>
        <xdr:cNvPr id="11" name="Rectangle: Rounded Corners 10">
          <a:extLst>
            <a:ext uri="{FF2B5EF4-FFF2-40B4-BE49-F238E27FC236}">
              <a16:creationId xmlns:a16="http://schemas.microsoft.com/office/drawing/2014/main" id="{00000000-0008-0000-0700-00000B000000}"/>
            </a:ext>
          </a:extLst>
        </xdr:cNvPr>
        <xdr:cNvSpPr/>
      </xdr:nvSpPr>
      <xdr:spPr>
        <a:xfrm>
          <a:off x="1062990" y="3988162"/>
          <a:ext cx="2636520" cy="509089"/>
        </a:xfrm>
        <a:prstGeom prst="roundRect">
          <a:avLst>
            <a:gd name="adj" fmla="val 4761"/>
          </a:avLst>
        </a:prstGeom>
        <a:solidFill>
          <a:schemeClr val="bg1"/>
        </a:solidFill>
        <a:ln>
          <a:noFill/>
        </a:ln>
        <a:effectLst>
          <a:outerShdw blurRad="63500" sx="104000" sy="104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358140</xdr:colOff>
      <xdr:row>10</xdr:row>
      <xdr:rowOff>137160</xdr:rowOff>
    </xdr:from>
    <xdr:to>
      <xdr:col>11</xdr:col>
      <xdr:colOff>396240</xdr:colOff>
      <xdr:row>11</xdr:row>
      <xdr:rowOff>182879</xdr:rowOff>
    </xdr:to>
    <xdr:sp macro="" textlink="">
      <xdr:nvSpPr>
        <xdr:cNvPr id="15" name="Rectangle: Rounded Corners 14">
          <a:extLst>
            <a:ext uri="{FF2B5EF4-FFF2-40B4-BE49-F238E27FC236}">
              <a16:creationId xmlns:a16="http://schemas.microsoft.com/office/drawing/2014/main" id="{00000000-0008-0000-0700-00000F000000}"/>
            </a:ext>
          </a:extLst>
        </xdr:cNvPr>
        <xdr:cNvSpPr/>
      </xdr:nvSpPr>
      <xdr:spPr>
        <a:xfrm>
          <a:off x="4015740" y="1965960"/>
          <a:ext cx="3086100" cy="228599"/>
        </a:xfrm>
        <a:prstGeom prst="roundRect">
          <a:avLst>
            <a:gd name="adj" fmla="val 4761"/>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388620</xdr:colOff>
      <xdr:row>9</xdr:row>
      <xdr:rowOff>60960</xdr:rowOff>
    </xdr:from>
    <xdr:to>
      <xdr:col>15</xdr:col>
      <xdr:colOff>30480</xdr:colOff>
      <xdr:row>11</xdr:row>
      <xdr:rowOff>11249</xdr:rowOff>
    </xdr:to>
    <xdr:sp macro="" textlink="">
      <xdr:nvSpPr>
        <xdr:cNvPr id="20" name="Rectangle: Rounded Corners 15">
          <a:extLst>
            <a:ext uri="{FF2B5EF4-FFF2-40B4-BE49-F238E27FC236}">
              <a16:creationId xmlns:a16="http://schemas.microsoft.com/office/drawing/2014/main" id="{00000000-0008-0000-0700-000014000000}"/>
            </a:ext>
          </a:extLst>
        </xdr:cNvPr>
        <xdr:cNvSpPr/>
      </xdr:nvSpPr>
      <xdr:spPr>
        <a:xfrm>
          <a:off x="6484620" y="1706880"/>
          <a:ext cx="2689860" cy="316049"/>
        </a:xfrm>
        <a:prstGeom prst="roundRect">
          <a:avLst>
            <a:gd name="adj" fmla="val 4761"/>
          </a:avLst>
        </a:prstGeom>
        <a:solidFill>
          <a:schemeClr val="bg1"/>
        </a:solidFill>
        <a:ln>
          <a:noFill/>
        </a:ln>
        <a:effectLst>
          <a:outerShdw blurRad="63500" sx="104000" sy="104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300" baseline="0">
              <a:solidFill>
                <a:schemeClr val="tx1"/>
              </a:solidFill>
              <a:latin typeface="Arial" panose="020B0604020202020204" pitchFamily="34" charset="0"/>
              <a:cs typeface="Arial" panose="020B0604020202020204" pitchFamily="34" charset="0"/>
            </a:rPr>
            <a:t> Revenue VS Target by Stores</a:t>
          </a:r>
          <a:endParaRPr lang="en-IN" sz="1300">
            <a:solidFill>
              <a:schemeClr val="tx1"/>
            </a:solidFill>
            <a:latin typeface="Arial" panose="020B0604020202020204" pitchFamily="34" charset="0"/>
            <a:cs typeface="Arial" panose="020B0604020202020204" pitchFamily="34" charset="0"/>
          </a:endParaRPr>
        </a:p>
      </xdr:txBody>
    </xdr:sp>
    <xdr:clientData/>
  </xdr:twoCellAnchor>
  <xdr:twoCellAnchor>
    <xdr:from>
      <xdr:col>2</xdr:col>
      <xdr:colOff>510540</xdr:colOff>
      <xdr:row>9</xdr:row>
      <xdr:rowOff>38100</xdr:rowOff>
    </xdr:from>
    <xdr:to>
      <xdr:col>5</xdr:col>
      <xdr:colOff>213360</xdr:colOff>
      <xdr:row>10</xdr:row>
      <xdr:rowOff>171269</xdr:rowOff>
    </xdr:to>
    <xdr:sp macro="" textlink="">
      <xdr:nvSpPr>
        <xdr:cNvPr id="13" name="Rectangle: Rounded Corners 17">
          <a:extLst>
            <a:ext uri="{FF2B5EF4-FFF2-40B4-BE49-F238E27FC236}">
              <a16:creationId xmlns:a16="http://schemas.microsoft.com/office/drawing/2014/main" id="{00000000-0008-0000-0700-00000D000000}"/>
            </a:ext>
          </a:extLst>
        </xdr:cNvPr>
        <xdr:cNvSpPr/>
      </xdr:nvSpPr>
      <xdr:spPr>
        <a:xfrm>
          <a:off x="1729740" y="1684020"/>
          <a:ext cx="1531620" cy="316049"/>
        </a:xfrm>
        <a:prstGeom prst="roundRect">
          <a:avLst>
            <a:gd name="adj" fmla="val 4761"/>
          </a:avLst>
        </a:prstGeom>
        <a:noFill/>
        <a:ln>
          <a:noFill/>
        </a:ln>
        <a:effectLst>
          <a:outerShdw blurRad="63500" sx="104000" sy="104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i="1">
              <a:solidFill>
                <a:schemeClr val="tx1"/>
              </a:solidFill>
              <a:latin typeface="Arial" panose="020B0604020202020204" pitchFamily="34" charset="0"/>
              <a:cs typeface="Arial" panose="020B0604020202020204" pitchFamily="34" charset="0"/>
            </a:rPr>
            <a:t>Filter</a:t>
          </a:r>
          <a:r>
            <a:rPr lang="en-IN" sz="1200" i="1" baseline="0">
              <a:solidFill>
                <a:schemeClr val="tx1"/>
              </a:solidFill>
              <a:latin typeface="Arial" panose="020B0604020202020204" pitchFamily="34" charset="0"/>
              <a:cs typeface="Arial" panose="020B0604020202020204" pitchFamily="34" charset="0"/>
            </a:rPr>
            <a:t> by Month</a:t>
          </a:r>
          <a:endParaRPr lang="en-IN" sz="1200" i="1">
            <a:solidFill>
              <a:schemeClr val="tx1"/>
            </a:solidFill>
            <a:latin typeface="Arial" panose="020B0604020202020204" pitchFamily="34" charset="0"/>
            <a:cs typeface="Arial" panose="020B0604020202020204" pitchFamily="34" charset="0"/>
          </a:endParaRPr>
        </a:p>
      </xdr:txBody>
    </xdr:sp>
    <xdr:clientData/>
  </xdr:twoCellAnchor>
  <xdr:twoCellAnchor>
    <xdr:from>
      <xdr:col>2</xdr:col>
      <xdr:colOff>579120</xdr:colOff>
      <xdr:row>9</xdr:row>
      <xdr:rowOff>152400</xdr:rowOff>
    </xdr:from>
    <xdr:to>
      <xdr:col>3</xdr:col>
      <xdr:colOff>60960</xdr:colOff>
      <xdr:row>10</xdr:row>
      <xdr:rowOff>60960</xdr:rowOff>
    </xdr:to>
    <xdr:sp macro="" textlink="">
      <xdr:nvSpPr>
        <xdr:cNvPr id="22" name="Oval 21">
          <a:extLst>
            <a:ext uri="{FF2B5EF4-FFF2-40B4-BE49-F238E27FC236}">
              <a16:creationId xmlns:a16="http://schemas.microsoft.com/office/drawing/2014/main" id="{00000000-0008-0000-0700-000016000000}"/>
            </a:ext>
          </a:extLst>
        </xdr:cNvPr>
        <xdr:cNvSpPr/>
      </xdr:nvSpPr>
      <xdr:spPr>
        <a:xfrm>
          <a:off x="1798320" y="1798320"/>
          <a:ext cx="91440" cy="91440"/>
        </a:xfrm>
        <a:prstGeom prst="ellipse">
          <a:avLst/>
        </a:prstGeom>
        <a:solidFill>
          <a:srgbClr val="C1A5C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270510</xdr:colOff>
      <xdr:row>22</xdr:row>
      <xdr:rowOff>53340</xdr:rowOff>
    </xdr:from>
    <xdr:to>
      <xdr:col>4</xdr:col>
      <xdr:colOff>419100</xdr:colOff>
      <xdr:row>24</xdr:row>
      <xdr:rowOff>38100</xdr:rowOff>
    </xdr:to>
    <xdr:sp macro="" textlink="">
      <xdr:nvSpPr>
        <xdr:cNvPr id="23" name="TextBox 22">
          <a:extLst>
            <a:ext uri="{FF2B5EF4-FFF2-40B4-BE49-F238E27FC236}">
              <a16:creationId xmlns:a16="http://schemas.microsoft.com/office/drawing/2014/main" id="{00000000-0008-0000-0700-000017000000}"/>
            </a:ext>
          </a:extLst>
        </xdr:cNvPr>
        <xdr:cNvSpPr txBox="1"/>
      </xdr:nvSpPr>
      <xdr:spPr>
        <a:xfrm>
          <a:off x="1489710" y="4076700"/>
          <a:ext cx="136779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Arial" panose="020B0604020202020204" pitchFamily="34" charset="0"/>
              <a:cs typeface="Arial" panose="020B0604020202020204" pitchFamily="34" charset="0"/>
            </a:rPr>
            <a:t>Total Revenue</a:t>
          </a:r>
        </a:p>
      </xdr:txBody>
    </xdr:sp>
    <xdr:clientData/>
  </xdr:twoCellAnchor>
  <xdr:twoCellAnchor>
    <xdr:from>
      <xdr:col>2</xdr:col>
      <xdr:colOff>194310</xdr:colOff>
      <xdr:row>25</xdr:row>
      <xdr:rowOff>146231</xdr:rowOff>
    </xdr:from>
    <xdr:to>
      <xdr:col>4</xdr:col>
      <xdr:colOff>342900</xdr:colOff>
      <xdr:row>27</xdr:row>
      <xdr:rowOff>130991</xdr:rowOff>
    </xdr:to>
    <xdr:sp macro="" textlink="">
      <xdr:nvSpPr>
        <xdr:cNvPr id="7" name="TextBox 25">
          <a:extLst>
            <a:ext uri="{FF2B5EF4-FFF2-40B4-BE49-F238E27FC236}">
              <a16:creationId xmlns:a16="http://schemas.microsoft.com/office/drawing/2014/main" id="{00000000-0008-0000-0700-000007000000}"/>
            </a:ext>
          </a:extLst>
        </xdr:cNvPr>
        <xdr:cNvSpPr txBox="1"/>
      </xdr:nvSpPr>
      <xdr:spPr>
        <a:xfrm>
          <a:off x="1413510" y="4718231"/>
          <a:ext cx="136779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Arial" panose="020B0604020202020204" pitchFamily="34" charset="0"/>
              <a:cs typeface="Arial" panose="020B0604020202020204" pitchFamily="34" charset="0"/>
            </a:rPr>
            <a:t>Total Target</a:t>
          </a:r>
        </a:p>
      </xdr:txBody>
    </xdr:sp>
    <xdr:clientData/>
  </xdr:twoCellAnchor>
  <xdr:twoCellAnchor>
    <xdr:from>
      <xdr:col>2</xdr:col>
      <xdr:colOff>259080</xdr:colOff>
      <xdr:row>29</xdr:row>
      <xdr:rowOff>33382</xdr:rowOff>
    </xdr:from>
    <xdr:to>
      <xdr:col>4</xdr:col>
      <xdr:colOff>262890</xdr:colOff>
      <xdr:row>31</xdr:row>
      <xdr:rowOff>18142</xdr:rowOff>
    </xdr:to>
    <xdr:sp macro="" textlink="">
      <xdr:nvSpPr>
        <xdr:cNvPr id="12" name="TextBox 26">
          <a:extLst>
            <a:ext uri="{FF2B5EF4-FFF2-40B4-BE49-F238E27FC236}">
              <a16:creationId xmlns:a16="http://schemas.microsoft.com/office/drawing/2014/main" id="{00000000-0008-0000-0700-00000C000000}"/>
            </a:ext>
          </a:extLst>
        </xdr:cNvPr>
        <xdr:cNvSpPr txBox="1"/>
      </xdr:nvSpPr>
      <xdr:spPr>
        <a:xfrm>
          <a:off x="1478280" y="5336902"/>
          <a:ext cx="122301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Arial" panose="020B0604020202020204" pitchFamily="34" charset="0"/>
              <a:cs typeface="Arial" panose="020B0604020202020204" pitchFamily="34" charset="0"/>
            </a:rPr>
            <a:t>Variance</a:t>
          </a:r>
          <a:r>
            <a:rPr lang="en-IN" sz="1400" baseline="0">
              <a:latin typeface="Arial" panose="020B0604020202020204" pitchFamily="34" charset="0"/>
              <a:cs typeface="Arial" panose="020B0604020202020204" pitchFamily="34" charset="0"/>
            </a:rPr>
            <a:t> %</a:t>
          </a:r>
          <a:endParaRPr lang="en-IN" sz="1400">
            <a:latin typeface="Arial" panose="020B0604020202020204" pitchFamily="34" charset="0"/>
            <a:cs typeface="Arial" panose="020B0604020202020204" pitchFamily="34" charset="0"/>
          </a:endParaRPr>
        </a:p>
      </xdr:txBody>
    </xdr:sp>
    <xdr:clientData/>
  </xdr:twoCellAnchor>
  <xdr:twoCellAnchor>
    <xdr:from>
      <xdr:col>4</xdr:col>
      <xdr:colOff>247650</xdr:colOff>
      <xdr:row>22</xdr:row>
      <xdr:rowOff>71482</xdr:rowOff>
    </xdr:from>
    <xdr:to>
      <xdr:col>6</xdr:col>
      <xdr:colOff>137160</xdr:colOff>
      <xdr:row>24</xdr:row>
      <xdr:rowOff>21771</xdr:rowOff>
    </xdr:to>
    <xdr:sp macro="" textlink="'Analysis 1'!B6">
      <xdr:nvSpPr>
        <xdr:cNvPr id="21" name="Rectangle: Rounded Corners 17">
          <a:extLst>
            <a:ext uri="{FF2B5EF4-FFF2-40B4-BE49-F238E27FC236}">
              <a16:creationId xmlns:a16="http://schemas.microsoft.com/office/drawing/2014/main" id="{00000000-0008-0000-0700-000015000000}"/>
            </a:ext>
          </a:extLst>
        </xdr:cNvPr>
        <xdr:cNvSpPr/>
      </xdr:nvSpPr>
      <xdr:spPr>
        <a:xfrm>
          <a:off x="2686050" y="4094842"/>
          <a:ext cx="1108710" cy="316049"/>
        </a:xfrm>
        <a:prstGeom prst="roundRect">
          <a:avLst>
            <a:gd name="adj" fmla="val 4761"/>
          </a:avLst>
        </a:prstGeom>
        <a:noFill/>
        <a:ln>
          <a:noFill/>
        </a:ln>
        <a:effectLst>
          <a:outerShdw blurRad="63500" sx="104000" sy="104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F24D535-B43A-45A4-92CD-6C8817201307}" type="TxLink">
            <a:rPr lang="en-US" sz="1800" b="0" i="0" u="none" strike="noStrike">
              <a:solidFill>
                <a:srgbClr val="402866"/>
              </a:solidFill>
              <a:latin typeface="Calibri"/>
              <a:ea typeface="Calibri"/>
              <a:cs typeface="Calibri"/>
            </a:rPr>
            <a:pPr algn="ctr"/>
            <a:t>$5.4M</a:t>
          </a:fld>
          <a:endParaRPr lang="en-IN" sz="3200" b="0">
            <a:solidFill>
              <a:srgbClr val="402866"/>
            </a:solidFill>
            <a:latin typeface="Arial" panose="020B0604020202020204" pitchFamily="34" charset="0"/>
            <a:cs typeface="Arial" panose="020B0604020202020204" pitchFamily="34" charset="0"/>
          </a:endParaRPr>
        </a:p>
      </xdr:txBody>
    </xdr:sp>
    <xdr:clientData/>
  </xdr:twoCellAnchor>
  <xdr:twoCellAnchor>
    <xdr:from>
      <xdr:col>4</xdr:col>
      <xdr:colOff>224790</xdr:colOff>
      <xdr:row>25</xdr:row>
      <xdr:rowOff>138612</xdr:rowOff>
    </xdr:from>
    <xdr:to>
      <xdr:col>5</xdr:col>
      <xdr:colOff>445770</xdr:colOff>
      <xdr:row>27</xdr:row>
      <xdr:rowOff>88901</xdr:rowOff>
    </xdr:to>
    <xdr:sp macro="" textlink="#REF!">
      <xdr:nvSpPr>
        <xdr:cNvPr id="24" name="Rectangle: Rounded Corners 17">
          <a:extLst>
            <a:ext uri="{FF2B5EF4-FFF2-40B4-BE49-F238E27FC236}">
              <a16:creationId xmlns:a16="http://schemas.microsoft.com/office/drawing/2014/main" id="{00000000-0008-0000-0700-000018000000}"/>
            </a:ext>
          </a:extLst>
        </xdr:cNvPr>
        <xdr:cNvSpPr/>
      </xdr:nvSpPr>
      <xdr:spPr>
        <a:xfrm>
          <a:off x="2663190" y="4710612"/>
          <a:ext cx="830580" cy="316049"/>
        </a:xfrm>
        <a:prstGeom prst="roundRect">
          <a:avLst>
            <a:gd name="adj" fmla="val 4761"/>
          </a:avLst>
        </a:prstGeom>
        <a:noFill/>
        <a:ln>
          <a:noFill/>
        </a:ln>
        <a:effectLst>
          <a:outerShdw blurRad="63500" sx="104000" sy="104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A24A1CA-1DB7-4EC7-8E54-206C075EB2A3}" type="TxLink">
            <a:rPr lang="en-US" sz="1600" b="0" i="0" u="none" strike="noStrike">
              <a:solidFill>
                <a:srgbClr val="000000"/>
              </a:solidFill>
              <a:latin typeface="Calibri"/>
              <a:ea typeface="Calibri"/>
              <a:cs typeface="Calibri"/>
            </a:rPr>
            <a:pPr algn="ctr"/>
            <a:t> </a:t>
          </a:fld>
          <a:endParaRPr lang="en-IN" sz="2800">
            <a:solidFill>
              <a:schemeClr val="tx1"/>
            </a:solidFill>
            <a:latin typeface="Arial" panose="020B0604020202020204" pitchFamily="34" charset="0"/>
            <a:cs typeface="Arial" panose="020B0604020202020204" pitchFamily="34" charset="0"/>
          </a:endParaRPr>
        </a:p>
      </xdr:txBody>
    </xdr:sp>
    <xdr:clientData/>
  </xdr:twoCellAnchor>
  <xdr:twoCellAnchor>
    <xdr:from>
      <xdr:col>6</xdr:col>
      <xdr:colOff>396240</xdr:colOff>
      <xdr:row>11</xdr:row>
      <xdr:rowOff>167640</xdr:rowOff>
    </xdr:from>
    <xdr:to>
      <xdr:col>18</xdr:col>
      <xdr:colOff>480060</xdr:colOff>
      <xdr:row>32</xdr:row>
      <xdr:rowOff>160020</xdr:rowOff>
    </xdr:to>
    <mc:AlternateContent xmlns:mc="http://schemas.openxmlformats.org/markup-compatibility/2006">
      <mc:Choice xmlns:we="http://schemas.microsoft.com/office/webextensions/webextension/2010/11" Requires="we">
        <xdr:graphicFrame macro="">
          <xdr:nvGraphicFramePr>
            <xdr:cNvPr id="27" name="Add-in 26" title="Zebra BI Tables for Office">
              <a:extLst>
                <a:ext uri="{FF2B5EF4-FFF2-40B4-BE49-F238E27FC236}">
                  <a16:creationId xmlns:a16="http://schemas.microsoft.com/office/drawing/2014/main" id="{00000000-0008-0000-0700-00001B000000}"/>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27" name="Add-in 26" title="Zebra BI Tables for Office">
              <a:extLst>
                <a:ext uri="{FF2B5EF4-FFF2-40B4-BE49-F238E27FC236}">
                  <a16:creationId xmlns:a16="http://schemas.microsoft.com/office/drawing/2014/main" id="{00000000-0008-0000-0700-00001B000000}"/>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twoCellAnchor>
    <xdr:from>
      <xdr:col>6</xdr:col>
      <xdr:colOff>518160</xdr:colOff>
      <xdr:row>12</xdr:row>
      <xdr:rowOff>137160</xdr:rowOff>
    </xdr:from>
    <xdr:to>
      <xdr:col>8</xdr:col>
      <xdr:colOff>53340</xdr:colOff>
      <xdr:row>13</xdr:row>
      <xdr:rowOff>144780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4175760" y="2331720"/>
          <a:ext cx="75438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Store</a:t>
          </a:r>
        </a:p>
      </xdr:txBody>
    </xdr:sp>
    <xdr:clientData/>
  </xdr:twoCellAnchor>
  <xdr:twoCellAnchor>
    <xdr:from>
      <xdr:col>6</xdr:col>
      <xdr:colOff>396240</xdr:colOff>
      <xdr:row>11</xdr:row>
      <xdr:rowOff>62410</xdr:rowOff>
    </xdr:from>
    <xdr:to>
      <xdr:col>10</xdr:col>
      <xdr:colOff>365760</xdr:colOff>
      <xdr:row>12</xdr:row>
      <xdr:rowOff>152400</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4053840" y="2074090"/>
          <a:ext cx="2407920" cy="2728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100"/>
        </a:p>
      </xdr:txBody>
    </xdr:sp>
    <xdr:clientData/>
  </xdr:twoCellAnchor>
  <xdr:twoCellAnchor editAs="oneCell">
    <xdr:from>
      <xdr:col>1</xdr:col>
      <xdr:colOff>594360</xdr:colOff>
      <xdr:row>10</xdr:row>
      <xdr:rowOff>182879</xdr:rowOff>
    </xdr:from>
    <xdr:to>
      <xdr:col>6</xdr:col>
      <xdr:colOff>42960</xdr:colOff>
      <xdr:row>20</xdr:row>
      <xdr:rowOff>46079</xdr:rowOff>
    </xdr:to>
    <mc:AlternateContent xmlns:mc="http://schemas.openxmlformats.org/markup-compatibility/2006" xmlns:a14="http://schemas.microsoft.com/office/drawing/2010/main">
      <mc:Choice Requires="a14">
        <xdr:graphicFrame macro="">
          <xdr:nvGraphicFramePr>
            <xdr:cNvPr id="29" name="Month 3">
              <a:extLst>
                <a:ext uri="{FF2B5EF4-FFF2-40B4-BE49-F238E27FC236}">
                  <a16:creationId xmlns:a16="http://schemas.microsoft.com/office/drawing/2014/main" id="{00000000-0008-0000-0700-00001D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1203960" y="2011679"/>
              <a:ext cx="2496600" cy="169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300990</xdr:colOff>
      <xdr:row>25</xdr:row>
      <xdr:rowOff>146232</xdr:rowOff>
    </xdr:from>
    <xdr:to>
      <xdr:col>6</xdr:col>
      <xdr:colOff>68580</xdr:colOff>
      <xdr:row>27</xdr:row>
      <xdr:rowOff>96521</xdr:rowOff>
    </xdr:to>
    <xdr:sp macro="" textlink="'Analysis 1'!L6">
      <xdr:nvSpPr>
        <xdr:cNvPr id="31" name="Rectangle: Rounded Corners 17">
          <a:extLst>
            <a:ext uri="{FF2B5EF4-FFF2-40B4-BE49-F238E27FC236}">
              <a16:creationId xmlns:a16="http://schemas.microsoft.com/office/drawing/2014/main" id="{00000000-0008-0000-0700-00001F000000}"/>
            </a:ext>
          </a:extLst>
        </xdr:cNvPr>
        <xdr:cNvSpPr/>
      </xdr:nvSpPr>
      <xdr:spPr>
        <a:xfrm>
          <a:off x="2739390" y="4718232"/>
          <a:ext cx="986790" cy="316049"/>
        </a:xfrm>
        <a:prstGeom prst="roundRect">
          <a:avLst>
            <a:gd name="adj" fmla="val 4761"/>
          </a:avLst>
        </a:prstGeom>
        <a:noFill/>
        <a:ln>
          <a:noFill/>
        </a:ln>
        <a:effectLst>
          <a:outerShdw blurRad="63500" sx="104000" sy="104000" algn="ctr" rotWithShape="0">
            <a:srgbClr val="C1A5CE">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DD1D834-E356-4940-BA6D-CF6CFEC20E9A}" type="TxLink">
            <a:rPr lang="en-US" sz="1800" b="0" i="0" u="none" strike="noStrike">
              <a:solidFill>
                <a:srgbClr val="402866"/>
              </a:solidFill>
              <a:latin typeface="Calibri"/>
              <a:ea typeface="Calibri"/>
              <a:cs typeface="Calibri"/>
            </a:rPr>
            <a:pPr algn="ctr"/>
            <a:t>$5.3M</a:t>
          </a:fld>
          <a:endParaRPr lang="en-IN" sz="1800">
            <a:solidFill>
              <a:srgbClr val="402866"/>
            </a:solidFill>
            <a:latin typeface="Arial" panose="020B0604020202020204" pitchFamily="34" charset="0"/>
            <a:cs typeface="Arial" panose="020B06040202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4</xdr:col>
          <xdr:colOff>335280</xdr:colOff>
          <xdr:row>29</xdr:row>
          <xdr:rowOff>53340</xdr:rowOff>
        </xdr:from>
        <xdr:to>
          <xdr:col>6</xdr:col>
          <xdr:colOff>22860</xdr:colOff>
          <xdr:row>30</xdr:row>
          <xdr:rowOff>175260</xdr:rowOff>
        </xdr:to>
        <xdr:pic>
          <xdr:nvPicPr>
            <xdr:cNvPr id="30" name="Picture 29">
              <a:extLst>
                <a:ext uri="{FF2B5EF4-FFF2-40B4-BE49-F238E27FC236}">
                  <a16:creationId xmlns:a16="http://schemas.microsoft.com/office/drawing/2014/main" id="{00000000-0008-0000-0700-00001E000000}"/>
                </a:ext>
              </a:extLst>
            </xdr:cNvPr>
            <xdr:cNvPicPr>
              <a:picLocks noChangeAspect="1" noChangeArrowheads="1"/>
              <a:extLst>
                <a:ext uri="{84589F7E-364E-4C9E-8A38-B11213B215E9}">
                  <a14:cameraTool cellRange="'Analysis 1'!$F$13" spid="_x0000_s2236"/>
                </a:ext>
              </a:extLst>
            </xdr:cNvPicPr>
          </xdr:nvPicPr>
          <xdr:blipFill>
            <a:blip xmlns:r="http://schemas.openxmlformats.org/officeDocument/2006/relationships" r:embed="rId3"/>
            <a:srcRect/>
            <a:stretch>
              <a:fillRect/>
            </a:stretch>
          </xdr:blipFill>
          <xdr:spPr bwMode="auto">
            <a:xfrm>
              <a:off x="2773680" y="5356860"/>
              <a:ext cx="906780" cy="3048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xdr:col>
      <xdr:colOff>566424</xdr:colOff>
      <xdr:row>29</xdr:row>
      <xdr:rowOff>28238</xdr:rowOff>
    </xdr:from>
    <xdr:to>
      <xdr:col>2</xdr:col>
      <xdr:colOff>309877</xdr:colOff>
      <xdr:row>31</xdr:row>
      <xdr:rowOff>15531</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6024" y="5331758"/>
          <a:ext cx="353053" cy="353053"/>
        </a:xfrm>
        <a:prstGeom prst="rect">
          <a:avLst/>
        </a:prstGeom>
      </xdr:spPr>
    </xdr:pic>
    <xdr:clientData/>
  </xdr:twoCellAnchor>
  <xdr:twoCellAnchor editAs="oneCell">
    <xdr:from>
      <xdr:col>1</xdr:col>
      <xdr:colOff>572360</xdr:colOff>
      <xdr:row>25</xdr:row>
      <xdr:rowOff>138649</xdr:rowOff>
    </xdr:from>
    <xdr:to>
      <xdr:col>2</xdr:col>
      <xdr:colOff>303940</xdr:colOff>
      <xdr:row>27</xdr:row>
      <xdr:rowOff>114069</xdr:rowOff>
    </xdr:to>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81960" y="4710649"/>
          <a:ext cx="341180" cy="341180"/>
        </a:xfrm>
        <a:prstGeom prst="rect">
          <a:avLst/>
        </a:prstGeom>
      </xdr:spPr>
    </xdr:pic>
    <xdr:clientData/>
  </xdr:twoCellAnchor>
  <xdr:twoCellAnchor editAs="oneCell">
    <xdr:from>
      <xdr:col>1</xdr:col>
      <xdr:colOff>576721</xdr:colOff>
      <xdr:row>22</xdr:row>
      <xdr:rowOff>74901</xdr:rowOff>
    </xdr:from>
    <xdr:to>
      <xdr:col>2</xdr:col>
      <xdr:colOff>299580</xdr:colOff>
      <xdr:row>24</xdr:row>
      <xdr:rowOff>41600</xdr:rowOff>
    </xdr:to>
    <xdr:pic>
      <xdr:nvPicPr>
        <xdr:cNvPr id="19" name="Picture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86321" y="4098261"/>
          <a:ext cx="332459" cy="332459"/>
        </a:xfrm>
        <a:prstGeom prst="rect">
          <a:avLst/>
        </a:prstGeom>
      </xdr:spPr>
    </xdr:pic>
    <xdr:clientData/>
  </xdr:twoCellAnchor>
  <xdr:twoCellAnchor>
    <xdr:from>
      <xdr:col>0</xdr:col>
      <xdr:colOff>342900</xdr:colOff>
      <xdr:row>1</xdr:row>
      <xdr:rowOff>0</xdr:rowOff>
    </xdr:from>
    <xdr:to>
      <xdr:col>7</xdr:col>
      <xdr:colOff>175260</xdr:colOff>
      <xdr:row>4</xdr:row>
      <xdr:rowOff>38100</xdr:rowOff>
    </xdr:to>
    <xdr:sp macro="" textlink="'Analysis 2'!BL22">
      <xdr:nvSpPr>
        <xdr:cNvPr id="32" name="TextBox 31">
          <a:extLst>
            <a:ext uri="{FF2B5EF4-FFF2-40B4-BE49-F238E27FC236}">
              <a16:creationId xmlns:a16="http://schemas.microsoft.com/office/drawing/2014/main" id="{00000000-0008-0000-0700-000020000000}"/>
            </a:ext>
          </a:extLst>
        </xdr:cNvPr>
        <xdr:cNvSpPr txBox="1"/>
      </xdr:nvSpPr>
      <xdr:spPr>
        <a:xfrm>
          <a:off x="342900" y="182880"/>
          <a:ext cx="409956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soft" dir="t">
              <a:rot lat="0" lon="0" rev="15600000"/>
            </a:lightRig>
          </a:scene3d>
          <a:sp3d extrusionH="57150" prstMaterial="softEdge">
            <a:bevelT w="25400" h="38100"/>
          </a:sp3d>
        </a:bodyPr>
        <a:lstStyle/>
        <a:p>
          <a:pPr algn="ctr"/>
          <a:r>
            <a:rPr lang="en-IN" sz="2800" b="1" u="none" cap="none" spc="0">
              <a:ln/>
              <a:solidFill>
                <a:srgbClr val="8A50C4"/>
              </a:solidFill>
              <a:effectLst>
                <a:glow rad="228600">
                  <a:schemeClr val="accent4">
                    <a:satMod val="175000"/>
                    <a:alpha val="40000"/>
                  </a:schemeClr>
                </a:glow>
              </a:effectLst>
            </a:rPr>
            <a:t>Kix Business</a:t>
          </a:r>
          <a:r>
            <a:rPr lang="en-IN" sz="2800" b="1" u="none" cap="none" spc="0" baseline="0">
              <a:ln/>
              <a:solidFill>
                <a:srgbClr val="8A50C4"/>
              </a:solidFill>
              <a:effectLst>
                <a:glow rad="228600">
                  <a:schemeClr val="accent4">
                    <a:satMod val="175000"/>
                    <a:alpha val="40000"/>
                  </a:schemeClr>
                </a:glow>
              </a:effectLst>
            </a:rPr>
            <a:t> Dashboard</a:t>
          </a:r>
          <a:endParaRPr lang="en-IN" sz="2800" b="1" u="none" cap="none" spc="0">
            <a:ln/>
            <a:solidFill>
              <a:srgbClr val="8A50C4"/>
            </a:solidFill>
            <a:effectLst>
              <a:glow rad="228600">
                <a:schemeClr val="accent4">
                  <a:satMod val="175000"/>
                  <a:alpha val="40000"/>
                </a:schemeClr>
              </a:glow>
            </a:effectLst>
          </a:endParaRPr>
        </a:p>
      </xdr:txBody>
    </xdr:sp>
    <xdr:clientData/>
  </xdr:twoCellAnchor>
  <xdr:twoCellAnchor>
    <xdr:from>
      <xdr:col>7</xdr:col>
      <xdr:colOff>152400</xdr:colOff>
      <xdr:row>1</xdr:row>
      <xdr:rowOff>152400</xdr:rowOff>
    </xdr:from>
    <xdr:to>
      <xdr:col>8</xdr:col>
      <xdr:colOff>571500</xdr:colOff>
      <xdr:row>3</xdr:row>
      <xdr:rowOff>45720</xdr:rowOff>
    </xdr:to>
    <xdr:sp macro="" textlink="">
      <xdr:nvSpPr>
        <xdr:cNvPr id="33" name="Rectangle: Rounded Corners 32">
          <a:hlinkClick xmlns:r="http://schemas.openxmlformats.org/officeDocument/2006/relationships" r:id="rId7" tooltip="First Dashboard"/>
          <a:extLst>
            <a:ext uri="{FF2B5EF4-FFF2-40B4-BE49-F238E27FC236}">
              <a16:creationId xmlns:a16="http://schemas.microsoft.com/office/drawing/2014/main" id="{00000000-0008-0000-0700-000021000000}"/>
            </a:ext>
          </a:extLst>
        </xdr:cNvPr>
        <xdr:cNvSpPr/>
      </xdr:nvSpPr>
      <xdr:spPr>
        <a:xfrm>
          <a:off x="4419600" y="335280"/>
          <a:ext cx="1028700" cy="259080"/>
        </a:xfrm>
        <a:prstGeom prst="roundRect">
          <a:avLst/>
        </a:prstGeom>
        <a:solidFill>
          <a:srgbClr val="E0D2E6"/>
        </a:solidFill>
        <a:ln>
          <a:noFill/>
        </a:ln>
        <a:effectLst>
          <a:glow>
            <a:schemeClr val="accent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300" b="1">
              <a:solidFill>
                <a:schemeClr val="bg1">
                  <a:lumMod val="50000"/>
                </a:schemeClr>
              </a:solidFill>
              <a:latin typeface="+mn-lt"/>
              <a:ea typeface="+mn-ea"/>
              <a:cs typeface="+mn-cs"/>
            </a:rPr>
            <a:t>Profit View</a:t>
          </a:r>
        </a:p>
      </xdr:txBody>
    </xdr:sp>
    <xdr:clientData/>
  </xdr:twoCellAnchor>
  <xdr:twoCellAnchor>
    <xdr:from>
      <xdr:col>11</xdr:col>
      <xdr:colOff>22860</xdr:colOff>
      <xdr:row>1</xdr:row>
      <xdr:rowOff>152400</xdr:rowOff>
    </xdr:from>
    <xdr:to>
      <xdr:col>12</xdr:col>
      <xdr:colOff>441960</xdr:colOff>
      <xdr:row>3</xdr:row>
      <xdr:rowOff>45720</xdr:rowOff>
    </xdr:to>
    <xdr:sp macro="" textlink="">
      <xdr:nvSpPr>
        <xdr:cNvPr id="34" name="Rectangle: Rounded Corners 33">
          <a:extLst>
            <a:ext uri="{FF2B5EF4-FFF2-40B4-BE49-F238E27FC236}">
              <a16:creationId xmlns:a16="http://schemas.microsoft.com/office/drawing/2014/main" id="{00000000-0008-0000-0700-000022000000}"/>
            </a:ext>
          </a:extLst>
        </xdr:cNvPr>
        <xdr:cNvSpPr/>
      </xdr:nvSpPr>
      <xdr:spPr>
        <a:xfrm>
          <a:off x="6728460" y="335280"/>
          <a:ext cx="1028700" cy="259080"/>
        </a:xfrm>
        <a:prstGeom prst="roundRect">
          <a:avLst/>
        </a:prstGeom>
        <a:solidFill>
          <a:srgbClr val="402866"/>
        </a:solidFill>
        <a:ln>
          <a:noFill/>
        </a:ln>
        <a:effectLst>
          <a:glow>
            <a:schemeClr val="accent1">
              <a:alpha val="40000"/>
            </a:schemeClr>
          </a:glow>
          <a:outerShdw blurRad="50800" dist="38100" dir="2700000" algn="tl" rotWithShape="0">
            <a:srgbClr val="3AC3D6">
              <a:alpha val="4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300" b="1">
              <a:solidFill>
                <a:schemeClr val="bg1"/>
              </a:solidFill>
              <a:latin typeface="+mn-lt"/>
              <a:ea typeface="+mn-ea"/>
              <a:cs typeface="+mn-cs"/>
            </a:rPr>
            <a:t>Store</a:t>
          </a:r>
        </a:p>
      </xdr:txBody>
    </xdr:sp>
    <xdr:clientData/>
  </xdr:twoCellAnchor>
  <xdr:twoCellAnchor>
    <xdr:from>
      <xdr:col>9</xdr:col>
      <xdr:colOff>83820</xdr:colOff>
      <xdr:row>1</xdr:row>
      <xdr:rowOff>152400</xdr:rowOff>
    </xdr:from>
    <xdr:to>
      <xdr:col>10</xdr:col>
      <xdr:colOff>502920</xdr:colOff>
      <xdr:row>3</xdr:row>
      <xdr:rowOff>45720</xdr:rowOff>
    </xdr:to>
    <xdr:sp macro="" textlink="">
      <xdr:nvSpPr>
        <xdr:cNvPr id="35" name="Rectangle: Rounded Corners 34">
          <a:hlinkClick xmlns:r="http://schemas.openxmlformats.org/officeDocument/2006/relationships" r:id="rId8" tooltip="Second Dashboard"/>
          <a:extLst>
            <a:ext uri="{FF2B5EF4-FFF2-40B4-BE49-F238E27FC236}">
              <a16:creationId xmlns:a16="http://schemas.microsoft.com/office/drawing/2014/main" id="{00000000-0008-0000-0700-000023000000}"/>
            </a:ext>
          </a:extLst>
        </xdr:cNvPr>
        <xdr:cNvSpPr/>
      </xdr:nvSpPr>
      <xdr:spPr>
        <a:xfrm>
          <a:off x="5570220" y="335280"/>
          <a:ext cx="1028700" cy="259080"/>
        </a:xfrm>
        <a:prstGeom prst="roundRect">
          <a:avLst/>
        </a:prstGeom>
        <a:solidFill>
          <a:srgbClr val="E0D2E6"/>
        </a:solidFill>
        <a:ln>
          <a:noFill/>
        </a:ln>
        <a:effectLst>
          <a:glow>
            <a:schemeClr val="accent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300" b="1">
              <a:solidFill>
                <a:schemeClr val="bg1">
                  <a:lumMod val="50000"/>
                </a:schemeClr>
              </a:solidFill>
            </a:rPr>
            <a:t>Time Frame</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0.154139583334" backgroundQuery="1" createdVersion="7" refreshedVersion="7" minRefreshableVersion="3" recordCount="0" supportSubquery="1" supportAdvancedDrill="1" xr:uid="{8CE90518-E530-4B92-882E-ED84977B0907}">
  <cacheSource type="external" connectionId="8"/>
  <cacheFields count="4">
    <cacheField name="[Measures].[Total Revenue]" caption="Total Revenue" numFmtId="0" hierarchy="36" level="32767"/>
    <cacheField name="[Measures].[Total Target]" caption="Total Target" numFmtId="0" hierarchy="46" level="32767"/>
    <cacheField name="[Dim_SalesPerson].[Store Name].[Store Name]" caption="Store Name" numFmtId="0" hierarchy="22" level="1">
      <sharedItems count="10">
        <s v="Barron-Fleming"/>
        <s v="Berg-Trujillo"/>
        <s v="Lee-Myers"/>
        <s v="Lopez"/>
        <s v="Martinez"/>
        <s v="Miller"/>
        <s v="Myers-Lopez"/>
        <s v="Novak PLC"/>
        <s v="Thomas"/>
        <s v="Valdez"/>
      </sharedItems>
    </cacheField>
    <cacheField name="[Date].[Month].[Month]" caption="Month" numFmtId="0" hierarchy="3"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Qty Sold]" caption="Qty Sold" measure="1" displayFolder="" measureGroup="Calculations" count="0"/>
    <cacheHierarchy uniqueName="[Measures].[Total Target]" caption="Total Target" measure="1" displayFolder="" measureGroup="Calculations" count="0" oneField="1">
      <fieldsUsage count="1">
        <fieldUsage x="1"/>
      </fieldsUsage>
    </cacheHierarchy>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ions" caption="Calculations"/>
    <measureGroup name="Date" caption="Date"/>
    <measureGroup name="Dim_Customer" caption="Dim_Customer"/>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1"/>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0.154146180554" backgroundQuery="1" createdVersion="7" refreshedVersion="7" minRefreshableVersion="3" recordCount="0" supportSubquery="1" supportAdvancedDrill="1" xr:uid="{5062A2A3-DEC5-4B1C-867A-1ABFCCB7C1EC}">
  <cacheSource type="external" connectionId="8"/>
  <cacheFields count="4">
    <cacheField name="[Date].[Month].[Month]" caption="Month" numFmtId="0" hierarchy="3" level="1">
      <sharedItems count="12">
        <s v="Jan"/>
        <s v="Feb"/>
        <s v="Mar"/>
        <s v="Apr"/>
        <s v="May"/>
        <s v="Jun"/>
        <s v="Jul"/>
        <s v="Aug"/>
        <s v="Sep"/>
        <s v="Oct"/>
        <s v="Nov"/>
        <s v="Dec"/>
      </sharedItems>
    </cacheField>
    <cacheField name="[Measures].[Total Revenue]" caption="Total Revenue" numFmtId="0" hierarchy="36" level="32767"/>
    <cacheField name="[Dim_SalesPerson].[Store Name].[Store Name]" caption="Store Name" numFmtId="0" hierarchy="22" level="1">
      <sharedItems containsSemiMixedTypes="0" containsNonDate="0" containsString="0"/>
    </cacheField>
    <cacheField name="[Measures].[Total Target]" caption="Total Target" numFmtId="0" hierarchy="46" level="32767"/>
  </cacheFields>
  <cacheHierarchies count="59">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0"/>
      </fieldsUsage>
    </cacheHierarchy>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1"/>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Qty Sold]" caption="Qty Sold" measure="1" displayFolder="" measureGroup="Calculations" count="0"/>
    <cacheHierarchy uniqueName="[Measures].[Total Target]" caption="Total Target" measure="1" displayFolder="" measureGroup="Calculations" count="0" oneField="1">
      <fieldsUsage count="1">
        <fieldUsage x="3"/>
      </fieldsUsage>
    </cacheHierarchy>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ions" caption="Calculations"/>
    <measureGroup name="Date" caption="Date"/>
    <measureGroup name="Dim_Customer" caption="Dim_Customer"/>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1"/>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0.154150462964" backgroundQuery="1" createdVersion="7" refreshedVersion="7" minRefreshableVersion="3" recordCount="0" supportSubquery="1" supportAdvancedDrill="1" xr:uid="{2485C6FB-BF29-49D2-A73B-438607D247CB}">
  <cacheSource type="external" connectionId="8"/>
  <cacheFields count="4">
    <cacheField name="[Measures].[Total Revenue]" caption="Total Revenue" numFmtId="0" hierarchy="36" level="32767"/>
    <cacheField name="[Date].[Quarter].[Quarter]" caption="Quarter" numFmtId="0" hierarchy="8" level="1">
      <sharedItems count="4">
        <s v="Q-1"/>
        <s v="Q-2"/>
        <s v="Q-3"/>
        <s v="Q-4"/>
      </sharedItems>
    </cacheField>
    <cacheField name="[Dim_SalesPerson].[Store Name].[Store Name]" caption="Store Name" numFmtId="0" hierarchy="22" level="1">
      <sharedItems containsSemiMixedTypes="0" containsNonDate="0" containsString="0"/>
    </cacheField>
    <cacheField name="Dummy0" numFmtId="0" hierarchy="59" level="32767">
      <extLst>
        <ext xmlns:x14="http://schemas.microsoft.com/office/spreadsheetml/2009/9/main" uri="{63CAB8AC-B538-458d-9737-405883B0398D}">
          <x14:cacheField ignore="1"/>
        </ext>
      </extLst>
    </cacheField>
  </cacheFields>
  <cacheHierarchies count="60">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2" memberValueDatatype="130" unbalanced="0">
      <fieldsUsage count="2">
        <fieldUsage x="-1"/>
        <fieldUsage x="1"/>
      </fieldsUsage>
    </cacheHierarchy>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Qty Sold]" caption="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ate" uniqueName="[Date]" caption="Date"/>
    <dimension name="Dim_Customer" uniqueName="[Dim_Customer]" caption="Dim_Customer"/>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ions" caption="Calculations"/>
    <measureGroup name="Date" caption="Date"/>
    <measureGroup name="Dim_Customer" caption="Dim_Customer"/>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1"/>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0.154153703705" backgroundQuery="1" createdVersion="7" refreshedVersion="7" minRefreshableVersion="3" recordCount="0" supportSubquery="1" supportAdvancedDrill="1" xr:uid="{2E0E4D63-39C9-42F0-97A6-0BE24903EE6A}">
  <cacheSource type="external" connectionId="8"/>
  <cacheFields count="4">
    <cacheField name="[Measures].[Total Revenue]" caption="Total Revenue" numFmtId="0" hierarchy="36" level="32767"/>
    <cacheField name="[Date].[Day].[Day]" caption="Day" numFmtId="0" hierarchy="5" level="1">
      <sharedItems count="7">
        <s v="Sun"/>
        <s v="Mon"/>
        <s v="Tue"/>
        <s v="Wed"/>
        <s v="Thu"/>
        <s v="Fri"/>
        <s v="Sat"/>
      </sharedItems>
    </cacheField>
    <cacheField name="[Dim_SalesPerson].[Store Name].[Store Name]" caption="Store Name" numFmtId="0" hierarchy="22" level="1">
      <sharedItems containsSemiMixedTypes="0" containsNonDate="0" containsString="0"/>
    </cacheField>
    <cacheField name="Dummy0" numFmtId="0" hierarchy="59" level="32767">
      <extLst>
        <ext xmlns:x14="http://schemas.microsoft.com/office/spreadsheetml/2009/9/main" uri="{63CAB8AC-B538-458d-9737-405883B0398D}">
          <x14:cacheField ignore="1"/>
        </ext>
      </extLst>
    </cacheField>
  </cacheFields>
  <cacheHierarchies count="60">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2" memberValueDatatype="130" unbalanced="0">
      <fieldsUsage count="2">
        <fieldUsage x="-1"/>
        <fieldUsage x="1"/>
      </fieldsUsage>
    </cacheHierarchy>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Qty Sold]" caption="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ate" uniqueName="[Date]" caption="Date"/>
    <dimension name="Dim_Customer" uniqueName="[Dim_Customer]" caption="Dim_Customer"/>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ions" caption="Calculations"/>
    <measureGroup name="Date" caption="Date"/>
    <measureGroup name="Dim_Customer" caption="Dim_Customer"/>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1"/>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0.154158101854" backgroundQuery="1" createdVersion="7" refreshedVersion="7" minRefreshableVersion="3" recordCount="0" supportSubquery="1" supportAdvancedDrill="1" xr:uid="{D11DF3AF-1FF0-461C-8113-C8FA76FEAFDB}">
  <cacheSource type="external" connectionId="8"/>
  <cacheFields count="3">
    <cacheField name="[Measures].[Total Target]" caption="Total Target" numFmtId="0" hierarchy="46" level="32767"/>
    <cacheField name="[Measures].[Total Revenue]" caption="Total Revenue" numFmtId="0" hierarchy="36" level="32767"/>
    <cacheField name="[Dim_SalesPerson].[Store Name].[Store Name]" caption="Store Name" numFmtId="0" hierarchy="22"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1"/>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Qty Sold]" caption="Qty Sold" measure="1" displayFolder="" measureGroup="Calculations" count="0"/>
    <cacheHierarchy uniqueName="[Measures].[Total Target]" caption="Total Target" measure="1" displayFolder="" measureGroup="Calculations" count="0" oneField="1">
      <fieldsUsage count="1">
        <fieldUsage x="0"/>
      </fieldsUsage>
    </cacheHierarchy>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ions" caption="Calculations"/>
    <measureGroup name="Date" caption="Date"/>
    <measureGroup name="Dim_Customer" caption="Dim_Customer"/>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1"/>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3.081302777777" backgroundQuery="1" createdVersion="7" refreshedVersion="7" minRefreshableVersion="3" recordCount="0" supportSubquery="1" supportAdvancedDrill="1" xr:uid="{0D17F2C8-08C8-440C-97A8-FE806BEBAEC6}">
  <cacheSource type="external" connectionId="8"/>
  <cacheFields count="6">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Dim_Products].[Product Name].[Product Name]" caption="Product Name" numFmtId="0" hierarchy="16" level="1">
      <sharedItems count="100">
        <s v="A Splash"/>
        <s v="Above Brew"/>
        <s v="Administration Fusion"/>
        <s v="Against Rush"/>
        <s v="Alone Splash"/>
        <s v="Animal Breeze"/>
        <s v="Any Brew"/>
        <s v="Assume Mist"/>
        <s v="Attorney Mist"/>
        <s v="Audience Fusion"/>
        <s v="Bar Drop"/>
        <s v="Begin Brew"/>
        <s v="Boy Splash"/>
        <s v="Build Brew"/>
        <s v="Center Mist"/>
        <s v="Century Dew"/>
        <s v="Choice Mist"/>
        <s v="Clearly Brew"/>
        <s v="Common Splash"/>
        <s v="Dark Brew"/>
        <s v="Debate Rush"/>
        <s v="Democrat Dew"/>
        <s v="Despite Rush"/>
        <s v="Develop Breeze"/>
        <s v="Different Dew"/>
        <s v="Discussion Fusion"/>
        <s v="Door Brew"/>
        <s v="Eight Brew"/>
        <s v="Few Dew"/>
        <s v="For Splash"/>
        <s v="Friend Splash"/>
        <s v="Ground Rush"/>
        <s v="Heavy Rush"/>
        <s v="Hold Brew"/>
        <s v="Hotel Splash"/>
        <s v="Husband Rush"/>
        <s v="Include Breeze"/>
        <s v="Indeed Splash"/>
        <s v="Into Mist"/>
        <s v="Its Dew"/>
        <s v="Itself Breeze"/>
        <s v="Large Fusion"/>
        <s v="Left Breeze"/>
        <s v="Leg Rush"/>
        <s v="Let Dew"/>
        <s v="Level Splash"/>
        <s v="Majority Rush"/>
        <s v="Management Drop"/>
        <s v="Method Mist"/>
        <s v="Might Mist"/>
        <s v="Mind Dew"/>
        <s v="Minute Rush"/>
        <s v="Name Rush"/>
        <s v="Nice Mist"/>
        <s v="Note Splash"/>
        <s v="Now Mist"/>
        <s v="Of Rush"/>
        <s v="Only Dew"/>
        <s v="Onto Dew"/>
        <s v="Over Splash"/>
        <s v="Own Drop"/>
        <s v="Pay Mist"/>
        <s v="Piece Dew"/>
        <s v="Pm Fusion"/>
        <s v="Point Splash"/>
        <s v="Poor Breeze"/>
        <s v="Property Mist"/>
        <s v="Protect Rush"/>
        <s v="Question Breeze"/>
        <s v="Race Rush"/>
        <s v="Recent Splash"/>
        <s v="Record Fusion"/>
        <s v="Relate Mist"/>
        <s v="Represent Drop"/>
        <s v="Result Splash"/>
        <s v="Return Mist"/>
        <s v="Reveal Rush"/>
        <s v="Sea Drop"/>
        <s v="Second Splash"/>
        <s v="Series Mist"/>
        <s v="Side Brew"/>
        <s v="Society Rush"/>
        <s v="Soldier Splash"/>
        <s v="Somebody Fusion"/>
        <s v="Sometimes Dew"/>
        <s v="Street Breeze"/>
        <s v="Threat Mist"/>
        <s v="Throughout Fusion"/>
        <s v="Too Splash"/>
        <s v="Training Mist"/>
        <s v="Tv Breeze"/>
        <s v="Two Breeze"/>
        <s v="Value Fusion"/>
        <s v="Wait Drop"/>
        <s v="Way Splash"/>
        <s v="West Rush"/>
        <s v="What Rush"/>
        <s v="Window Dew"/>
        <s v="Woman Dew"/>
        <s v="Would Rush"/>
      </sharedItems>
    </cacheField>
    <cacheField name="[Measures].[Profit Margin]" caption="Profit Margin" numFmtId="0" hierarchy="38" level="32767"/>
    <cacheField name="[Measures].[Qty Sold]" caption="Qty Sold" numFmtId="0" hierarchy="45" level="32767"/>
    <cacheField name="[Date].[Month].[Month]" caption="Month" numFmtId="0" hierarchy="3"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5"/>
      </fieldsUsage>
    </cacheHierarchy>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2" memberValueDatatype="130" unbalanced="0">
      <fieldsUsage count="2">
        <fieldUsage x="-1"/>
        <fieldUsage x="2"/>
      </fieldsUsage>
    </cacheHierarchy>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3"/>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Qty Sold]" caption="Qty Sold" measure="1" displayFolder="" measureGroup="Calculations" count="0" oneField="1">
      <fieldsUsage count="1">
        <fieldUsage x="4"/>
      </fieldsUsage>
    </cacheHierarchy>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ions" caption="Calculations"/>
    <measureGroup name="Date" caption="Date"/>
    <measureGroup name="Dim_Customer" caption="Dim_Customer"/>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1"/>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3.081327546293" backgroundQuery="1" createdVersion="7" refreshedVersion="7" minRefreshableVersion="3" recordCount="0" supportSubquery="1" supportAdvancedDrill="1" xr:uid="{8FAAC524-62A6-4142-AD75-5BDA200E9742}">
  <cacheSource type="external" connectionId="8"/>
  <cacheFields count="6">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Dim_Products].[Product Name].[Product Name]" caption="Product Name" numFmtId="0" hierarchy="16" level="1">
      <sharedItems count="5">
        <s v="Attorney Mist"/>
        <s v="Begin Brew"/>
        <s v="Common Splash"/>
        <s v="Eight Brew"/>
        <s v="Onto Dew"/>
      </sharedItems>
    </cacheField>
    <cacheField name="[Measures].[Profit Margin]" caption="Profit Margin" numFmtId="0" hierarchy="38" level="32767"/>
    <cacheField name="[Dim_Products].[Category].[Category]" caption="Category" numFmtId="0" hierarchy="17" level="1">
      <sharedItems count="8">
        <s v="Alcoholic Beverage"/>
        <s v="Coffee"/>
        <s v="Energy Drink"/>
        <s v="Juice"/>
        <s v="Soft Drink"/>
        <s v="Sports Drink"/>
        <s v="Tea"/>
        <s v="Water"/>
      </sharedItems>
    </cacheField>
    <cacheField name="[Date].[Month].[Month]" caption="Month" numFmtId="0" hierarchy="3"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5"/>
      </fieldsUsage>
    </cacheHierarchy>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2" memberValueDatatype="130" unbalanced="0">
      <fieldsUsage count="2">
        <fieldUsage x="-1"/>
        <fieldUsage x="2"/>
      </fieldsUsage>
    </cacheHierarchy>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4"/>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3"/>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Qty Sold]" caption="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ions" caption="Calculations"/>
    <measureGroup name="Date" caption="Date"/>
    <measureGroup name="Dim_Customer" caption="Dim_Customer"/>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1"/>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3.081654166665" backgroundQuery="1" createdVersion="7" refreshedVersion="7" minRefreshableVersion="3" recordCount="0" supportSubquery="1" supportAdvancedDrill="1" xr:uid="{CE54D105-CBF9-4C64-956D-F4B7E8F824D0}">
  <cacheSource type="external" connectionId="8"/>
  <cacheFields count="3">
    <cacheField name="[Dim_Customer].[Full Name].[Full Name]" caption="Full Name" numFmtId="0" hierarchy="10" level="1">
      <sharedItems count="5">
        <s v="John Brown"/>
        <s v="Judith Simmons"/>
        <s v="Kristine Barrett"/>
        <s v="Laura Gross"/>
        <s v="Paul Noble"/>
      </sharedItems>
    </cacheField>
    <cacheField name="[Measures].[Profit Margin]" caption="Profit Margin" numFmtId="0" hierarchy="38" level="32767"/>
    <cacheField name="[Dim_Products].[Category].[Category]" caption="Category" numFmtId="0" hierarchy="17"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2"/>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Qty Sold]" caption="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ions" caption="Calculations"/>
    <measureGroup name="Date" caption="Date"/>
    <measureGroup name="Dim_Customer" caption="Dim_Customer"/>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1"/>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3.08165925926" backgroundQuery="1" createdVersion="7" refreshedVersion="7" minRefreshableVersion="3" recordCount="0" supportSubquery="1" supportAdvancedDrill="1" xr:uid="{7DFF299B-70FB-4A0C-8455-6E2861081055}">
  <cacheSource type="external" connectionId="8"/>
  <cacheFields count="4">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Average Customer Age]" caption="Average Customer Age" numFmtId="0" hierarchy="49" level="32767"/>
    <cacheField name="[Dim_Products].[Category].[Category]" caption="Category" numFmtId="0" hierarchy="17"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3"/>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Qty Sold]" caption="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oneField="1">
      <fieldsUsage count="1">
        <fieldUsage x="2"/>
      </fieldsUsage>
    </cacheHierarchy>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ions" caption="Calculations"/>
    <measureGroup name="Date" caption="Date"/>
    <measureGroup name="Dim_Customer" caption="Dim_Customer"/>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1"/>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3.081660532407" backgroundQuery="1" createdVersion="7" refreshedVersion="7" minRefreshableVersion="3" recordCount="0" supportSubquery="1" supportAdvancedDrill="1" xr:uid="{8C998340-D448-4B03-8645-304F3905FAB4}">
  <cacheSource type="external" connectionId="8"/>
  <cacheFields count="3">
    <cacheField name="[Dim_Customer].[Full Name].[Full Name]" caption="Full Name" numFmtId="0" hierarchy="10" level="1">
      <sharedItems count="5">
        <s v="Bobby Abbott"/>
        <s v="Christine Hawkins"/>
        <s v="Jeffery Powell"/>
        <s v="Lisa West"/>
        <s v="Travis Ewing"/>
      </sharedItems>
    </cacheField>
    <cacheField name="[Measures].[Profit Margin]" caption="Profit Margin" numFmtId="0" hierarchy="38" level="32767"/>
    <cacheField name="[Dim_Products].[Category].[Category]" caption="Category" numFmtId="0" hierarchy="17"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2"/>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Qty Sold]" caption="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ions" caption="Calculations"/>
    <measureGroup name="Date" caption="Date"/>
    <measureGroup name="Dim_Customer" caption="Dim_Customer"/>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1"/>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3.081661689816" backgroundQuery="1" createdVersion="7" refreshedVersion="7" minRefreshableVersion="3" recordCount="0" supportSubquery="1" supportAdvancedDrill="1" xr:uid="{651725DE-5832-4D34-8F76-2426FD2C9ECF}">
  <cacheSource type="external" connectionId="8"/>
  <cacheFields count="4">
    <cacheField name="[Dim_Customer].[Full Name].[Full Name]" caption="Full Name" numFmtId="0" hierarchy="10" level="1">
      <sharedItems count="5">
        <s v="Bobby Abbott"/>
        <s v="Christine Hawkins"/>
        <s v="Jeffery Powell"/>
        <s v="Lisa West"/>
        <s v="Travis Ewing"/>
      </sharedItems>
    </cacheField>
    <cacheField name="[Measures].[Profit Margin]" caption="Profit Margin" numFmtId="0" hierarchy="38" level="32767"/>
    <cacheField name="[Dim_Customer].[Location].[Location]" caption="Location" numFmtId="0" hierarchy="12" level="1">
      <sharedItems count="5">
        <s v="Florida"/>
        <s v="Indiana"/>
        <s v="Maryland"/>
        <s v="New York"/>
        <s v="Wisconsin"/>
      </sharedItems>
    </cacheField>
    <cacheField name="[Dim_Products].[Category].[Category]" caption="Category" numFmtId="0" hierarchy="17"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2"/>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3"/>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Qty Sold]" caption="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ions" caption="Calculations"/>
    <measureGroup name="Date" caption="Date"/>
    <measureGroup name="Dim_Customer" caption="Dim_Customer"/>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1"/>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3.081662847224" backgroundQuery="1" createdVersion="7" refreshedVersion="7" minRefreshableVersion="3" recordCount="0" supportSubquery="1" supportAdvancedDrill="1" xr:uid="{11509D1A-E4C0-44B6-863A-915E5A0BC9F0}">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Profit Margin]" caption="Profit Margin" numFmtId="0" hierarchy="38" level="32767"/>
    <cacheField name="[Dim_Customer].[Customer Age Group].[Customer Age Group]" caption="Customer Age Group" numFmtId="0" hierarchy="14" level="1">
      <sharedItems count="5">
        <s v="0-20"/>
        <s v="21-30"/>
        <s v="31-40"/>
        <s v="41-50"/>
        <s v="50+"/>
      </sharedItems>
    </cacheField>
    <cacheField name="[Dim_Products].[Category].[Category]" caption="Category" numFmtId="0" hierarchy="17"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2" memberValueDatatype="130" unbalanced="0">
      <fieldsUsage count="2">
        <fieldUsage x="-1"/>
        <fieldUsage x="3"/>
      </fieldsUsage>
    </cacheHierarchy>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4"/>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2"/>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Qty Sold]" caption="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ions" caption="Calculations"/>
    <measureGroup name="Date" caption="Date"/>
    <measureGroup name="Dim_Customer" caption="Dim_Customer"/>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1"/>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3.081664004632" backgroundQuery="1" createdVersion="7" refreshedVersion="7" minRefreshableVersion="3" recordCount="0" supportSubquery="1" supportAdvancedDrill="1" xr:uid="{7615D676-60E2-493F-B145-5E75A4BC2D30}">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Dim_Customer].[Gender].[Gender]" caption="Gender" numFmtId="0" hierarchy="11" level="1">
      <sharedItems count="2">
        <s v="Female"/>
        <s v="Male"/>
      </sharedItems>
    </cacheField>
    <cacheField name="[Measures].[Profit Margin]" caption="Profit Margin" numFmtId="0" hierarchy="38" level="32767"/>
    <cacheField name="[Dim_Products].[Category].[Category]" caption="Category" numFmtId="0" hierarchy="17"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2" memberValueDatatype="130" unbalanced="0">
      <fieldsUsage count="2">
        <fieldUsage x="-1"/>
        <fieldUsage x="2"/>
      </fieldsUsage>
    </cacheHierarchy>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4"/>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3"/>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Qty Sold]" caption="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ions" caption="Calculations"/>
    <measureGroup name="Date" caption="Date"/>
    <measureGroup name="Dim_Customer" caption="Dim_Customer"/>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1"/>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3.081665277779" backgroundQuery="1" createdVersion="7" refreshedVersion="7" minRefreshableVersion="3" recordCount="0" supportSubquery="1" supportAdvancedDrill="1" xr:uid="{DD0FDC37-348F-4B4A-A15F-022C2AEA6D5D}">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 Customers]" caption="# Customers" numFmtId="0" hierarchy="47" level="32767"/>
    <cacheField name="[Measures].[# Locations]" caption="# Locations" numFmtId="0" hierarchy="48" level="32767"/>
    <cacheField name="[Dim_Products].[Category].[Category]" caption="Category" numFmtId="0" hierarchy="17"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4"/>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Qty Sold]" caption="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oneField="1">
      <fieldsUsage count="1">
        <fieldUsage x="2"/>
      </fieldsUsage>
    </cacheHierarchy>
    <cacheHierarchy uniqueName="[Measures].[# Locations]" caption="# Locations" measure="1" displayFolder="" measureGroup="Calculations" count="0" oneField="1">
      <fieldsUsage count="1">
        <fieldUsage x="3"/>
      </fieldsUsage>
    </cacheHierarchy>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ions" caption="Calculations"/>
    <measureGroup name="Date" caption="Date"/>
    <measureGroup name="Dim_Customer" caption="Dim_Customer"/>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1"/>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3.081666666665" backgroundQuery="1" createdVersion="7" refreshedVersion="7" minRefreshableVersion="3" recordCount="0" supportSubquery="1" supportAdvancedDrill="1" xr:uid="{D7B35ED5-1373-4529-B691-FE940105B01F}">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Profit Margin]" caption="Profit Margin" numFmtId="0" hierarchy="38" level="32767"/>
    <cacheField name="[Date].[Month].[Month]" caption="Month" numFmtId="0" hierarchy="3" level="1">
      <sharedItems count="12">
        <s v="Jan"/>
        <s v="Feb"/>
        <s v="Mar"/>
        <s v="Apr"/>
        <s v="May"/>
        <s v="Jun"/>
        <s v="Jul"/>
        <s v="Aug"/>
        <s v="Sep"/>
        <s v="Oct"/>
        <s v="Nov"/>
        <s v="Dec"/>
      </sharedItems>
    </cacheField>
    <cacheField name="[Dim_Products].[Category].[Category]" caption="Category" numFmtId="0" hierarchy="17"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4"/>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2"/>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Qty Sold]" caption="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ions" caption="Calculations"/>
    <measureGroup name="Date" caption="Date"/>
    <measureGroup name="Dim_Customer" caption="Dim_Customer"/>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1"/>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3.081671643522" backgroundQuery="1" createdVersion="7" refreshedVersion="7" minRefreshableVersion="3" recordCount="0" supportSubquery="1" supportAdvancedDrill="1" xr:uid="{346DC3E0-C190-44F0-82D4-484C8E593C23}">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Profit Margin]" caption="Profit Margin" numFmtId="0" hierarchy="38" level="32767"/>
    <cacheField name="[Date].[Month].[Month]" caption="Month" numFmtId="0" hierarchy="3" level="1">
      <sharedItems count="12">
        <s v="Jan"/>
        <s v="Feb"/>
        <s v="Mar"/>
        <s v="Apr"/>
        <s v="May"/>
        <s v="Jun"/>
        <s v="Jul"/>
        <s v="Aug"/>
        <s v="Sep"/>
        <s v="Oct"/>
        <s v="Nov"/>
        <s v="Dec"/>
      </sharedItems>
    </cacheField>
    <cacheField name="[Dim_Products].[Category].[Category]" caption="Category" numFmtId="0" hierarchy="17"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4"/>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2"/>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Qty Sold]" caption="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ions" caption="Calculations"/>
    <measureGroup name="Date" caption="Date"/>
    <measureGroup name="Dim_Customer" caption="Dim_Customer"/>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1"/>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3.081673032408" backgroundQuery="1" createdVersion="7" refreshedVersion="7" minRefreshableVersion="3" recordCount="0" supportSubquery="1" supportAdvancedDrill="1" xr:uid="{A13F92C7-AA59-426A-9FBA-E18CE7FB08A7}">
  <cacheSource type="external" connectionId="8"/>
  <cacheFields count="6">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 Products]" caption="# Products" numFmtId="0" hierarchy="43" level="32767"/>
    <cacheField name="[Measures].[Return Rate]" caption="Return Rate" numFmtId="0" hierarchy="50" level="32767"/>
    <cacheField name="[Measures].[Refund Rate]" caption="Refund Rate" numFmtId="0" hierarchy="42" level="32767"/>
    <cacheField name="[Dim_Products].[Category].[Category]" caption="Category" numFmtId="0" hierarchy="17"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5"/>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oneField="1">
      <fieldsUsage count="1">
        <fieldUsage x="4"/>
      </fieldsUsage>
    </cacheHierarchy>
    <cacheHierarchy uniqueName="[Measures].[# Products]" caption="# Products" measure="1" displayFolder="" measureGroup="Calculations" count="0" oneField="1">
      <fieldsUsage count="1">
        <fieldUsage x="2"/>
      </fieldsUsage>
    </cacheHierarchy>
    <cacheHierarchy uniqueName="[Measures].[Qty Returned]" caption="Qty Returned" measure="1" displayFolder="" measureGroup="Calculations" count="0"/>
    <cacheHierarchy uniqueName="[Measures].[Qty Sold]" caption="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oneField="1">
      <fieldsUsage count="1">
        <fieldUsage x="3"/>
      </fieldsUsage>
    </cacheHierarchy>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ions" caption="Calculations"/>
    <measureGroup name="Date" caption="Date"/>
    <measureGroup name="Dim_Customer" caption="Dim_Customer"/>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1"/>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3.081674189816" backgroundQuery="1" createdVersion="7" refreshedVersion="7" minRefreshableVersion="3" recordCount="0" supportSubquery="1" supportAdvancedDrill="1" xr:uid="{A8FB1E07-815B-425A-B432-C1B75235EC94}">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Profit Margin]" caption="Profit Margin" numFmtId="0" hierarchy="38" level="32767"/>
    <cacheField name="[Date].[Day].[Day]" caption="Day" numFmtId="0" hierarchy="5" level="1">
      <sharedItems count="7">
        <s v="Sun"/>
        <s v="Mon"/>
        <s v="Tue"/>
        <s v="Wed"/>
        <s v="Thu"/>
        <s v="Fri"/>
        <s v="Sat"/>
      </sharedItems>
    </cacheField>
    <cacheField name="[Dim_Products].[Category].[Category]" caption="Category" numFmtId="0" hierarchy="17"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2" memberValueDatatype="130" unbalanced="0">
      <fieldsUsage count="2">
        <fieldUsage x="-1"/>
        <fieldUsage x="3"/>
      </fieldsUsage>
    </cacheHierarchy>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4"/>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2"/>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Qty Sold]" caption="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ions" caption="Calculations"/>
    <measureGroup name="Date" caption="Date"/>
    <measureGroup name="Dim_Customer" caption="Dim_Customer"/>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1"/>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3.081675462963" backgroundQuery="1" createdVersion="7" refreshedVersion="7" minRefreshableVersion="3" recordCount="0" supportSubquery="1" supportAdvancedDrill="1" xr:uid="{D0279CFD-39B2-47EF-B442-721F5A1199AA}">
  <cacheSource type="external" connectionId="8"/>
  <cacheFields count="4">
    <cacheField name="[Dim_Customer].[Full Name].[Full Name]" caption="Full Name" numFmtId="0" hierarchy="10" level="1">
      <sharedItems count="5">
        <s v="John Brown"/>
        <s v="Judith Simmons"/>
        <s v="Kristine Barrett"/>
        <s v="Laura Gross"/>
        <s v="Paul Noble"/>
      </sharedItems>
    </cacheField>
    <cacheField name="[Measures].[Profit Margin]" caption="Profit Margin" numFmtId="0" hierarchy="38" level="32767"/>
    <cacheField name="[Dim_Customer].[Location].[Location]" caption="Location" numFmtId="0" hierarchy="12" level="1">
      <sharedItems count="5">
        <s v="California"/>
        <s v="Michigan"/>
        <s v="Missouri"/>
        <s v="Virginia"/>
        <s v="Washington"/>
      </sharedItems>
    </cacheField>
    <cacheField name="[Dim_Products].[Category].[Category]" caption="Category" numFmtId="0" hierarchy="17"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2"/>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3"/>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Qty Sold]" caption="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ions" caption="Calculations"/>
    <measureGroup name="Date" caption="Date"/>
    <measureGroup name="Dim_Customer" caption="Dim_Customer"/>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1"/>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3.08167673611" backgroundQuery="1" createdVersion="7" refreshedVersion="7" minRefreshableVersion="3" recordCount="0" supportSubquery="1" supportAdvancedDrill="1" xr:uid="{B82D21D2-9F38-4569-842F-3A358FF65551}">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Dim_Products].[Product Name].[Product Name]" caption="Product Name" numFmtId="0" hierarchy="16" level="1">
      <sharedItems count="5">
        <s v="Attorney Mist"/>
        <s v="Begin Brew"/>
        <s v="Common Splash"/>
        <s v="Eight Brew"/>
        <s v="Onto Dew"/>
      </sharedItems>
    </cacheField>
    <cacheField name="[Measures].[Profit Margin]" caption="Profit Margin" numFmtId="0" hierarchy="38" level="32767"/>
    <cacheField name="[Dim_Products].[Category].[Category]" caption="Category" numFmtId="0" hierarchy="17"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2" memberValueDatatype="130" unbalanced="0">
      <fieldsUsage count="2">
        <fieldUsage x="-1"/>
        <fieldUsage x="2"/>
      </fieldsUsage>
    </cacheHierarchy>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4"/>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3"/>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Qty Sold]" caption="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ions" caption="Calculations"/>
    <measureGroup name="Date" caption="Date"/>
    <measureGroup name="Dim_Customer" caption="Dim_Customer"/>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1"/>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3.081678125003" backgroundQuery="1" createdVersion="7" refreshedVersion="7" minRefreshableVersion="3" recordCount="0" supportSubquery="1" supportAdvancedDrill="1" xr:uid="{8E40CCEE-5AB1-489E-B94A-35DB1405C4E9}">
  <cacheSource type="external" connectionId="8"/>
  <cacheFields count="4">
    <cacheField name="[Measures].[Total Revenue]" caption="Total Revenue" numFmtId="0" hierarchy="36" level="32767"/>
    <cacheField name="[Date].[Day Type].[Day Type]" caption="Day Type" numFmtId="0" hierarchy="7" level="1">
      <sharedItems count="2">
        <s v="Weekday"/>
        <s v="Weekend"/>
      </sharedItems>
    </cacheField>
    <cacheField name="[Dim_Products].[Category].[Category]" caption="Category" numFmtId="0" hierarchy="17" level="1">
      <sharedItems containsSemiMixedTypes="0" containsNonDate="0" containsString="0"/>
    </cacheField>
    <cacheField name="Dummy0" numFmtId="0" hierarchy="59" level="32767">
      <extLst>
        <ext xmlns:x14="http://schemas.microsoft.com/office/spreadsheetml/2009/9/main" uri="{63CAB8AC-B538-458d-9737-405883B0398D}">
          <x14:cacheField ignore="1"/>
        </ext>
      </extLst>
    </cacheField>
  </cacheFields>
  <cacheHierarchies count="60">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2" memberValueDatatype="130" unbalanced="0">
      <fieldsUsage count="2">
        <fieldUsage x="-1"/>
        <fieldUsage x="1"/>
      </fieldsUsage>
    </cacheHierarchy>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2"/>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Qty Sold]" caption="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ate" uniqueName="[Date]" caption="Date"/>
    <dimension name="Dim_Customer" uniqueName="[Dim_Customer]" caption="Dim_Customer"/>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ions" caption="Calculations"/>
    <measureGroup name="Date" caption="Date"/>
    <measureGroup name="Dim_Customer" caption="Dim_Customer"/>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1"/>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3.081679629628" backgroundQuery="1" createdVersion="7" refreshedVersion="7" minRefreshableVersion="3" recordCount="0" supportSubquery="1" supportAdvancedDrill="1" xr:uid="{73CD2953-CC02-42C0-87BE-DD81DD387E4C}">
  <cacheSource type="external" connectionId="8"/>
  <cacheFields count="12">
    <cacheField name="[Measures].[Total Revenue]" caption="Total Revenue" numFmtId="0" hierarchy="36" level="32767"/>
    <cacheField name="[Measures].[COGS]" caption="COGS" numFmtId="0" hierarchy="37" level="32767"/>
    <cacheField name="[Measures].[Profit Margin]" caption="Profit Margin" numFmtId="0" hierarchy="38" level="32767"/>
    <cacheField name="[Measures].[% Profit Margin]" caption="% Profit Margin" numFmtId="0" hierarchy="39" level="32767"/>
    <cacheField name="[Measures].[# Transactions]" caption="# Transactions" numFmtId="0" hierarchy="40" level="32767"/>
    <cacheField name="[Measures].[Total Refund]" caption="Total Refund" numFmtId="0" hierarchy="41" level="32767"/>
    <cacheField name="[Measures].[Refund Rate]" caption="Refund Rate" numFmtId="0" hierarchy="42" level="32767"/>
    <cacheField name="[Measures].[# Products]" caption="# Products" numFmtId="0" hierarchy="43" level="32767"/>
    <cacheField name="[Measures].[Qty Returned]" caption="Qty Returned" numFmtId="0" hierarchy="44" level="32767"/>
    <cacheField name="[Measures].[Qty Sold]" caption="Qty Sold" numFmtId="0" hierarchy="45" level="32767"/>
    <cacheField name="[Measures].[Total Target]" caption="Total Target" numFmtId="0" hierarchy="46" level="32767"/>
    <cacheField name="[Dim_Products].[Category].[Category]" caption="Category" numFmtId="0" hierarchy="17"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11"/>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oneField="1">
      <fieldsUsage count="1">
        <fieldUsage x="1"/>
      </fieldsUsage>
    </cacheHierarchy>
    <cacheHierarchy uniqueName="[Measures].[Profit Margin]" caption="Profit Margin" measure="1" displayFolder="" measureGroup="Calculations" count="0" oneField="1">
      <fieldsUsage count="1">
        <fieldUsage x="2"/>
      </fieldsUsage>
    </cacheHierarchy>
    <cacheHierarchy uniqueName="[Measures].[% Profit Margin]" caption="% Profit Margin" measure="1" displayFolder="" measureGroup="Calculations" count="0" oneField="1">
      <fieldsUsage count="1">
        <fieldUsage x="3"/>
      </fieldsUsage>
    </cacheHierarchy>
    <cacheHierarchy uniqueName="[Measures].[# Transactions]" caption="# Transactions" measure="1" displayFolder="" measureGroup="Calculations" count="0" oneField="1">
      <fieldsUsage count="1">
        <fieldUsage x="4"/>
      </fieldsUsage>
    </cacheHierarchy>
    <cacheHierarchy uniqueName="[Measures].[Total Refund]" caption="Total Refund" measure="1" displayFolder="" measureGroup="Calculations" count="0" oneField="1">
      <fieldsUsage count="1">
        <fieldUsage x="5"/>
      </fieldsUsage>
    </cacheHierarchy>
    <cacheHierarchy uniqueName="[Measures].[Refund Rate]" caption="Refund Rate" measure="1" displayFolder="" measureGroup="Calculations" count="0" oneField="1">
      <fieldsUsage count="1">
        <fieldUsage x="6"/>
      </fieldsUsage>
    </cacheHierarchy>
    <cacheHierarchy uniqueName="[Measures].[# Products]" caption="# Products" measure="1" displayFolder="" measureGroup="Calculations" count="0" oneField="1">
      <fieldsUsage count="1">
        <fieldUsage x="7"/>
      </fieldsUsage>
    </cacheHierarchy>
    <cacheHierarchy uniqueName="[Measures].[Qty Returned]" caption="Qty Returned" measure="1" displayFolder="" measureGroup="Calculations" count="0" oneField="1">
      <fieldsUsage count="1">
        <fieldUsage x="8"/>
      </fieldsUsage>
    </cacheHierarchy>
    <cacheHierarchy uniqueName="[Measures].[Qty Sold]" caption="Qty Sold" measure="1" displayFolder="" measureGroup="Calculations" count="0" oneField="1">
      <fieldsUsage count="1">
        <fieldUsage x="9"/>
      </fieldsUsage>
    </cacheHierarchy>
    <cacheHierarchy uniqueName="[Measures].[Total Target]" caption="Total Target" measure="1" displayFolder="" measureGroup="Calculations" count="0" oneField="1">
      <fieldsUsage count="1">
        <fieldUsage x="10"/>
      </fieldsUsage>
    </cacheHierarchy>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Products" uniqueName="[Dim_Products]" caption="Dim_Products"/>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s>
  <measureGroups count="7">
    <measureGroup name="Calculations" caption="Calculations"/>
    <measureGroup name="Date" caption="Date"/>
    <measureGroup name="Dim_Customer" caption="Dim_Customer"/>
    <measureGroup name="Dim_Products" caption="Dim_Products"/>
    <measureGroup name="Dim_SalesPerson" caption="Dim_SalesPerson"/>
    <measureGroup name="fact_table" caption="fact_table"/>
    <measureGroup name="monthly_store_targets" caption="monthly_store_targets"/>
  </measureGroups>
  <maps count="13">
    <map measureGroup="0" dimension="0"/>
    <map measureGroup="1" dimension="1"/>
    <map measureGroup="2" dimension="2"/>
    <map measureGroup="3" dimension="3"/>
    <map measureGroup="4" dimension="4"/>
    <map measureGroup="5" dimension="1"/>
    <map measureGroup="5" dimension="2"/>
    <map measureGroup="5" dimension="3"/>
    <map measureGroup="5" dimension="4"/>
    <map measureGroup="5" dimension="5"/>
    <map measureGroup="6" dimension="1"/>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0.154138773149" backgroundQuery="1" createdVersion="3" refreshedVersion="7" minRefreshableVersion="3" recordCount="0" supportSubquery="1" supportAdvancedDrill="1" xr:uid="{DB680513-777A-45D4-B2D9-DF38201206F5}">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Qty Sold]" caption="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78606452"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0.15414525463" backgroundQuery="1" createdVersion="3" refreshedVersion="7" minRefreshableVersion="3" recordCount="0" supportSubquery="1" supportAdvancedDrill="1" xr:uid="{E95435EE-B15D-436B-AE0A-3E9E74BA4004}">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Qty Sold]" caption="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90663860"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420.643351620369" backgroundQuery="1" createdVersion="3" refreshedVersion="7" minRefreshableVersion="3" recordCount="0" supportSubquery="1" supportAdvancedDrill="1" xr:uid="{4C7B3F42-46A8-451D-BAC2-2A740238B045}">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Calculations].[Measures]" caption="Measures" attribute="1" defaultMemberUniqueName="[Calculations].[Measures].[All]" allUniqueName="[Calculations].[Measures].[All]" dimensionUniqueName="[Calculations]" displayFolder="" count="0" memberValueDatatype="2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 Number]" caption="Month Number" attribute="1" defaultMemberUniqueName="[Date].[Month Number].[All]" allUniqueName="[Date].[Month Number].[All]" dimensionUniqueName="[Date]" displayFolder="" count="0" memberValueDatatype="20" unbalanced="0"/>
    <cacheHierarchy uniqueName="[Date].[Day]" caption="Day" attribute="1" defaultMemberUniqueName="[Date].[Day].[All]" allUniqueName="[Date].[Day].[All]" dimensionUniqueName="[Date]" displayFolder="" count="0" memberValueDatatype="130" unbalanced="0"/>
    <cacheHierarchy uniqueName="[Date].[Day Number]" caption="Day Number" attribute="1" defaultMemberUniqueName="[Date].[Day Number].[All]" allUniqueName="[Date].[Day Number].[All]" dimensionUniqueName="[Date]" displayFolder="" count="0" memberValueDatatype="20" unbalanced="0"/>
    <cacheHierarchy uniqueName="[Date].[Day Type]" caption="Day Type" attribute="1" defaultMemberUniqueName="[Date].[Day Type].[All]" allUniqueName="[Date].[Day 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13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Age]" caption="Age" attribute="1" defaultMemberUniqueName="[Dim_SalesPerson].[Age].[All]" allUniqueName="[Dim_SalesPerson].[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Qty Sold]" caption="Qty Sold"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 Locations]" caption="# Locations"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995949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7DC67A-71F3-4E60-A86A-07A16BF20219}" name="Main_KPIs" cacheId="23" applyNumberFormats="0" applyBorderFormats="0" applyFontFormats="0" applyPatternFormats="0" applyAlignmentFormats="0" applyWidthHeightFormats="1" dataCaption="Values" tag="e9d41d3c-080f-445b-8155-d1763c0318aa" updatedVersion="7" minRefreshableVersion="3" useAutoFormatting="1" itemPrintTitles="1" createdVersion="7" indent="0" outline="1" outlineData="1" multipleFieldFilters="0">
  <location ref="B5:L6" firstHeaderRow="0" firstDataRow="1" firstDataCol="0"/>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11">
    <i>
      <x/>
    </i>
    <i i="1">
      <x v="1"/>
    </i>
    <i i="2">
      <x v="2"/>
    </i>
    <i i="3">
      <x v="3"/>
    </i>
    <i i="4">
      <x v="4"/>
    </i>
    <i i="5">
      <x v="5"/>
    </i>
    <i i="6">
      <x v="6"/>
    </i>
    <i i="7">
      <x v="7"/>
    </i>
    <i i="8">
      <x v="8"/>
    </i>
    <i i="9">
      <x v="9"/>
    </i>
    <i i="10">
      <x v="10"/>
    </i>
  </colItems>
  <dataFields count="11">
    <dataField fld="0" subtotal="count" baseField="0" baseItem="0" numFmtId="166"/>
    <dataField fld="1" subtotal="count" baseField="0" baseItem="0" numFmtId="166"/>
    <dataField fld="2" subtotal="count" baseField="0" baseItem="0" numFmtId="166"/>
    <dataField fld="3" subtotal="count" baseField="0" baseItem="0"/>
    <dataField fld="4" subtotal="count" baseField="0" baseItem="0" numFmtId="167"/>
    <dataField fld="5" subtotal="count" baseField="0" baseItem="0" numFmtId="166"/>
    <dataField fld="6" subtotal="count" baseField="0" baseItem="0"/>
    <dataField fld="7" subtotal="count" baseField="0" baseItem="0"/>
    <dataField fld="8" subtotal="count" baseField="0" baseItem="0" numFmtId="167"/>
    <dataField fld="9" subtotal="count" baseField="0" baseItem="0" numFmtId="167"/>
    <dataField fld="10" subtotal="count" baseField="0" baseItem="0" numFmtId="166"/>
  </dataFields>
  <formats count="8">
    <format dxfId="48">
      <pivotArea outline="0" collapsedLevelsAreSubtotals="1" fieldPosition="0">
        <references count="1">
          <reference field="4294967294" count="1" selected="0">
            <x v="0"/>
          </reference>
        </references>
      </pivotArea>
    </format>
    <format dxfId="47">
      <pivotArea outline="0" collapsedLevelsAreSubtotals="1" fieldPosition="0">
        <references count="1">
          <reference field="4294967294" count="1" selected="0">
            <x v="1"/>
          </reference>
        </references>
      </pivotArea>
    </format>
    <format dxfId="46">
      <pivotArea outline="0" collapsedLevelsAreSubtotals="1" fieldPosition="0">
        <references count="1">
          <reference field="4294967294" count="1" selected="0">
            <x v="2"/>
          </reference>
        </references>
      </pivotArea>
    </format>
    <format dxfId="45">
      <pivotArea outline="0" collapsedLevelsAreSubtotals="1" fieldPosition="0">
        <references count="1">
          <reference field="4294967294" count="1" selected="0">
            <x v="5"/>
          </reference>
        </references>
      </pivotArea>
    </format>
    <format dxfId="44">
      <pivotArea outline="0" collapsedLevelsAreSubtotals="1" fieldPosition="0">
        <references count="1">
          <reference field="4294967294" count="1" selected="0">
            <x v="10"/>
          </reference>
        </references>
      </pivotArea>
    </format>
    <format dxfId="43">
      <pivotArea outline="0" collapsedLevelsAreSubtotals="1" fieldPosition="0">
        <references count="1">
          <reference field="4294967294" count="1" selected="0">
            <x v="4"/>
          </reference>
        </references>
      </pivotArea>
    </format>
    <format dxfId="42">
      <pivotArea outline="0" collapsedLevelsAreSubtotals="1" fieldPosition="0">
        <references count="1">
          <reference field="4294967294" count="1" selected="0">
            <x v="8"/>
          </reference>
        </references>
      </pivotArea>
    </format>
    <format dxfId="41">
      <pivotArea outline="0" collapsedLevelsAreSubtotals="1" fieldPosition="0">
        <references count="1">
          <reference field="4294967294" count="1" selected="0">
            <x v="9"/>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D20E25-36E5-4FEE-A8DC-3C2EDAF8C6C9}" name="PivotTable3" cacheId="2" applyNumberFormats="0" applyBorderFormats="0" applyFontFormats="0" applyPatternFormats="0" applyAlignmentFormats="0" applyWidthHeightFormats="1" dataCaption="Values" tag="62420602-af9e-4e04-b6cb-e4c65c7cf635" updatedVersion="7" minRefreshableVersion="3" useAutoFormatting="1" itemPrintTitles="1" createdVersion="7" indent="0" compact="0" compactData="0" multipleFieldFilters="0">
  <location ref="P5:R16" firstHeaderRow="0" firstDataRow="1" firstDataCol="1"/>
  <pivotFields count="4">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0">
        <item x="0"/>
        <item x="1"/>
        <item x="2"/>
        <item x="3"/>
        <item x="4"/>
        <item x="5"/>
        <item x="6"/>
        <item x="7"/>
        <item x="8"/>
        <item x="9"/>
      </items>
    </pivotField>
    <pivotField compact="0" allDrilled="1" outline="0" subtotalTop="0" showAll="0" dataSourceSort="1" defaultSubtotal="0" defaultAttributeDrillState="1"/>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fld="0" subtotal="count" baseField="0" baseItem="0"/>
    <dataField fld="1" subtotal="count" baseField="0" baseItem="0"/>
  </dataFields>
  <pivotHierarchies count="59">
    <pivotHierarchy dragToData="1"/>
    <pivotHierarchy dragToData="1"/>
    <pivotHierarchy dragToData="1"/>
    <pivotHierarchy multipleItemSelectionAllowed="1" dragToData="1">
      <members count="1" level="1">
        <member name="[Date].[Month].&amp;[De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im_SalesPerso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26AE58-6BC3-4038-BF89-E16689B3224F}" name="PivotTable1" cacheId="3" applyNumberFormats="0" applyBorderFormats="0" applyFontFormats="0" applyPatternFormats="0" applyAlignmentFormats="0" applyWidthHeightFormats="1" dataCaption="Values" tag="45dabb21-3373-47d6-a413-e1ce6f847483" updatedVersion="7" minRefreshableVersion="3" useAutoFormatting="1" itemPrintTitles="1" createdVersion="7" indent="0" compact="0" compactData="0" multipleFieldFilters="0">
  <location ref="D7:F20" firstHeaderRow="0" firstDataRow="1" firstDataCol="1"/>
  <pivotFields count="4">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compact="0" allDrilled="1" outline="0" subtotalTop="0" showAll="0" dataSourceSort="1" defaultSubtotal="0" defaultAttributeDrillState="1"/>
    <pivotField dataField="1" compact="0" outline="0" subtotalTop="0" showAll="0" defaultSubtotal="0"/>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fld="1" subtotal="count" baseField="0" baseItem="0"/>
    <dataField fld="3" subtotal="count" baseField="0" baseItem="0"/>
  </dataFields>
  <formats count="1">
    <format dxfId="24">
      <pivotArea outline="0" fieldPosition="0">
        <references count="1">
          <reference field="0" count="0" selected="0"/>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B200E3-8ECF-4DBD-9815-EA0466B32FB1}" name="PivotTable6" cacheId="5" applyNumberFormats="0" applyBorderFormats="0" applyFontFormats="0" applyPatternFormats="0" applyAlignmentFormats="0" applyWidthHeightFormats="1" dataCaption="Values" tag="82dd4f0f-c582-478b-8359-c455aa0dfd63" updatedVersion="7" minRefreshableVersion="3" useAutoFormatting="1" itemPrintTitles="1" createdVersion="7" indent="0" compact="0" compactData="0" multipleFieldFilters="0">
  <location ref="BB13:BD21"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8">
    <i>
      <x/>
    </i>
    <i>
      <x v="1"/>
    </i>
    <i>
      <x v="2"/>
    </i>
    <i>
      <x v="3"/>
    </i>
    <i>
      <x v="4"/>
    </i>
    <i>
      <x v="5"/>
    </i>
    <i>
      <x v="6"/>
    </i>
    <i t="grand">
      <x/>
    </i>
  </rowItems>
  <colFields count="1">
    <field x="-2"/>
  </colFields>
  <colItems count="2">
    <i>
      <x/>
    </i>
    <i i="1">
      <x v="1"/>
    </i>
  </colItems>
  <dataFields count="2">
    <dataField fld="0" subtotal="count" baseField="0" baseItem="0"/>
    <dataField name="Total Revenue2" fld="3" subtotal="count" showDataAs="percentDiff" baseField="1" baseItem="1048828" numFmtId="10">
      <extLst>
        <ext xmlns:x14="http://schemas.microsoft.com/office/spreadsheetml/2009/9/main" uri="{E15A36E0-9728-4e99-A89B-3F7291B0FE68}">
          <x14:dataField sourceField="0" uniqueName="[__Xl2].[Measures].[Total Revenue]"/>
        </ext>
      </extLst>
    </dataField>
  </dataFields>
  <formats count="5">
    <format dxfId="29">
      <pivotArea type="all" dataOnly="0" outline="0" fieldPosition="0"/>
    </format>
    <format dxfId="28">
      <pivotArea outline="0" collapsedLevelsAreSubtotals="1" fieldPosition="0"/>
    </format>
    <format dxfId="27">
      <pivotArea dataOnly="0" labelOnly="1" outline="0" fieldPosition="0">
        <references count="1">
          <reference field="4294967294" count="1">
            <x v="0"/>
          </reference>
        </references>
      </pivotArea>
    </format>
    <format dxfId="26">
      <pivotArea outline="0" fieldPosition="0">
        <references count="1">
          <reference field="4294967294" count="1">
            <x v="1"/>
          </reference>
        </references>
      </pivotArea>
    </format>
    <format dxfId="25">
      <pivotArea outline="0" fieldPosition="0">
        <references count="2">
          <reference field="4294967294" count="1" selected="0">
            <x v="0"/>
          </reference>
          <reference field="1" count="0" selected="0"/>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A69ADE-A635-4EF5-AFF0-D5307FDA3E69}" name="PivotTable5" cacheId="4" applyNumberFormats="0" applyBorderFormats="0" applyFontFormats="0" applyPatternFormats="0" applyAlignmentFormats="0" applyWidthHeightFormats="1" dataCaption="Values" tag="3e4b6241-b02c-45a8-b2a4-e2f70762e163" updatedVersion="7" minRefreshableVersion="3" useAutoFormatting="1" itemPrintTitles="1" createdVersion="7" indent="0" compact="0" compactData="0" multipleFieldFilters="0">
  <location ref="AG12:AI17"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5">
    <i>
      <x/>
    </i>
    <i>
      <x v="1"/>
    </i>
    <i>
      <x v="2"/>
    </i>
    <i>
      <x v="3"/>
    </i>
    <i t="grand">
      <x/>
    </i>
  </rowItems>
  <colFields count="1">
    <field x="-2"/>
  </colFields>
  <colItems count="2">
    <i>
      <x/>
    </i>
    <i i="1">
      <x v="1"/>
    </i>
  </colItems>
  <dataFields count="2">
    <dataField fld="0" subtotal="count" baseField="0" baseItem="0"/>
    <dataField name="Total Revenue2" fld="3" subtotal="count" showDataAs="percentDiff" baseField="1" baseItem="1048828" numFmtId="10">
      <extLst>
        <ext xmlns:x14="http://schemas.microsoft.com/office/spreadsheetml/2009/9/main" uri="{E15A36E0-9728-4e99-A89B-3F7291B0FE68}">
          <x14:dataField sourceField="0" uniqueName="[__Xl2].[Measures].[Total Revenue]"/>
        </ext>
      </extLst>
    </dataField>
  </dataFields>
  <formats count="6">
    <format dxfId="35">
      <pivotArea type="all" dataOnly="0" outline="0" fieldPosition="0"/>
    </format>
    <format dxfId="34">
      <pivotArea outline="0" collapsedLevelsAreSubtotals="1" fieldPosition="0"/>
    </format>
    <format dxfId="33">
      <pivotArea dataOnly="0" labelOnly="1" outline="0" fieldPosition="0">
        <references count="1">
          <reference field="4294967294" count="1">
            <x v="0"/>
          </reference>
        </references>
      </pivotArea>
    </format>
    <format dxfId="32">
      <pivotArea outline="0" fieldPosition="0">
        <references count="1">
          <reference field="1" count="0" selected="0"/>
        </references>
      </pivotArea>
    </format>
    <format dxfId="31">
      <pivotArea outline="0" fieldPosition="0">
        <references count="1">
          <reference field="4294967294" count="1">
            <x v="1"/>
          </reference>
        </references>
      </pivotArea>
    </format>
    <format dxfId="30">
      <pivotArea outline="0" fieldPosition="0">
        <references count="2">
          <reference field="4294967294" count="1" selected="0">
            <x v="1"/>
          </reference>
          <reference field="1" count="0" selected="0"/>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E14FD0-909A-4DB0-A367-20D86C365360}" name="PivotTable3" cacheId="6" applyNumberFormats="0" applyBorderFormats="0" applyFontFormats="0" applyPatternFormats="0" applyAlignmentFormats="0" applyWidthHeightFormats="1" dataCaption="Values" tag="904a9ab5-092a-4aab-acc0-4167a0c445bd" updatedVersion="7" minRefreshableVersion="3" useAutoFormatting="1" itemPrintTitles="1" createdVersion="7" indent="0" compact="0" compactData="0" multipleFieldFilters="0">
  <location ref="AA8:AB9" firstHeaderRow="0" firstDataRow="1" firstDataCol="0"/>
  <pivotFields count="3">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1" subtotal="count" baseField="0" baseItem="0"/>
    <dataField fld="0" subtotal="count" baseField="0" baseItem="0"/>
  </dataFields>
  <formats count="3">
    <format dxfId="38">
      <pivotArea type="all" dataOnly="0" outline="0" fieldPosition="0"/>
    </format>
    <format dxfId="37">
      <pivotArea outline="0" collapsedLevelsAreSubtotals="1" fieldPosition="0"/>
    </format>
    <format dxfId="36">
      <pivotArea dataOnly="0" labelOnly="1" outline="0" fieldPosition="0">
        <references count="1">
          <reference field="4294967294" count="2">
            <x v="0"/>
            <x v="1"/>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D5F747-567F-45EF-90AC-7FF5FF7D00B6}" name="PivotTable4" cacheId="22" applyNumberFormats="0" applyBorderFormats="0" applyFontFormats="0" applyPatternFormats="0" applyAlignmentFormats="0" applyWidthHeightFormats="1" dataCaption="Values" tag="e9a4d6ea-734c-419b-8d93-21bcd59b0597" updatedVersion="7" minRefreshableVersion="3" useAutoFormatting="1" itemPrintTitles="1" createdVersion="7" indent="0" compact="0" compactData="0" multipleFieldFilters="0">
  <location ref="C8:E11"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3">
    <i>
      <x/>
    </i>
    <i>
      <x v="1"/>
    </i>
    <i t="grand">
      <x/>
    </i>
  </rowItems>
  <colFields count="1">
    <field x="-2"/>
  </colFields>
  <colItems count="2">
    <i>
      <x/>
    </i>
    <i i="1">
      <x v="1"/>
    </i>
  </colItems>
  <dataFields count="2">
    <dataField fld="0" subtotal="count" baseField="0" baseItem="0"/>
    <dataField name="Total Revenue2" fld="3" subtotal="count" showDataAs="percentOfTotal" baseField="0" baseItem="0" numFmtId="10">
      <extLst>
        <ext xmlns:x14="http://schemas.microsoft.com/office/spreadsheetml/2009/9/main" uri="{E15A36E0-9728-4e99-A89B-3F7291B0FE68}">
          <x14:dataField sourceField="0" uniqueName="[__Xl2].[Measures].[Total Revenue]"/>
        </ext>
      </extLst>
    </dataField>
  </dataFields>
  <formats count="6">
    <format dxfId="19">
      <pivotArea type="all" dataOnly="0" outline="0" fieldPosition="0"/>
    </format>
    <format dxfId="18">
      <pivotArea outline="0" collapsedLevelsAreSubtotals="1" fieldPosition="0"/>
    </format>
    <format dxfId="17">
      <pivotArea dataOnly="0" labelOnly="1" outline="0" fieldPosition="0">
        <references count="1">
          <reference field="4294967294" count="1">
            <x v="0"/>
          </reference>
        </references>
      </pivotArea>
    </format>
    <format dxfId="16">
      <pivotArea outline="0" fieldPosition="0">
        <references count="1">
          <reference field="1" count="0" selected="0"/>
        </references>
      </pivotArea>
    </format>
    <format dxfId="15">
      <pivotArea outline="0" fieldPosition="0">
        <references count="1">
          <reference field="4294967294" count="1">
            <x v="1"/>
          </reference>
        </references>
      </pivotArea>
    </format>
    <format dxfId="14">
      <pivotArea outline="0" fieldPosition="0">
        <references count="2">
          <reference field="4294967294" count="1" selected="0">
            <x v="0"/>
          </reference>
          <reference field="1" count="0" selected="0"/>
        </references>
      </pivotArea>
    </format>
  </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9B66F4C-0241-4908-9478-D4A33AEA136F}" name="Age KPI" cacheId="10" applyNumberFormats="0" applyBorderFormats="0" applyFontFormats="0" applyPatternFormats="0" applyAlignmentFormats="0" applyWidthHeightFormats="1" dataCaption="Values" tag="fc4779eb-ac08-4d51-881f-1aa59a9dda24" updatedVersion="7" minRefreshableVersion="3" useAutoFormatting="1" itemPrintTitles="1" createdVersion="7" indent="0" compact="0" compactData="0" multipleFieldFilters="0">
  <location ref="AC7:AC8" firstHeaderRow="1" firstDataRow="1" firstDataCol="0"/>
  <pivotFields count="4">
    <pivotField compact="0" allDrilled="1" outline="0" subtotalTop="0" showAll="0" measureFilter="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compact="0" allDrilled="1" outline="0" subtotalTop="0" showAll="0" dataSourceSort="1" defaultSubtotal="0" defaultAttributeDrillState="1"/>
  </pivotFields>
  <rowItems count="1">
    <i/>
  </rowItems>
  <colItems count="1">
    <i/>
  </colItems>
  <dataFields count="1">
    <dataField fld="2" subtotal="count"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8">
      <autoFilter ref="A1">
        <filterColumn colId="0">
          <top10 top="0" val="5" filterVal="5"/>
        </filterColumn>
      </autoFilter>
    </filter>
    <filter fld="1" type="count" id="3" iMeasureHier="38">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48F4A44-1ED2-4520-9A1D-5B6A182349E8}" name="Month Profit Margin %" cacheId="17" applyNumberFormats="0" applyBorderFormats="0" applyFontFormats="0" applyPatternFormats="0" applyAlignmentFormats="0" applyWidthHeightFormats="1" dataCaption="Values" tag="6366049d-b15d-40c0-bab5-a134601cfb13" updatedVersion="7" minRefreshableVersion="3" useAutoFormatting="1" itemPrintTitles="1" createdVersion="7" indent="0" compact="0" compactData="0" multipleFieldFilters="0">
  <location ref="AN7:AO20" firstHeaderRow="1" firstDataRow="1" firstDataCol="1"/>
  <pivotFields count="5">
    <pivotField compact="0" allDrilled="1" outline="0" subtotalTop="0" showAll="0" measureFilter="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3"/>
  </rowFields>
  <rowItems count="13">
    <i>
      <x/>
    </i>
    <i>
      <x v="1"/>
    </i>
    <i>
      <x v="2"/>
    </i>
    <i>
      <x v="3"/>
    </i>
    <i>
      <x v="4"/>
    </i>
    <i>
      <x v="5"/>
    </i>
    <i>
      <x v="6"/>
    </i>
    <i>
      <x v="7"/>
    </i>
    <i>
      <x v="8"/>
    </i>
    <i>
      <x v="9"/>
    </i>
    <i>
      <x v="10"/>
    </i>
    <i>
      <x v="11"/>
    </i>
    <i t="grand">
      <x/>
    </i>
  </rowItems>
  <colItems count="1">
    <i/>
  </colItems>
  <dataFields count="1">
    <dataField fld="2" subtotal="count" showDataAs="percentDiff" baseField="3" baseItem="1048828" numFmtId="10"/>
  </dataFields>
  <formats count="1">
    <format dxfId="6">
      <pivotArea outline="0" fieldPosition="0">
        <references count="1">
          <reference field="3" count="0" selected="0"/>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8">
      <autoFilter ref="A1">
        <filterColumn colId="0">
          <top10 top="0" val="5" filterVal="5"/>
        </filterColumn>
      </autoFilter>
    </filter>
    <filter fld="1" type="count" id="3" iMeasureHier="38">
      <autoFilter ref="A1">
        <filterColumn colId="0">
          <top10 top="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BF032D-8829-44D2-B67E-9964773858A6}" name="BT Location" cacheId="12" applyNumberFormats="0" applyBorderFormats="0" applyFontFormats="0" applyPatternFormats="0" applyAlignmentFormats="0" applyWidthHeightFormats="1" dataCaption="Values" tag="1458e085-897a-4579-8421-6269d8e415a4" updatedVersion="7" minRefreshableVersion="3" useAutoFormatting="1" itemPrintTitles="1" createdVersion="7" indent="0" compact="0" compactData="0" multipleFieldFilters="0">
  <location ref="L12:M18" firstHeaderRow="1" firstDataRow="1" firstDataCol="1"/>
  <pivotFields count="4">
    <pivotField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6">
    <i>
      <x v="3"/>
    </i>
    <i>
      <x v="2"/>
    </i>
    <i>
      <x v="4"/>
    </i>
    <i>
      <x v="1"/>
    </i>
    <i>
      <x/>
    </i>
    <i t="grand">
      <x/>
    </i>
  </rowItems>
  <colItems count="1">
    <i/>
  </colItems>
  <dataFields count="1">
    <dataField fld="1" subtotal="count" baseField="0" baseItem="0"/>
  </dataField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8">
      <autoFilter ref="A1">
        <filterColumn colId="0">
          <top10 top="0" val="5" filterVal="5"/>
        </filterColumn>
      </autoFilter>
    </filter>
    <filter fld="2" type="count" id="3" iMeasureHier="38">
      <autoFilter ref="A1">
        <filterColumn colId="0">
          <top10 top="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6A3FA4F-640D-439D-A01E-B754F467DF58}" name="Product_Weekday" cacheId="19" applyNumberFormats="0" applyBorderFormats="0" applyFontFormats="0" applyPatternFormats="0" applyAlignmentFormats="0" applyWidthHeightFormats="1" dataCaption="Values" tag="6619aeee-72fc-4784-ae57-bbb54c1dce6e" updatedVersion="7" minRefreshableVersion="3" useAutoFormatting="1" itemPrintTitles="1" createdVersion="7" indent="0" compact="0" compactData="0" multipleFieldFilters="0" chartFormat="6">
  <location ref="BK7:BL15" firstHeaderRow="1" firstDataRow="1" firstDataCol="1"/>
  <pivotFields count="5">
    <pivotField compact="0" allDrilled="1" outline="0" subtotalTop="0" showAll="0" measureFilter="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3"/>
  </rowFields>
  <rowItems count="8">
    <i>
      <x/>
    </i>
    <i>
      <x v="1"/>
    </i>
    <i>
      <x v="2"/>
    </i>
    <i>
      <x v="3"/>
    </i>
    <i>
      <x v="4"/>
    </i>
    <i>
      <x v="5"/>
    </i>
    <i>
      <x v="6"/>
    </i>
    <i t="grand">
      <x/>
    </i>
  </rowItems>
  <colItems count="1">
    <i/>
  </colItems>
  <dataFields count="1">
    <dataField fld="2" subtotal="count" baseField="0" baseItem="0"/>
  </dataFields>
  <formats count="1">
    <format dxfId="7">
      <pivotArea outline="0" fieldPosition="0">
        <references count="1">
          <reference field="3" count="0" selected="0"/>
        </references>
      </pivotArea>
    </format>
  </formats>
  <chartFormats count="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8">
      <autoFilter ref="A1">
        <filterColumn colId="0">
          <top10 top="0" val="5" filterVal="5"/>
        </filterColumn>
      </autoFilter>
    </filter>
    <filter fld="1" type="count" id="3" iMeasureHier="38">
      <autoFilter ref="A1">
        <filterColumn colId="0">
          <top10 top="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0A50519-C6E3-4010-A62A-9E162EE46803}" name="Product_KPIs" cacheId="18" applyNumberFormats="0" applyBorderFormats="0" applyFontFormats="0" applyPatternFormats="0" applyAlignmentFormats="0" applyWidthHeightFormats="1" dataCaption="Values" tag="ca2e169c-d45d-4412-8d41-26d7b15b0862" updatedVersion="7" minRefreshableVersion="3" useAutoFormatting="1" itemPrintTitles="1" createdVersion="7" indent="0" compact="0" compactData="0" multipleFieldFilters="0" chartFormat="6">
  <location ref="BZ7:CB8" firstHeaderRow="0" firstDataRow="1" firstDataCol="0"/>
  <pivotFields count="6">
    <pivotField compact="0" allDrilled="1" outline="0" subtotalTop="0" showAll="0" measureFilter="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2" subtotal="count" baseField="0" baseItem="0"/>
    <dataField fld="3" subtotal="count" baseField="0" baseItem="0"/>
    <dataField fld="4" subtotal="count" baseField="0" baseItem="0"/>
  </dataField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8">
      <autoFilter ref="A1">
        <filterColumn colId="0">
          <top10 top="0" val="5" filterVal="5"/>
        </filterColumn>
      </autoFilter>
    </filter>
    <filter fld="1" type="count" id="3" iMeasureHier="38">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202B19D-7D3B-488D-BF22-57A88E471664}" name="Top Locations" cacheId="20" applyNumberFormats="0" applyBorderFormats="0" applyFontFormats="0" applyPatternFormats="0" applyAlignmentFormats="0" applyWidthHeightFormats="1" dataCaption="Values" tag="9dda42ac-d9b9-40b0-a50a-947fb4999c5d" updatedVersion="7" minRefreshableVersion="3" useAutoFormatting="1" itemPrintTitles="1" createdVersion="7" indent="0" compact="0" compactData="0" multipleFieldFilters="0">
  <location ref="I12:J18" firstHeaderRow="1" firstDataRow="1" firstDataCol="1"/>
  <pivotFields count="4">
    <pivotField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6">
    <i>
      <x v="4"/>
    </i>
    <i>
      <x/>
    </i>
    <i>
      <x v="1"/>
    </i>
    <i>
      <x v="3"/>
    </i>
    <i>
      <x v="2"/>
    </i>
    <i t="grand">
      <x/>
    </i>
  </rowItems>
  <colItems count="1">
    <i/>
  </colItems>
  <dataFields count="1">
    <dataField fld="1" subtotal="count" baseField="0" baseItem="0"/>
  </dataField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38">
      <autoFilter ref="A1">
        <filterColumn colId="0">
          <top10 val="5" filterVal="5"/>
        </filterColumn>
      </autoFilter>
    </filter>
    <filter fld="2" type="count" id="2" iMeasureHier="38">
      <autoFilter ref="A1">
        <filterColumn colId="0">
          <top1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D552358-2A9D-478F-9468-A22792AFAE99}" name="Customer_Gender" cacheId="14" applyNumberFormats="0" applyBorderFormats="0" applyFontFormats="0" applyPatternFormats="0" applyAlignmentFormats="0" applyWidthHeightFormats="1" dataCaption="Values" tag="872c495d-4d09-452e-b129-6ac3188f0f7d" updatedVersion="7" minRefreshableVersion="3" useAutoFormatting="1" itemPrintTitles="1" createdVersion="7" indent="0" compact="0" compactData="0" multipleFieldFilters="0">
  <location ref="AI7:AJ10" firstHeaderRow="1" firstDataRow="1" firstDataCol="1"/>
  <pivotFields count="5">
    <pivotField compact="0" allDrilled="1" outline="0" subtotalTop="0" showAll="0" measureFilter="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s>
  <rowFields count="1">
    <field x="2"/>
  </rowFields>
  <rowItems count="3">
    <i>
      <x/>
    </i>
    <i>
      <x v="1"/>
    </i>
    <i t="grand">
      <x/>
    </i>
  </rowItems>
  <colItems count="1">
    <i/>
  </colItems>
  <dataFields count="1">
    <dataField fld="3" subtotal="count" showDataAs="percentOfTotal" baseField="0" baseItem="0" numFmtId="10"/>
  </dataField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8">
      <autoFilter ref="A1">
        <filterColumn colId="0">
          <top10 top="0" val="5" filterVal="5"/>
        </filterColumn>
      </autoFilter>
    </filter>
    <filter fld="1" type="count" id="3" iMeasureHier="38">
      <autoFilter ref="A1">
        <filterColumn colId="0">
          <top10 top="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B6C059F-C7AE-43A9-A080-E6D6CE9AED40}" name="Top Customers" cacheId="9" applyNumberFormats="0" applyBorderFormats="0" applyFontFormats="0" applyPatternFormats="0" applyAlignmentFormats="0" applyWidthHeightFormats="1" dataCaption="Values" tag="a1855446-26da-4772-bde1-e8326cac957e" updatedVersion="7" minRefreshableVersion="3" useAutoFormatting="1" itemPrintTitles="1" createdVersion="7" indent="0" compact="0" compactData="0" multipleFieldFilters="0">
  <location ref="C8:D14" firstHeaderRow="1" firstDataRow="1" firstDataCol="1"/>
  <pivotFields count="3">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6">
    <i>
      <x/>
    </i>
    <i>
      <x v="4"/>
    </i>
    <i>
      <x v="3"/>
    </i>
    <i>
      <x v="1"/>
    </i>
    <i>
      <x v="2"/>
    </i>
    <i t="grand">
      <x/>
    </i>
  </rowItems>
  <colItems count="1">
    <i/>
  </colItems>
  <dataFields count="1">
    <dataField fld="1" subtotal="count" baseField="0" baseItem="0"/>
  </dataField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8">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activeTabTopLevelEntity name="[Dim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FE21DB0-83F9-4B3C-B0C4-2B8CFD8893A7}" name="Customer Age Group" cacheId="13" applyNumberFormats="0" applyBorderFormats="0" applyFontFormats="0" applyPatternFormats="0" applyAlignmentFormats="0" applyWidthHeightFormats="1" dataCaption="Values" tag="9e4907f3-4f2b-4e71-85bb-64695cf3b463" updatedVersion="7" minRefreshableVersion="3" useAutoFormatting="1" itemPrintTitles="1" createdVersion="7" indent="0" compact="0" compactData="0" multipleFieldFilters="0" chartFormat="4">
  <location ref="Y7:Z13" firstHeaderRow="1" firstDataRow="1" firstDataCol="1"/>
  <pivotFields count="5">
    <pivotField compact="0" allDrilled="1" outline="0" subtotalTop="0" showAll="0" measureFilter="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axis="axisRow" compact="0" allDrilled="1" outline="0" subtotalTop="0" showAll="0" sortType="ascending" defaultSubtotal="0" defaultAttributeDrillState="1">
      <items count="5">
        <item x="0"/>
        <item x="1"/>
        <item x="2"/>
        <item x="3"/>
        <item x="4"/>
      </items>
    </pivotField>
    <pivotField compact="0" allDrilled="1" outline="0" subtotalTop="0" showAll="0" dataSourceSort="1" defaultSubtotal="0" defaultAttributeDrillState="1"/>
  </pivotFields>
  <rowFields count="1">
    <field x="3"/>
  </rowFields>
  <rowItems count="6">
    <i>
      <x/>
    </i>
    <i>
      <x v="1"/>
    </i>
    <i>
      <x v="2"/>
    </i>
    <i>
      <x v="3"/>
    </i>
    <i>
      <x v="4"/>
    </i>
    <i t="grand">
      <x/>
    </i>
  </rowItems>
  <colItems count="1">
    <i/>
  </colItems>
  <dataFields count="1">
    <dataField fld="2" subtotal="count" baseField="0" baseItem="0"/>
  </dataFields>
  <formats count="1">
    <format dxfId="8">
      <pivotArea outline="0" fieldPosition="0">
        <references count="1">
          <reference field="3" count="0" selected="0"/>
        </references>
      </pivotArea>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8">
      <autoFilter ref="A1">
        <filterColumn colId="0">
          <top10 top="0" val="5" filterVal="5"/>
        </filterColumn>
      </autoFilter>
    </filter>
    <filter fld="1" type="count" id="3" iMeasureHier="38">
      <autoFilter ref="A1">
        <filterColumn colId="0">
          <top10 top="0" val="5" filterVal="5"/>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4A3473B-349C-4B39-993E-6A5E70D1DAD2}" name="Month Profit Margin" cacheId="16" applyNumberFormats="0" applyBorderFormats="0" applyFontFormats="0" applyPatternFormats="0" applyAlignmentFormats="0" applyWidthHeightFormats="1" dataCaption="Values" tag="18451fb3-9e8d-453d-868f-cf27d8f385ad" updatedVersion="7" minRefreshableVersion="3" useAutoFormatting="1" itemPrintTitles="1" createdVersion="7" indent="0" compact="0" compactData="0" multipleFieldFilters="0" chartFormat="2">
  <location ref="AR7:AS20" firstHeaderRow="1" firstDataRow="1" firstDataCol="1"/>
  <pivotFields count="5">
    <pivotField compact="0" allDrilled="1" outline="0" subtotalTop="0" showAll="0" measureFilter="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3"/>
  </rowFields>
  <rowItems count="13">
    <i>
      <x/>
    </i>
    <i>
      <x v="1"/>
    </i>
    <i>
      <x v="2"/>
    </i>
    <i>
      <x v="3"/>
    </i>
    <i>
      <x v="4"/>
    </i>
    <i>
      <x v="5"/>
    </i>
    <i>
      <x v="6"/>
    </i>
    <i>
      <x v="7"/>
    </i>
    <i>
      <x v="8"/>
    </i>
    <i>
      <x v="9"/>
    </i>
    <i>
      <x v="10"/>
    </i>
    <i>
      <x v="11"/>
    </i>
    <i t="grand">
      <x/>
    </i>
  </rowItems>
  <colItems count="1">
    <i/>
  </colItems>
  <dataFields count="1">
    <dataField fld="2" subtotal="count"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8">
      <autoFilter ref="A1">
        <filterColumn colId="0">
          <top10 top="0" val="5" filterVal="5"/>
        </filterColumn>
      </autoFilter>
    </filter>
    <filter fld="1" type="count" id="3" iMeasureHier="38">
      <autoFilter ref="A1">
        <filterColumn colId="0">
          <top10 top="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4CA890D-9DE9-4DEE-955D-523E5C6FA79F}" name="Product_Category" cacheId="8" applyNumberFormats="0" applyBorderFormats="0" applyFontFormats="0" applyPatternFormats="0" applyAlignmentFormats="0" applyWidthHeightFormats="1" dataCaption="Values" tag="e3ad2d5f-f391-40b0-939e-7f28f6b20921" updatedVersion="7" minRefreshableVersion="3" useAutoFormatting="1" itemPrintTitles="1" createdVersion="7" indent="0" compact="0" compactData="0" multipleFieldFilters="0" chartFormat="10">
  <location ref="CX10:CY19" firstHeaderRow="1" firstDataRow="1" firstDataCol="1"/>
  <pivotFields count="6">
    <pivotField compact="0" allDrilled="1" outline="0" subtotalTop="0" showAll="0" measureFilter="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4"/>
  </rowFields>
  <rowItems count="9">
    <i>
      <x v="4"/>
    </i>
    <i>
      <x v="5"/>
    </i>
    <i>
      <x v="6"/>
    </i>
    <i>
      <x v="7"/>
    </i>
    <i>
      <x v="2"/>
    </i>
    <i>
      <x v="1"/>
    </i>
    <i>
      <x/>
    </i>
    <i>
      <x v="3"/>
    </i>
    <i t="grand">
      <x/>
    </i>
  </rowItems>
  <colItems count="1">
    <i/>
  </colItems>
  <dataFields count="1">
    <dataField fld="3" subtotal="count" baseField="0" baseItem="0"/>
  </dataFields>
  <formats count="1">
    <format dxfId="9">
      <pivotArea outline="0" fieldPosition="0">
        <references count="1">
          <reference field="4" count="0" selected="0"/>
        </references>
      </pivotArea>
    </format>
  </formats>
  <chartFormats count="3">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4" count="1" selected="0">
            <x v="4"/>
          </reference>
        </references>
      </pivotArea>
    </chartFormat>
  </chart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2" iMeasureHier="38">
      <autoFilter ref="A1">
        <filterColumn colId="0">
          <top10 top="0" val="5" filterVal="5"/>
        </filterColumn>
      </autoFilter>
    </filter>
    <filter fld="1" type="count" id="3" iMeasureHier="38">
      <autoFilter ref="A1">
        <filterColumn colId="0">
          <top10 top="0" val="5" filterVal="5"/>
        </filterColumn>
      </autoFilter>
    </filter>
    <filter fld="2" type="count" id="4" iMeasureHier="38">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activeTabTopLevelEntity name="[Dim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5B16419-F968-4D2F-B13F-F6D3CB7D01A0}" name="Top_5_Products" cacheId="21" applyNumberFormats="0" applyBorderFormats="0" applyFontFormats="0" applyPatternFormats="0" applyAlignmentFormats="0" applyWidthHeightFormats="1" dataCaption="Values" tag="ae926c0b-205b-4378-825f-17b498ee75c5" updatedVersion="7" minRefreshableVersion="3" useAutoFormatting="1" itemPrintTitles="1" createdVersion="7" indent="0" compact="0" compactData="0" multipleFieldFilters="0" chartFormat="6">
  <location ref="CF10:CG16" firstHeaderRow="1" firstDataRow="1" firstDataCol="1"/>
  <pivotFields count="5">
    <pivotField compact="0" allDrilled="1" outline="0" subtotalTop="0" showAll="0" measureFilter="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2"/>
  </rowFields>
  <rowItems count="6">
    <i>
      <x v="1"/>
    </i>
    <i>
      <x v="2"/>
    </i>
    <i>
      <x v="4"/>
    </i>
    <i>
      <x v="3"/>
    </i>
    <i>
      <x/>
    </i>
    <i t="grand">
      <x/>
    </i>
  </rowItems>
  <colItems count="1">
    <i/>
  </colItems>
  <dataFields count="1">
    <dataField fld="3" subtotal="count" baseField="0" baseItem="0"/>
  </dataFields>
  <formats count="1">
    <format dxfId="10">
      <pivotArea outline="0" fieldPosition="0">
        <references count="1">
          <reference field="2" count="0" selected="0"/>
        </references>
      </pivotArea>
    </format>
  </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2" iMeasureHier="38">
      <autoFilter ref="A1">
        <filterColumn colId="0">
          <top10 top="0" val="5" filterVal="5"/>
        </filterColumn>
      </autoFilter>
    </filter>
    <filter fld="1" type="count" id="3" iMeasureHier="38">
      <autoFilter ref="A1">
        <filterColumn colId="0">
          <top10 top="0" val="5" filterVal="5"/>
        </filterColumn>
      </autoFilter>
    </filter>
    <filter fld="2" type="count" id="4" iMeasureHier="38">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activeTabTopLevelEntity name="[Dim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891EAE6-04D2-46D3-96EF-DFC35DA1D224}" name="All_Products" cacheId="7" applyNumberFormats="0" applyBorderFormats="0" applyFontFormats="0" applyPatternFormats="0" applyAlignmentFormats="0" applyWidthHeightFormats="1" dataCaption="Values" tag="b1717b72-e8d1-42d8-bbb9-83f581e954f6" updatedVersion="7" minRefreshableVersion="3" useAutoFormatting="1" itemPrintTitles="1" createdVersion="7" indent="0" compact="0" compactData="0" multipleFieldFilters="0" chartFormat="6">
  <location ref="CJ10:CL111" firstHeaderRow="0" firstDataRow="1" firstDataCol="1"/>
  <pivotFields count="6">
    <pivotField compact="0" allDrilled="1" outline="0" subtotalTop="0" showAll="0" measureFilter="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axis="axisRow" compact="0" allDrilled="1" outline="0" subtotalTop="0" showAll="0" sortType="descending"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autoSortScope>
        <pivotArea dataOnly="0" outline="0" fieldPosition="0">
          <references count="1">
            <reference field="4294967294" count="1" selected="0">
              <x v="0"/>
            </reference>
          </references>
        </pivotArea>
      </autoSortScope>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2"/>
  </rowFields>
  <rowItems count="101">
    <i>
      <x v="11"/>
    </i>
    <i>
      <x v="18"/>
    </i>
    <i>
      <x v="58"/>
    </i>
    <i>
      <x v="27"/>
    </i>
    <i>
      <x v="8"/>
    </i>
    <i>
      <x v="90"/>
    </i>
    <i>
      <x v="91"/>
    </i>
    <i>
      <x v="48"/>
    </i>
    <i>
      <x v="75"/>
    </i>
    <i>
      <x v="72"/>
    </i>
    <i>
      <x v="80"/>
    </i>
    <i>
      <x v="78"/>
    </i>
    <i>
      <x v="97"/>
    </i>
    <i>
      <x v="13"/>
    </i>
    <i>
      <x v="6"/>
    </i>
    <i>
      <x v="3"/>
    </i>
    <i>
      <x v="59"/>
    </i>
    <i>
      <x v="29"/>
    </i>
    <i>
      <x v="2"/>
    </i>
    <i>
      <x v="77"/>
    </i>
    <i>
      <x v="94"/>
    </i>
    <i>
      <x v="1"/>
    </i>
    <i>
      <x v="15"/>
    </i>
    <i>
      <x v="35"/>
    </i>
    <i>
      <x v="49"/>
    </i>
    <i>
      <x v="30"/>
    </i>
    <i>
      <x v="54"/>
    </i>
    <i>
      <x v="28"/>
    </i>
    <i>
      <x v="63"/>
    </i>
    <i>
      <x v="12"/>
    </i>
    <i>
      <x v="52"/>
    </i>
    <i>
      <x v="24"/>
    </i>
    <i>
      <x/>
    </i>
    <i>
      <x v="81"/>
    </i>
    <i>
      <x v="50"/>
    </i>
    <i>
      <x v="25"/>
    </i>
    <i>
      <x v="22"/>
    </i>
    <i>
      <x v="76"/>
    </i>
    <i>
      <x v="37"/>
    </i>
    <i>
      <x v="66"/>
    </i>
    <i>
      <x v="87"/>
    </i>
    <i>
      <x v="65"/>
    </i>
    <i>
      <x v="93"/>
    </i>
    <i>
      <x v="56"/>
    </i>
    <i>
      <x v="61"/>
    </i>
    <i>
      <x v="67"/>
    </i>
    <i>
      <x v="43"/>
    </i>
    <i>
      <x v="71"/>
    </i>
    <i>
      <x v="79"/>
    </i>
    <i>
      <x v="98"/>
    </i>
    <i>
      <x v="88"/>
    </i>
    <i>
      <x v="5"/>
    </i>
    <i>
      <x v="21"/>
    </i>
    <i>
      <x v="74"/>
    </i>
    <i>
      <x v="89"/>
    </i>
    <i>
      <x v="34"/>
    </i>
    <i>
      <x v="44"/>
    </i>
    <i>
      <x v="31"/>
    </i>
    <i>
      <x v="23"/>
    </i>
    <i>
      <x v="33"/>
    </i>
    <i>
      <x v="46"/>
    </i>
    <i>
      <x v="7"/>
    </i>
    <i>
      <x v="55"/>
    </i>
    <i>
      <x v="45"/>
    </i>
    <i>
      <x v="36"/>
    </i>
    <i>
      <x v="60"/>
    </i>
    <i>
      <x v="62"/>
    </i>
    <i>
      <x v="99"/>
    </i>
    <i>
      <x v="70"/>
    </i>
    <i>
      <x v="57"/>
    </i>
    <i>
      <x v="40"/>
    </i>
    <i>
      <x v="19"/>
    </i>
    <i>
      <x v="68"/>
    </i>
    <i>
      <x v="4"/>
    </i>
    <i>
      <x v="85"/>
    </i>
    <i>
      <x v="47"/>
    </i>
    <i>
      <x v="9"/>
    </i>
    <i>
      <x v="32"/>
    </i>
    <i>
      <x v="82"/>
    </i>
    <i>
      <x v="92"/>
    </i>
    <i>
      <x v="73"/>
    </i>
    <i>
      <x v="51"/>
    </i>
    <i>
      <x v="38"/>
    </i>
    <i>
      <x v="95"/>
    </i>
    <i>
      <x v="26"/>
    </i>
    <i>
      <x v="17"/>
    </i>
    <i>
      <x v="96"/>
    </i>
    <i>
      <x v="64"/>
    </i>
    <i>
      <x v="42"/>
    </i>
    <i>
      <x v="16"/>
    </i>
    <i>
      <x v="10"/>
    </i>
    <i>
      <x v="41"/>
    </i>
    <i>
      <x v="20"/>
    </i>
    <i>
      <x v="69"/>
    </i>
    <i>
      <x v="53"/>
    </i>
    <i>
      <x v="39"/>
    </i>
    <i>
      <x v="84"/>
    </i>
    <i>
      <x v="14"/>
    </i>
    <i>
      <x v="86"/>
    </i>
    <i>
      <x v="83"/>
    </i>
    <i t="grand">
      <x/>
    </i>
  </rowItems>
  <colFields count="1">
    <field x="-2"/>
  </colFields>
  <colItems count="2">
    <i>
      <x/>
    </i>
    <i i="1">
      <x v="1"/>
    </i>
  </colItems>
  <dataFields count="2">
    <dataField fld="3" subtotal="count" baseField="0" baseItem="0"/>
    <dataField fld="4" subtotal="count" baseField="0" baseItem="0"/>
  </dataFields>
  <formats count="1">
    <format dxfId="11">
      <pivotArea outline="0" fieldPosition="0">
        <references count="2">
          <reference field="4294967294" count="1" selected="0">
            <x v="0"/>
          </reference>
          <reference field="2" count="0" selected="0"/>
        </references>
      </pivotArea>
    </format>
  </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8">
      <autoFilter ref="A1">
        <filterColumn colId="0">
          <top10 top="0" val="5" filterVal="5"/>
        </filterColumn>
      </autoFilter>
    </filter>
    <filter fld="1" type="count" id="3" iMeasureHier="38">
      <autoFilter ref="A1">
        <filterColumn colId="0">
          <top10 top="0" val="5" filterVal="5"/>
        </filterColumn>
      </autoFilter>
    </filter>
  </filters>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activeTabTopLevelEntity name="[Dim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20AB107-FAF7-49E7-BABB-10E82296B09F}" name="BT Customers" cacheId="11" applyNumberFormats="0" applyBorderFormats="0" applyFontFormats="0" applyPatternFormats="0" applyAlignmentFormats="0" applyWidthHeightFormats="1" dataCaption="Values" tag="eaae278e-8c71-4e5f-b595-b1c6f062a1f5" updatedVersion="7" minRefreshableVersion="3" useAutoFormatting="1" itemPrintTitles="1" createdVersion="7" indent="0" compact="0" compactData="0" multipleFieldFilters="0">
  <location ref="F8:G14" firstHeaderRow="1" firstDataRow="1" firstDataCol="1"/>
  <pivotFields count="3">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6">
    <i>
      <x v="4"/>
    </i>
    <i>
      <x v="3"/>
    </i>
    <i>
      <x/>
    </i>
    <i>
      <x v="1"/>
    </i>
    <i>
      <x v="2"/>
    </i>
    <i t="grand">
      <x/>
    </i>
  </rowItems>
  <colItems count="1">
    <i/>
  </colItems>
  <dataFields count="1">
    <dataField fld="1" subtotal="count" baseField="0" baseItem="0"/>
  </dataField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8">
      <autoFilter ref="A1">
        <filterColumn colId="0">
          <top10 top="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4373052-F4CD-4859-9484-302498B1E0AD}" name="KPI " cacheId="15" applyNumberFormats="0" applyBorderFormats="0" applyFontFormats="0" applyPatternFormats="0" applyAlignmentFormats="0" applyWidthHeightFormats="1" dataCaption="Values" tag="ab5d3d79-e033-4b52-8b36-156548947fd9" updatedVersion="7" minRefreshableVersion="3" useAutoFormatting="1" itemPrintTitles="1" createdVersion="7" indent="0" compact="0" compactData="0" multipleFieldFilters="0">
  <location ref="S8:T9" firstHeaderRow="0" firstDataRow="1" firstDataCol="0"/>
  <pivotFields count="5">
    <pivotField compact="0" allDrilled="1" outline="0" subtotalTop="0" showAll="0" measureFilter="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2" subtotal="count" baseField="0" baseItem="0"/>
    <dataField fld="3" subtotal="count" baseField="0" baseItem="0"/>
  </dataField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8">
      <autoFilter ref="A1">
        <filterColumn colId="0">
          <top10 top="0" val="5" filterVal="5"/>
        </filterColumn>
      </autoFilter>
    </filter>
    <filter fld="1" type="count" id="3" iMeasureHier="38">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90CE3A3-43F7-47B9-B08C-76DBF182C65E}" sourceName="[Date].[Month]">
  <pivotTables>
    <pivotTable tabId="5" name="PivotTable3"/>
  </pivotTables>
  <data>
    <olap pivotCacheId="1578606452">
      <levels count="2">
        <level uniqueName="[Date].[Month].[(All)]" sourceCaption="(All)" count="0"/>
        <level uniqueName="[Date].[Month].[Month]" sourceCaption="Month" count="12">
          <ranges>
            <range startItem="0">
              <i n="[Date].[Month].&amp;[Jan]" c="Jan"/>
              <i n="[Date].[Month].&amp;[Feb]" c="Feb"/>
              <i n="[Date].[Month].&amp;[Mar]" c="Mar"/>
              <i n="[Date].[Month].&amp;[Apr]" c="Apr"/>
              <i n="[Date].[Month].&amp;[May]" c="May"/>
              <i n="[Date].[Month].&amp;[Jun]" c="Jun"/>
              <i n="[Date].[Month].&amp;[Jul]" c="Jul"/>
              <i n="[Date].[Month].&amp;[Aug]" c="Aug"/>
              <i n="[Date].[Month].&amp;[Sep]" c="Sep"/>
              <i n="[Date].[Month].&amp;[Oct]" c="Oct"/>
              <i n="[Date].[Month].&amp;[Nov]" c="Nov"/>
              <i n="[Date].[Month].&amp;[Dec]" c="Dec"/>
            </range>
          </ranges>
        </level>
      </levels>
      <selections count="1">
        <selection n="[Date].[Month].&amp;[Dec]"/>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45581E5B-6648-4958-84D5-BFFD90F282F0}" sourceName="[Dim_SalesPerson].[Store Name]">
  <pivotTables>
    <pivotTable tabId="7" name="PivotTable1"/>
    <pivotTable tabId="7" name="PivotTable3"/>
    <pivotTable tabId="8" name="PivotTable4"/>
    <pivotTable tabId="7" name="PivotTable5"/>
    <pivotTable tabId="7" name="PivotTable6"/>
  </pivotTables>
  <data>
    <olap pivotCacheId="1890663860">
      <levels count="2">
        <level uniqueName="[Dim_SalesPerson].[Store Name].[(All)]" sourceCaption="(All)" count="0"/>
        <level uniqueName="[Dim_SalesPerson].[Store Name].[Store Name]" sourceCaption="Store Name" count="10">
          <ranges>
            <range startItem="0">
              <i n="[Dim_SalesPerson].[Store Name].&amp;[Barron-Fleming]" c="Barron-Fleming"/>
              <i n="[Dim_SalesPerson].[Store Name].&amp;[Berg-Trujillo]" c="Berg-Trujillo"/>
              <i n="[Dim_SalesPerson].[Store Name].&amp;[Lee-Myers]" c="Lee-Myers"/>
              <i n="[Dim_SalesPerson].[Store Name].&amp;[Lopez]" c="Lopez"/>
              <i n="[Dim_SalesPerson].[Store Name].&amp;[Martinez]" c="Martinez"/>
              <i n="[Dim_SalesPerson].[Store Name].&amp;[Miller]" c="Miller"/>
              <i n="[Dim_SalesPerson].[Store Name].&amp;[Myers-Lopez]" c="Myers-Lopez"/>
              <i n="[Dim_SalesPerson].[Store Name].&amp;[Novak PLC]" c="Novak PLC"/>
              <i n="[Dim_SalesPerson].[Store Name].&amp;[Thomas]" c="Thomas"/>
              <i n="[Dim_SalesPerson].[Store Name].&amp;[Valdez]" c="Valdez"/>
            </range>
          </ranges>
        </level>
      </levels>
      <selections count="1">
        <selection n="[Dim_SalesPerson].[Store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1E41A4B-AF06-4434-8DEE-AC546E1CF263}" sourceName="[Date].[Month]">
  <pivotTables>
    <pivotTable tabId="10" name="Top Customers"/>
    <pivotTable tabId="10" name="All_Products"/>
    <pivotTable tabId="10" name="BT Customers"/>
    <pivotTable tabId="10" name="BT Location"/>
    <pivotTable tabId="10" name="Customer Age Group"/>
    <pivotTable tabId="10" name="KPI "/>
    <pivotTable tabId="10" name="Product_Category"/>
    <pivotTable tabId="10" name="Product_KPIs"/>
    <pivotTable tabId="10" name="Product_Weekday"/>
    <pivotTable tabId="10" name="Top Locations"/>
    <pivotTable tabId="10" name="Top_5_Products"/>
    <pivotTable tabId="10" name="Customer_Gender"/>
  </pivotTables>
  <data>
    <olap pivotCacheId="189959493">
      <levels count="2">
        <level uniqueName="[Date].[Month].[(All)]" sourceCaption="(All)" count="0"/>
        <level uniqueName="[Date].[Month].[Month]" sourceCaption="Month" count="12">
          <ranges>
            <range startItem="0">
              <i n="[Date].[Month].&amp;[Jan]" c="Jan"/>
              <i n="[Date].[Month].&amp;[Feb]" c="Feb"/>
              <i n="[Date].[Month].&amp;[Mar]" c="Mar"/>
              <i n="[Date].[Month].&amp;[Apr]" c="Apr"/>
              <i n="[Date].[Month].&amp;[May]" c="May"/>
              <i n="[Date].[Month].&amp;[Jun]" c="Jun"/>
              <i n="[Date].[Month].&amp;[Jul]" c="Jul"/>
              <i n="[Date].[Month].&amp;[Aug]" c="Aug"/>
              <i n="[Date].[Month].&amp;[Sep]" c="Sep"/>
              <i n="[Date].[Month].&amp;[Oct]" c="Oct"/>
              <i n="[Date].[Month].&amp;[Nov]" c="Nov"/>
              <i n="[Date].[Month].&amp;[Dec]" c="Dec"/>
            </range>
          </ranges>
        </level>
      </levels>
      <selections count="1">
        <selection n="[Date].[Month].[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FED99C5-E9BF-4A38-85EA-4A7E16034210}" sourceName="[Dim_Products].[Category]">
  <pivotTables>
    <pivotTable tabId="10" name="Top Customers"/>
    <pivotTable tabId="10" name="Age KPI"/>
    <pivotTable tabId="10" name="BT Customers"/>
    <pivotTable tabId="10" name="BT Location"/>
    <pivotTable tabId="10" name="Customer Age Group"/>
    <pivotTable tabId="10" name="Customer_Gender"/>
    <pivotTable tabId="10" name="KPI "/>
    <pivotTable tabId="10" name="Month Profit Margin"/>
    <pivotTable tabId="10" name="Month Profit Margin %"/>
    <pivotTable tabId="10" name="Product_KPIs"/>
    <pivotTable tabId="10" name="Product_Weekday"/>
    <pivotTable tabId="10" name="Top Locations"/>
    <pivotTable tabId="10" name="Top_5_Products"/>
    <pivotTable tabId="8" name="PivotTable4"/>
    <pivotTable tabId="5" name="Main_KPIs"/>
  </pivotTables>
  <data>
    <olap pivotCacheId="189959493">
      <levels count="2">
        <level uniqueName="[Dim_Products].[Category].[(All)]" sourceCaption="(All)" count="0"/>
        <level uniqueName="[Dim_Products].[Category].[Category]" sourceCaption="Category" count="8">
          <ranges>
            <range startItem="0">
              <i n="[Dim_Products].[Category].&amp;[Alcoholic Beverage]" c="Alcoholic Beverage"/>
              <i n="[Dim_Products].[Category].&amp;[Coffee]" c="Coffee"/>
              <i n="[Dim_Products].[Category].&amp;[Energy Drink]" c="Energy Drink"/>
              <i n="[Dim_Products].[Category].&amp;[Juice]" c="Juice"/>
              <i n="[Dim_Products].[Category].&amp;[Soft Drink]" c="Soft Drink"/>
              <i n="[Dim_Products].[Category].&amp;[Sports Drink]" c="Sports Drink"/>
              <i n="[Dim_Products].[Category].&amp;[Tea]" c="Tea"/>
              <i n="[Dim_Products].[Category].&amp;[Water]" c="Water"/>
            </range>
          </ranges>
        </level>
      </levels>
      <selections count="1">
        <selection n="[Dim_Product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1279B428-7A82-4141-92A1-98F6B0E4C8A6}" cache="Slicer_Month1" caption="Month"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Name" xr10:uid="{36006D32-B7A1-4F68-A506-A922DE40AB5D}" cache="Slicer_Store_Name" caption="Store Name"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562FE843-57AC-491D-A390-3AAAE786F4E4}" cache="Slicer_Month" caption="Month" level="1" rowHeight="234950"/>
  <slicer name="Category" xr10:uid="{FDFCD05C-E1BC-4C00-B194-75F8D8A83AAC}" cache="Slicer_Category" caption="Category"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81D27237-8B59-450D-B587-A75C6C532D57}" cache="Slicer_Month" caption="Month" columnCount="2" level="1" style="SlicerStyleLight1 2" rowHeight="234950"/>
  <slicer name="Category 1" xr10:uid="{92B7189B-ECDC-4B33-976A-A96680B4A9BF}" cache="Slicer_Category" caption="Category" level="1" style="SlicerStyleLight1 2"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3" xr10:uid="{2B5F90FF-1FE2-4B25-94CD-9B9F33B22A46}" cache="Slicer_Month1" caption="Month" columnCount="3" showCaption="0" level="1" style="Slicer Style 1" rowHeight="360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1.png"/></Relationships>
</file>

<file path=xl/webextensions/_rels/webextension2.xml.rels><?xml version="1.0" encoding="UTF-8" standalone="yes"?>
<Relationships xmlns="http://schemas.openxmlformats.org/package/2006/relationships"><Relationship Id="rId1" Type="http://schemas.openxmlformats.org/officeDocument/2006/relationships/image" Target="../media/image20.png"/></Relationships>
</file>

<file path=xl/webextensions/webextension1.xml><?xml version="1.0" encoding="utf-8"?>
<we:webextension xmlns:we="http://schemas.microsoft.com/office/webextensions/webextension/2010/11" id="{00000000-0008-0000-0000-000003000000}">
  <we:reference id="wa200004689" version="1.0.0.0" store="en-US" storeType="OMEX"/>
  <we:alternateReferences>
    <we:reference id="wa200004689" version="1.0.0.0" store="wa200004689" storeType="OMEX"/>
  </we:alternateReferences>
  <we:properties>
    <we:property name="SourceData" value="{&quot;range&quot;:&quot;'Analysis 1'!T5:V15&quot;,&quot;worksheetId&quot;:&quot;{BB83F70B-CF8D-4708-AE1D-9C23B160F91A}&quot;}"/>
    <we:property name="ZBILicenseSettings" value="{&quot;userInfo&quot;:{&quot;name&quot;:&quot;Amisha Nagiya&quot;,&quot;email&quot;:&quot;919165435716&quot;,&quot;hasLicense&quot;:false,&quot;userId&quot;:&quot;00000000-0000-0000-e40f-0c220b99bb75&quot;,&quot;organizationId&quot;:&quot;9188040d-6c67-4c5b-b112-36a304b66dad&quot;,&quot;isViewer&quot;:false,&quot;lastDisplayedOverlay&quot;:&quot;Sun, 23 Jun 2024 11:45:52 GMT&quot;}}"/>
    <we:property name="ZBITablesSettings" value="{&quot;proFeaturesEnabled&quot;:true,&quot;proFeaturesUnlocked&quot;:true,&quot;proFeaturesDisabledByUser&quot;:false,&quot;invert&quot;:false,&quot;suppressZeros&quot;:true,&quot;suppressNulls&quot;:true,&quot;suppressAbsoluteVariances&quot;:false,&quot;suppressEmptyColumns&quot;:false,&quot;showAsTable&quot;:false,&quot;showAdSlide&quot;:false,&quot;chartType&quot;:&quot;Actual / Absolute / Relative&quot;,&quot;groupsInColumns&quot;:false,&quot;showGridlines&quot;:true,&quot;showMajorGridlines&quot;:true,&quot;gridlineDensity&quot;:5,&quot;showGridlinesTable&quot;:true,&quot;gridlineDensityTable&quot;:1,&quot;fontSize&quot;:10,&quot;showTotals&quot;:0,&quot;showColumnTotals&quot;:false,&quot;columnTotalLabels&quot;:{},&quot;showRowGrandTotal&quot;:false,&quot;showColumnGrandTotal&quot;:false,&quot;freezeGrandTotal&quot;:true,&quot;grandTotalGap&quot;:false,&quot;rowGrandTotalLabel&quot;:&quot;Total&quot;,&quot;columnGrandTotalLabel&quot;:&quot;Total&quot;,&quot;absoluteChart&quot;:0,&quot;valueChart&quot;:0,&quot;valueChartIntegrated&quot;:true,&quot;onlyOneColumn&quot;:false,&quot;limitOutliers&quot;:false,&quot;minOutlierValue&quot;:null,&quot;maxOutlierValue&quot;:null,&quot;gapBetweenColumnsPercent&quot;:30,&quot;showPrefixes&quot;:true,&quot;columnSettings&quot;:{},&quot;categoryFormatSettings&quot;:{},&quot;columnTotalEmphasize&quot;:{},&quot;columnTotalEmphasizeTable&quot;:{},&quot;suppressLargeRelativeVariance&quot;:false,&quot;suppressLargeRelativeVarianceValue&quot;:100,&quot;valueHeader&quot;:null,&quot;referenceHeader&quot;:null,&quot;absoluteDifferenceHeader&quot;:null,&quot;relativeDifferenceHeader&quot;:null,&quot;secondReferenceHeader&quot;:null,&quot;secondAbsoluteDifferenceHeader&quot;:null,&quot;secondRelativeDifferenceHeader&quot;:null,&quot;thirdReferenceHeader&quot;:null,&quot;thirdAbsoluteDifferenceHeader&quot;:null,&quot;thirdRelativeDifferenceHeader&quot;:null,&quot;fourthReferenceHeader&quot;:null,&quot;fourthAbsoluteDifferenceHeader&quot;:null,&quot;fourthRelativeDifferenceHeader&quot;:null,&quot;fifthReferenceHeader&quot;:null,&quot;fifthAbsoluteDifferenceHeader&quot;:null,&quot;fifthRelativeDifferenceHeader&quot;:null,&quot;sixthReferenceHeader&quot;:null,&quot;sixthAbsoluteDifferenceHeader&quot;:null,&quot;sixthRelativeDifferenceHeader&quot;:null,&quot;seventhReferenceHeader&quot;:null,&quot;seventhAbsoluteDifferenceHeader&quot;:null,&quot;seventhRelativeDifferenceHeader&quot;:null,&quot;additionalMeasure1Header&quot;:null,&quot;additionalMeasure2Header&quot;:null,&quot;additionalMeasure3Header&quot;:null,&quot;additionalMeasure4Header&quot;:null,&quot;additionalMeasure5Header&quot;:null,&quot;additionalMeasure6Header&quot;:null,&quot;additionalMeasure7Header&quot;:null,&quot;additionalMeasure8Header&quot;:null,&quot;additionalMeasure9Header&quot;:null,&quot;additionalMeasure10Header&quot;:null,&quot;additionalMeasure11Header&quot;:null,&quot;additionalMeasure12Header&quot;:null,&quot;additionalMeasure13Header&quot;:null,&quot;additionalMeasure14Header&quot;:null,&quot;additionalMeasure15Header&quot;:null,&quot;additionalMeasure16Header&quot;:null,&quot;additionalMeasure17Header&quot;:null,&quot;additionalMeasure18Header&quot;:null,&quot;additionalMeasure19Header&quot;:null,&quot;additionalMeasure20Header&quot;:null,&quot;previousYear&quot;:&quot;PY&quot;,&quot;actual&quot;:&quot;AC&quot;,&quot;forecast&quot;:null,&quot;plan&quot;:null,&quot;plan2&quot;:null,&quot;plan3&quot;:null,&quot;forecast2&quot;:null,&quot;forecast3&quot;:null,&quot;actual-previousYear&quot;:&quot;ΔPY&quot;,&quot;actual-previousYear-percent&quot;:&quot;ΔPY%&quot;,&quot;previousYear-actual&quot;:null,&quot;previousYear-actual-percent&quot;:null,&quot;actual-forecast&quot;:null,&quot;actual-forecast-percent&quot;:null,&quot;forecast-actual&quot;:null,&quot;forecast-actual-percent&quot;:null,&quot;actual-plan&quot;:null,&quot;actual-plan-percent&quot;:null,&quot;plan-actual&quot;:null,&quot;plan-actual-percent&quot;:null,&quot;previousYear-forecast&quot;:null,&quot;previousYear-forecast-percent&quot;:null,&quot;forecast-previousYear&quot;:null,&quot;forecast-previousYear-percent&quot;:null,&quot;previousYear-plan&quot;:null,&quot;previousYear-plan-percent&quot;:null,&quot;plan-previousYear&quot;:null,&quot;plan-previousYear-percent&quot;:null,&quot;forecast-plan&quot;:null,&quot;forecast-plan-percent&quot;:null,&quot;plan-forecast&quot;:null,&quot;plan-forecast-percent&quot;:null,&quot;actual-plan2&quot;:null,&quot;actual-plan2-percent&quot;:null,&quot;actual-plan3&quot;:null,&quot;actual-plan3-percent&quot;:null,&quot;actual-forecast2&quot;:null,&quot;actual-forecast2-percent&quot;:null,&quot;actual-forecast3&quot;:null,&quot;actual-forecast3-percent&quot;:null,&quot;plan2-actual&quot;:null,&quot;plan2-actual-percent&quot;:null,&quot;plan3-actual&quot;:null,&quot;plan3-actual-percent&quot;:null,&quot;forecast2-actual&quot;:null,&quot;forecast2-actual-percent&quot;:null,&quot;forecast3-actual&quot;:null,&quot;forecast3-actual-percent&quot;:null,&quot;plan2-previousYear&quot;:null,&quot;plan2-previousYear-percent&quot;:null,&quot;plan3-previousYear&quot;:null,&quot;plan3-previousYear-percent&quot;:null,&quot;forecast2-previousYear&quot;:null,&quot;forecast2-previousYear-percent&quot;:null,&quot;forecast3-previousYear&quot;:null,&quot;forecast3-previousYear-percent&quot;:null,&quot;previousYear-plan2&quot;:null,&quot;previousYear-plan2-percent&quot;:null,&quot;previousYear-plan3&quot;:null,&quot;previousYear-plan3-percent&quot;:null,&quot;previousYear-forecast2&quot;:null,&quot;previousYear-forecast2-percent&quot;:null,&quot;previousYear-forecast3&quot;:null,&quot;previousYear-forecast3-percent&quot;:null,&quot;forecast-plan2&quot;:null,&quot;forecast-plan2-percent&quot;:null,&quot;forecast-plan3&quot;:null,&quot;forecast-plan3-percent&quot;:null,&quot;forecast2-plan&quot;:null,&quot;forecast2-plan-percent&quot;:null,&quot;forecast2-plan2&quot;:null,&quot;forecast2-plan2-percent&quot;:null,&quot;forecast2-plan3&quot;:null,&quot;forecast2-plan3-percent&quot;:null,&quot;forecast3-plan&quot;:null,&quot;forecast3-plan-percent&quot;:null,&quot;forecast3-plan2&quot;:null,&quot;forecast3-plan2-percent&quot;:null,&quot;forecast3-plan3&quot;:null,&quot;forecast3-plan3-percent&quot;:null,&quot;plan-forecast2&quot;:null,&quot;plan-forecast2-percent&quot;:null,&quot;plan-forecast3&quot;:null,&quot;plan-forecast3-percent&quot;:null,&quot;plan2-forecast&quot;:null,&quot;plan2-forecast-percent&quot;:null,&quot;plan2-forecast2&quot;:null,&quot;plan2-forecast2-percent&quot;:null,&quot;plan2-forecast3&quot;:null,&quot;plan2-forecast3-percent&quot;:null,&quot;plan3-forecast&quot;:null,&quot;plan3-forecast-percent&quot;:null,&quot;plan3-forecast2&quot;:null,&quot;plan3-forecast2-percent&quot;:null,&quot;plan3-forecast3&quot;:null,&quot;plan3-forecast3-percent&quot;:null,&quot;forecast-forecast2&quot;:null,&quot;forecast-forecast2-percent&quot;:null,&quot;forecast-forecast3&quot;:null,&quot;forecast-forecast3-percent&quot;:null,&quot;forecast2-forecast&quot;:null,&quot;forecast2-forecast-percent&quot;:null,&quot;forecast2-forecast3&quot;:null,&quot;forecast2-forecast3-percent&quot;:null,&quot;forecast3-forecast&quot;:null,&quot;forecast3-forecast-percent&quot;:null,&quot;forecast3-forecast2&quot;:null,&quot;forecast3-forecast2-percent&quot;:null,&quot;plan-plan2&quot;:null,&quot;plan-plan2-percent&quot;:null,&quot;plan-plan3&quot;:null,&quot;plan-plan3-percent&quot;:null,&quot;plan2-plan&quot;:null,&quot;plan2-plan-percent&quot;:null,&quot;plan2-plan3&quot;:null,&quot;plan2-plan3-percent&quot;:null,&quot;plan3-plan&quot;:null,&quot;plan3-plan-percent&quot;:null,&quot;plan3-plan2&quot;:null,&quot;plan3-plan2-percent&quot;:null,&quot;freezeHeaders&quot;:true,&quot;firstTimeShowingColumnAdder&quot;:true,&quot;showTitle&quot;:true,&quot;titleWrap&quot;:true,&quot;titleAlignment&quot;:&quot;left&quot;,&quot;titleFontSize&quot;:10,&quot;titleFontColor&quot;:&quot;#000&quot;,&quot;titleText&quot;:&quot;&quot;,&quot;titleFontFamily&quot;:&quot;Calibri, helvetica, arial, sans-serif&quot;,&quot;freezeTitle&quot;:true,&quot;groupTitleAlignment&quot;:&quot;left&quot;,&quot;groupTitleFontSize&quot;:12,&quot;groupTitleFontColor&quot;:&quot;#000&quot;,&quot;groupTitleFontFamily&quot;:&quot;Calibri, helvetica, arial, sans-serif&quot;,&quot;groupTitleDisplayOptions&quot;:0,&quot;groupTitleWidth&quot;:50,&quot;showCategories&quot;:true,&quot;categoriesDisplayOptions&quot;:0,&quot;categoriesWidth&quot;:100,&quot;categoriesRowHeight&quot;:0,&quot;categoriesHeight&quot;:20,&quot;categoriesIndent&quot;:16,&quot;topNType&quot;:0,&quot;topNDataProperty&quot;:0,&quot;plottedDataProperties&quot;:[&quot;0&quot;,&quot;3&quot;],&quot;topNCategoriesToKeep&quot;:5,&quot;topNSettings&quot;:[],&quot;topNOtherLabel&quot;:&quot;Others&quot;,&quot;topNOtherShown&quot;:false,&quot;freezeCategories&quot;:true,&quot;showTopNForm&quot;:false,&quot;colorScheme&quot;:{&quot;positiveColor&quot;:&quot;#7aca00&quot;,&quot;negativeColor&quot;:&quot;#ff0000&quot;,&quot;neutralColor&quot;:&quot;#404040&quot;,&quot;markerColor&quot;:&quot;#000&quot;,&quot;lineColor&quot;:&quot;#404040&quot;,&quot;axisColor&quot;:&quot;#000&quot;,&quot;gridlineColor&quot;:&quot;#ccc&quot;,&quot;majorGridlineColor&quot;:&quot;#999&quot;,&quot;dotChartColor&quot;:&quot;#4080FF&quot;,&quot;useCustomScenarioColors&quot;:false,&quot;highlightColor&quot;:&quot;#0070C0&quot;},&quot;chartStyle&quot;:0,&quot;lightenOverlapped&quot;:true,&quot;varianceDisplayType&quot;:0,&quot;showDataLabels&quot;:true,&quot;labelFontColor&quot;:&quot;#000&quot;,&quot;displayUnits&quot;:&quot;Auto&quot;,&quot;showUnits&quot;:0,&quot;decimalPlaces&quot;:1,&quot;decimalPlacesPercentage&quot;:1,&quot;suppressSmallValues&quot;:true,&quot;labelFontSize&quot;:10,&quot;labelFontFamily&quot;:&quot;Calibri, helvetica, arial, sans-serif&quot;,&quot;integratedDifferenceLabel&quot;:1,&quot;labelPercentagePointUnit&quot;:&quot;pp&quot;,&quot;labelBackgroundTransparency&quot;:20,&quot;negativeValuesFormat&quot;:0,&quot;rightAlignNumbers&quot;:false,&quot;rightAlignParenthesisOffsetNormal&quot;:0,&quot;rightAlignParenthesisOffsetBold&quot;:0,&quot;showPercentageInLabel&quot;:false,&quot;sortColumnName&quot;:&quot;actual&quot;,&quot;chartSort&quot;:1,&quot;categorySort&quot;:1,&quot;sortReferenceChart&quot;:null,&quot;company&quot;:&quot;Free version&quot;,&quot;expiryDate&quot;:null,&quot;disabledInViewMode&quot;:false,&quot;licenseKey&quot;:&quot;&quot;,&quot;lastLicenseCheck&quot;:&quot;&quot;,&quot;resultCategories&quot;:[],&quot;skippedCategories&quot;:[],&quot;flatResultCategories&quot;:[],&quot;invertedCategories&quot;:[],&quot;userOverrideCategories&quot;:[],&quot;highlightedCategories&quot;:[],&quot;highlightedCategoriesCustomColors&quot;:[],&quot;hasAutoResults&quot;:false,&quot;hasAutoInverts&quot;:false,&quot;userChangedExpandCollapse&quot;:false,&quot;invertedGroups&quot;:[],&quot;groupNames&quot;:{},&quot;groupNamesString&quot;:&quot;&quot;,&quot;allowInteractions&quot;:true,&quot;allowChartChange&quot;:true,&quot;allowSliderChange&quot;:true,&quot;allowVarianceCalculationChange&quot;:true,&quot;allowSortChange&quot;:true,&quot;allowExpandCollapseChange&quot;:true,&quot;allowExpandCollapseRowsChange&quot;:true,&quot;allowExpandCollapseColumnsChange&quot;:true,&quot;allowColumnOrderChange&quot;:true,&quot;focusModeFontZoomPercentage&quot;:150,&quot;enableMeasureDrillThrough&quot;:false,&quot;allowInteractiveCommentBox&quot;:true,&quot;analyticsDataProperty&quot;:0,&quot;showAverageLine&quot;:false,&quot;averageLineStyle&quot;:&quot;8,4&quot;,&quot;averageLineTransparency&quot;:0,&quot;averageLabelShow&quot;:true,&quot;averageLabelHorizontalPosition&quot;:1,&quot;averageLabelVerticalPosition&quot;:1,&quot;averageLabelUnits&quot;:&quot;Auto&quot;,&quot;averageLabelDecimalPlaces&quot;:1,&quot;averageLabelTextOption&quot;:0,&quot;averageLabelText&quot;:&quot;Avg.&quot;,&quot;showConstantLine&quot;:false,&quot;constantLineStyle&quot;:&quot;&quot;,&quot;constantLineValue&quot;:0,&quot;constantLineTransparency&quot;:0,&quot;constantLabelShow&quot;:true,&quot;constantLabelHorizontalPosition&quot;:1,&quot;constantLabelVerticalPosition&quot;:1,&quot;constantLabelUnits&quot;:&quot;Auto&quot;,&quot;constantLabelDecimalPlaces&quot;:1,&quot;constantLabelTextOption&quot;:0,&quot;constantLabelText&quot;:&quot;Const.&quot;,&quot;showMedianLine&quot;:false,&quot;medianLineStyle&quot;:&quot;8,4&quot;,&quot;medianLineTransparency&quot;:0,&quot;medianLabelShow&quot;:true,&quot;medianLabelHorizontalPosition&quot;:1,&quot;medianLabelVerticalPosition&quot;:1,&quot;medianLabelUnits&quot;:&quot;Auto&quot;,&quot;medianLabelDecimalPlaces&quot;:1,&quot;medianLabelTextOption&quot;:0,&quot;medianLabelText&quot;:&quot;Med.&quot;,&quot;showPercentileLine&quot;:false,&quot;percentileLineStyle&quot;:&quot;2,4&quot;,&quot;percentileLinePercent&quot;:90,&quot;percentileLineTransparency&quot;:0,&quot;percentileLabelShow&quot;:true,&quot;percentileLabelHorizontalPosition&quot;:1,&quot;percentileLabelVerticalPosition&quot;:1,&quot;percentileLabelUnits&quot;:&quot;Auto&quot;,&quot;percentileLabelDecimalPlaces&quot;:1,&quot;percentileLabelTextOption&quot;:0,&quot;percentileLabelText&quot;:&quot;Perc.&quot;,&quot;formulaCalculation&quot;:{&quot;formulas&quot;:[],&quot;expressionMappings&quot;:{},&quot;expressionElements&quot;:{},&quot;identityDataPoints&quot;:{}},&quot;showCommentBox&quot;:false,&quot;commentBoxCustomTitleStyle&quot;:false,&quot;commentBoxTitle&quot;:3,&quot;commentBoxTitleFontColor&quot;:&quot;#000&quot;,&quot;commentBoxTitleFontFamily&quot;:&quot;Calibri, helvetica, arial, sans-serif&quot;,&quot;commentBoxTitleFontSize&quot;:18,&quot;commentBoxCustomTextStyle&quot;:false,&quot;commentBoxTextFontColor&quot;:&quot;#000&quot;,&quot;commentBoxTextFontFamily&quot;:&quot;Calibri, helvetica, arial, sans-serif&quot;,&quot;commentBoxTextFontSize&quot;:16,&quot;columnSettingsString&quot;:&quot;&quot;,&quot;categoryFormatSettingsString&quot;:&quot;&quot;,&quot;invertedTotalCategories&quot;:[],&quot;collapsedCategories&quot;:[],&quot;calculationsString&quot;:&quot;&quot;,&quot;minChartWidth&quot;:140,&quot;measure1Role&quot;:&quot;Values&quot;,&quot;measure2Role&quot;:&quot;PreviousYear&quot;,&quot;measure3Role&quot;:&quot;Plan&quot;,&quot;measure4Role&quot;:&quot;Forecast&quot;,&quot;measure5Role&quot;:&quot;Comments&quot;,&quot;measureRoles&quot;:[&quot;Values&quot;,&quot;PreviousYear&quot;],&quot;enableFiltering&quot;:true,&quot;viewMode&quot;:1,&quot;commentBoxPlacement&quot;:0,&quot;commentBoxSize&quot;:&quot;0.66&quot;,&quot;commentBoxPadding&quot;:10,&quot;commentBoxListHorizontal&quot;:false,&quot;commentBoxItemsMargin&quot;:10,&quot;commentBoxBorderWidth&quot;:0,&quot;commentBoxBorderColor&quot;:&quot;#808080&quot;,&quot;commentBoxBorderRadius&quot;:0,&quot;commentBoxShadow&quot;:false,&quot;commentBoxBackgroundColor&quot;:&quot;#ffffff00&quot;,&quot;commentBoxVarianceIcon&quot;:2,&quot;commentBoxShowVariance&quot;:1,&quot;showCrossTables&quot;:false,&quot;commentMarkersDataProperties&quot;:{},&quot;usedMeasuresCount&quot;:2,&quot;valueScenario&quot;:0,&quot;secondValueScenario&quot;:0,&quot;thirdValueScenario&quot;:0,&quot;fourthValueScenario&quot;:0,&quot;fifthValueScenario&quot;:0,&quot;sixthValueScenario&quot;:0,&quot;seventhValueScenario&quot;:0,&quot;valuePosition&quot;:0,&quot;secondValuePosition&quot;:0,&quot;thirdValuePosition&quot;:0,&quot;fourthValuePosition&quot;:0,&quot;fifthValuePosition&quot;:0,&quot;sixthValuePosition&quot;:0,&quot;seventhValuePosition&quot;:0,&quot;referenceScenario&quot;:1,&quot;secondReferenceScenario&quot;:1,&quot;thirdReferenceScenario&quot;:1,&quot;fourthReferenceScenario&quot;:1,&quot;fifthReferenceScenario&quot;:1,&quot;sixthReferenceScenario&quot;:1,&quot;seventhReferenceScenario&quot;:1,&quot;referencePosition&quot;:null,&quot;secondReferencePosition&quot;:null,&quot;thirdReferencePosition&quot;:null,&quot;fourthReferencePosition&quot;:null,&quot;fifthReferencePosition&quot;:null,&quot;sixthReferencePosition&quot;:null,&quot;seventhReferencePosition&quot;:null,&quot;calculations&quot;:[],&quot;scenarioOptions&quot;:{&quot;value&quot;:{&quot;index&quot;:0,&quot;scenario&quot;:0,&quot;fieldName&quot;:&quot;Total Revenue&quot;,&quot;position&quot;:null},&quot;reference&quot;:{&quot;index&quot;:1,&quot;scenario&quot;:1,&quot;fieldName&quot;:&quot;Total Target&quot;,&quot;position&quot;:null},&quot;secondReference&quot;:{&quot;index&quot;:null,&quot;scenario&quot;:null,&quot;fieldName&quot;:&quot;&quot;,&quot;position&quot;:null},&quot;thirdReference&quot;:{&quot;index&quot;:null,&quot;scenario&quot;:null,&quot;fieldName&quot;:&quot;&quot;,&quot;position&quot;:null},&quot;fourthReference&quot;:{&quot;index&quot;:null,&quot;scenario&quot;:null,&quot;fieldName&quot;:&quot;&quot;,&quot;position&quot;:null},&quot;fifthReference&quot;:{&quot;index&quot;:null,&quot;scenario&quot;:null,&quot;fieldName&quot;:&quot;&quot;,&quot;position&quot;:null},&quot;sixthReference&quot;:{&quot;index&quot;:null,&quot;scenario&quot;:null,&quot;fieldName&quot;:&quot;&quot;,&quot;position&quot;:null},&quot;seventhReference&quot;:{&quot;index&quot;:null,&quot;scenario&quot;:null,&quot;fieldName&quot;:&quot;&quot;,&quot;position&quot;:null},&quot;additionalMeasures&quot;:[],&quot;tooltips&quot;:[],&quot;comments&quot;:[]}}"/>
  </we:properties>
  <we:bindings>
    <we:binding id="tablesRangeChanged" type="matrix" appref="{7D999ECC-3F6A-437A-B928-46E91225DBBF}"/>
  </we:bindings>
  <we:snapshot xmlns:r="http://schemas.openxmlformats.org/officeDocument/2006/relationships" r:embed="rId1"/>
</we:webextension>
</file>

<file path=xl/webextensions/webextension2.xml><?xml version="1.0" encoding="utf-8"?>
<we:webextension xmlns:we="http://schemas.microsoft.com/office/webextensions/webextension/2010/11" id="{00000000-0008-0000-0700-00001B000000}" frozen="1">
  <we:reference id="wa200004689" version="1.0.0.0" store="en-US" storeType="OMEX"/>
  <we:alternateReferences>
    <we:reference id="wa200004689" version="1.0.0.0" store="wa200004689" storeType="OMEX"/>
  </we:alternateReferences>
  <we:properties>
    <we:property name="SourceData" value="{&quot;range&quot;:&quot;'Analysis 1'!T5:V15&quot;,&quot;worksheetId&quot;:&quot;{BB83F70B-CF8D-4708-AE1D-9C23B160F91A}&quot;}"/>
    <we:property name="ZBILicenseSettings" value="{&quot;userInfo&quot;:{&quot;name&quot;:&quot;Amisha Nagiya&quot;,&quot;email&quot;:&quot;919165435716&quot;,&quot;userId&quot;:&quot;00000000-0000-0000-e40f-0c220b99bb75&quot;,&quot;organizationId&quot;:&quot;9188040d-6c67-4c5b-b112-36a304b66dad&quot;,&quot;isViewer&quot;:false}}"/>
    <we:property name="ZBITablesSettings" value="{&quot;proFeaturesEnabled&quot;:true,&quot;proFeaturesUnlocked&quot;:true,&quot;proFeaturesDisabledByUser&quot;:false,&quot;invert&quot;:false,&quot;suppressZeros&quot;:true,&quot;suppressNulls&quot;:true,&quot;suppressAbsoluteVariances&quot;:false,&quot;suppressEmptyColumns&quot;:false,&quot;showAsTable&quot;:false,&quot;showAdSlide&quot;:false,&quot;chartType&quot;:&quot;Actual / Absolute / Relative&quot;,&quot;groupsInColumns&quot;:false,&quot;showGridlines&quot;:true,&quot;showMajorGridlines&quot;:true,&quot;gridlineDensity&quot;:5,&quot;showGridlinesTable&quot;:true,&quot;gridlineDensityTable&quot;:1,&quot;fontSize&quot;:10,&quot;showTotals&quot;:0,&quot;showColumnTotals&quot;:false,&quot;columnTotalLabels&quot;:{},&quot;showRowGrandTotal&quot;:false,&quot;showColumnGrandTotal&quot;:false,&quot;freezeGrandTotal&quot;:true,&quot;grandTotalGap&quot;:false,&quot;rowGrandTotalLabel&quot;:&quot;Total&quot;,&quot;columnGrandTotalLabel&quot;:&quot;Total&quot;,&quot;absoluteChart&quot;:0,&quot;valueChart&quot;:1,&quot;valueChartIntegrated&quot;:false,&quot;onlyOneColumn&quot;:false,&quot;limitOutliers&quot;:false,&quot;minOutlierValue&quot;:null,&quot;maxOutlierValue&quot;:null,&quot;gapBetweenColumnsPercent&quot;:30,&quot;showPrefixes&quot;:true,&quot;columnSettings&quot;:{},&quot;categoryFormatSettings&quot;:{},&quot;columnTotalEmphasize&quot;:{},&quot;columnTotalEmphasizeTable&quot;:{},&quot;suppressLargeRelativeVariance&quot;:false,&quot;suppressLargeRelativeVarianceValue&quot;:100,&quot;valueHeader&quot;:null,&quot;referenceHeader&quot;:null,&quot;absoluteDifferenceHeader&quot;:null,&quot;relativeDifferenceHeader&quot;:null,&quot;secondReferenceHeader&quot;:null,&quot;secondAbsoluteDifferenceHeader&quot;:null,&quot;secondRelativeDifferenceHeader&quot;:null,&quot;thirdReferenceHeader&quot;:null,&quot;thirdAbsoluteDifferenceHeader&quot;:null,&quot;thirdRelativeDifferenceHeader&quot;:null,&quot;fourthReferenceHeader&quot;:null,&quot;fourthAbsoluteDifferenceHeader&quot;:null,&quot;fourthRelativeDifferenceHeader&quot;:null,&quot;fifthReferenceHeader&quot;:null,&quot;fifthAbsoluteDifferenceHeader&quot;:null,&quot;fifthRelativeDifferenceHeader&quot;:null,&quot;sixthReferenceHeader&quot;:null,&quot;sixthAbsoluteDifferenceHeader&quot;:null,&quot;sixthRelativeDifferenceHeader&quot;:null,&quot;seventhReferenceHeader&quot;:null,&quot;seventhAbsoluteDifferenceHeader&quot;:null,&quot;seventhRelativeDifferenceHeader&quot;:null,&quot;additionalMeasure1Header&quot;:null,&quot;additionalMeasure2Header&quot;:null,&quot;additionalMeasure3Header&quot;:null,&quot;additionalMeasure4Header&quot;:null,&quot;additionalMeasure5Header&quot;:null,&quot;additionalMeasure6Header&quot;:null,&quot;additionalMeasure7Header&quot;:null,&quot;additionalMeasure8Header&quot;:null,&quot;additionalMeasure9Header&quot;:null,&quot;additionalMeasure10Header&quot;:null,&quot;additionalMeasure11Header&quot;:null,&quot;additionalMeasure12Header&quot;:null,&quot;additionalMeasure13Header&quot;:null,&quot;additionalMeasure14Header&quot;:null,&quot;additionalMeasure15Header&quot;:null,&quot;additionalMeasure16Header&quot;:null,&quot;additionalMeasure17Header&quot;:null,&quot;additionalMeasure18Header&quot;:null,&quot;additionalMeasure19Header&quot;:null,&quot;additionalMeasure20Header&quot;:null,&quot;previousYear&quot;:&quot;Target&quot;,&quot;actual&quot;:&quot;Total Revenue&quot;,&quot;forecast&quot;:null,&quot;plan&quot;:null,&quot;plan2&quot;:null,&quot;plan3&quot;:null,&quot;forecast2&quot;:null,&quot;forecast3&quot;:null,&quot;actual-previousYear&quot;:&quot;Variance&quot;,&quot;actual-previousYear-percent&quot;:&quot;Variance%&quot;,&quot;previousYear-actual&quot;:null,&quot;previousYear-actual-percent&quot;:null,&quot;actual-forecast&quot;:null,&quot;actual-forecast-percent&quot;:null,&quot;forecast-actual&quot;:null,&quot;forecast-actual-percent&quot;:null,&quot;actual-plan&quot;:null,&quot;actual-plan-percent&quot;:null,&quot;plan-actual&quot;:null,&quot;plan-actual-percent&quot;:null,&quot;previousYear-forecast&quot;:null,&quot;previousYear-forecast-percent&quot;:null,&quot;forecast-previousYear&quot;:null,&quot;forecast-previousYear-percent&quot;:null,&quot;previousYear-plan&quot;:null,&quot;previousYear-plan-percent&quot;:null,&quot;plan-previousYear&quot;:null,&quot;plan-previousYear-percent&quot;:null,&quot;forecast-plan&quot;:null,&quot;forecast-plan-percent&quot;:null,&quot;plan-forecast&quot;:null,&quot;plan-forecast-percent&quot;:null,&quot;actual-plan2&quot;:null,&quot;actual-plan2-percent&quot;:null,&quot;actual-plan3&quot;:null,&quot;actual-plan3-percent&quot;:null,&quot;actual-forecast2&quot;:null,&quot;actual-forecast2-percent&quot;:null,&quot;actual-forecast3&quot;:null,&quot;actual-forecast3-percent&quot;:null,&quot;plan2-actual&quot;:null,&quot;plan2-actual-percent&quot;:null,&quot;plan3-actual&quot;:null,&quot;plan3-actual-percent&quot;:null,&quot;forecast2-actual&quot;:null,&quot;forecast2-actual-percent&quot;:null,&quot;forecast3-actual&quot;:null,&quot;forecast3-actual-percent&quot;:null,&quot;plan2-previousYear&quot;:null,&quot;plan2-previousYear-percent&quot;:null,&quot;plan3-previousYear&quot;:null,&quot;plan3-previousYear-percent&quot;:null,&quot;forecast2-previousYear&quot;:null,&quot;forecast2-previousYear-percent&quot;:null,&quot;forecast3-previousYear&quot;:null,&quot;forecast3-previousYear-percent&quot;:null,&quot;previousYear-plan2&quot;:null,&quot;previousYear-plan2-percent&quot;:null,&quot;previousYear-plan3&quot;:null,&quot;previousYear-plan3-percent&quot;:null,&quot;previousYear-forecast2&quot;:null,&quot;previousYear-forecast2-percent&quot;:null,&quot;previousYear-forecast3&quot;:null,&quot;previousYear-forecast3-percent&quot;:null,&quot;forecast-plan2&quot;:null,&quot;forecast-plan2-percent&quot;:null,&quot;forecast-plan3&quot;:null,&quot;forecast-plan3-percent&quot;:null,&quot;forecast2-plan&quot;:null,&quot;forecast2-plan-percent&quot;:null,&quot;forecast2-plan2&quot;:null,&quot;forecast2-plan2-percent&quot;:null,&quot;forecast2-plan3&quot;:null,&quot;forecast2-plan3-percent&quot;:null,&quot;forecast3-plan&quot;:null,&quot;forecast3-plan-percent&quot;:null,&quot;forecast3-plan2&quot;:null,&quot;forecast3-plan2-percent&quot;:null,&quot;forecast3-plan3&quot;:null,&quot;forecast3-plan3-percent&quot;:null,&quot;plan-forecast2&quot;:null,&quot;plan-forecast2-percent&quot;:null,&quot;plan-forecast3&quot;:null,&quot;plan-forecast3-percent&quot;:null,&quot;plan2-forecast&quot;:null,&quot;plan2-forecast-percent&quot;:null,&quot;plan2-forecast2&quot;:null,&quot;plan2-forecast2-percent&quot;:null,&quot;plan2-forecast3&quot;:null,&quot;plan2-forecast3-percent&quot;:null,&quot;plan3-forecast&quot;:null,&quot;plan3-forecast-percent&quot;:null,&quot;plan3-forecast2&quot;:null,&quot;plan3-forecast2-percent&quot;:null,&quot;plan3-forecast3&quot;:null,&quot;plan3-forecast3-percent&quot;:null,&quot;forecast-forecast2&quot;:null,&quot;forecast-forecast2-percent&quot;:null,&quot;forecast-forecast3&quot;:null,&quot;forecast-forecast3-percent&quot;:null,&quot;forecast2-forecast&quot;:null,&quot;forecast2-forecast-percent&quot;:null,&quot;forecast2-forecast3&quot;:null,&quot;forecast2-forecast3-percent&quot;:null,&quot;forecast3-forecast&quot;:null,&quot;forecast3-forecast-percent&quot;:null,&quot;forecast3-forecast2&quot;:null,&quot;forecast3-forecast2-percent&quot;:null,&quot;plan-plan2&quot;:null,&quot;plan-plan2-percent&quot;:null,&quot;plan-plan3&quot;:null,&quot;plan-plan3-percent&quot;:null,&quot;plan2-plan&quot;:null,&quot;plan2-plan-percent&quot;:null,&quot;plan2-plan3&quot;:null,&quot;plan2-plan3-percent&quot;:null,&quot;plan3-plan&quot;:null,&quot;plan3-plan-percent&quot;:null,&quot;plan3-plan2&quot;:null,&quot;plan3-plan2-percent&quot;:null,&quot;freezeHeaders&quot;:true,&quot;firstTimeShowingColumnAdder&quot;:true,&quot;showTitle&quot;:true,&quot;titleWrap&quot;:true,&quot;titleAlignment&quot;:&quot;left&quot;,&quot;titleFontSize&quot;:10,&quot;titleFontColor&quot;:&quot;#000&quot;,&quot;titleText&quot;:&quot;&quot;,&quot;titleFontFamily&quot;:&quot;Calibri, helvetica, arial, sans-serif&quot;,&quot;freezeTitle&quot;:true,&quot;groupTitleAlignment&quot;:&quot;left&quot;,&quot;groupTitleFontSize&quot;:12,&quot;groupTitleFontColor&quot;:&quot;#000&quot;,&quot;groupTitleFontFamily&quot;:&quot;Calibri, helvetica, arial, sans-serif&quot;,&quot;groupTitleDisplayOptions&quot;:0,&quot;groupTitleWidth&quot;:50,&quot;showCategories&quot;:true,&quot;categoriesDisplayOptions&quot;:0,&quot;categoriesWidth&quot;:100,&quot;categoriesRowHeight&quot;:0,&quot;categoriesHeight&quot;:20,&quot;categoriesIndent&quot;:16,&quot;topNType&quot;:0,&quot;topNDataProperty&quot;:0,&quot;plottedDataProperties&quot;:[&quot;1&quot;,&quot;0&quot;,&quot;2&quot;,&quot;3&quot;],&quot;topNCategoriesToKeep&quot;:5,&quot;topNSettings&quot;:[],&quot;topNOtherLabel&quot;:&quot;Others&quot;,&quot;topNOtherShown&quot;:false,&quot;freezeCategories&quot;:true,&quot;showTopNForm&quot;:false,&quot;colorScheme&quot;:{&quot;positiveColor&quot;:&quot;#7aca00&quot;,&quot;negativeColor&quot;:&quot;#ff0000&quot;,&quot;neutralColor&quot;:&quot;#404040&quot;,&quot;markerColor&quot;:&quot;#000&quot;,&quot;lineColor&quot;:&quot;#404040&quot;,&quot;axisColor&quot;:&quot;#000&quot;,&quot;gridlineColor&quot;:&quot;#ccc&quot;,&quot;majorGridlineColor&quot;:&quot;#999&quot;,&quot;dotChartColor&quot;:&quot;#4080FF&quot;,&quot;useCustomScenarioColors&quot;:false,&quot;highlightColor&quot;:&quot;#0070C0&quot;},&quot;chartStyle&quot;:0,&quot;lightenOverlapped&quot;:true,&quot;varianceDisplayType&quot;:0,&quot;showDataLabels&quot;:true,&quot;labelFontColor&quot;:&quot;#000&quot;,&quot;displayUnits&quot;:&quot;Auto&quot;,&quot;showUnits&quot;:0,&quot;decimalPlaces&quot;:1,&quot;decimalPlacesPercentage&quot;:1,&quot;suppressSmallValues&quot;:true,&quot;labelFontSize&quot;:10,&quot;labelFontFamily&quot;:&quot;Calibri, helvetica, arial, sans-serif&quot;,&quot;integratedDifferenceLabel&quot;:1,&quot;labelPercentagePointUnit&quot;:&quot;pp&quot;,&quot;labelBackgroundTransparency&quot;:20,&quot;negativeValuesFormat&quot;:0,&quot;rightAlignNumbers&quot;:false,&quot;rightAlignParenthesisOffsetNormal&quot;:0,&quot;rightAlignParenthesisOffsetBold&quot;:0,&quot;showPercentageInLabel&quot;:false,&quot;sortColumnName&quot;:&quot;actual&quot;,&quot;chartSort&quot;:1,&quot;categorySort&quot;:1,&quot;sortReferenceChart&quot;:null,&quot;company&quot;:&quot;Free version&quot;,&quot;expiryDate&quot;:null,&quot;disabledInViewMode&quot;:false,&quot;licenseKey&quot;:&quot;&quot;,&quot;lastLicenseCheck&quot;:&quot;&quot;,&quot;resultCategories&quot;:[],&quot;skippedCategories&quot;:[],&quot;flatResultCategories&quot;:[],&quot;invertedCategories&quot;:[],&quot;userOverrideCategories&quot;:[],&quot;highlightedCategories&quot;:[],&quot;highlightedCategoriesCustomColors&quot;:[],&quot;hasAutoResults&quot;:false,&quot;hasAutoInverts&quot;:false,&quot;userChangedExpandCollapse&quot;:false,&quot;invertedGroups&quot;:[],&quot;groupNames&quot;:{},&quot;groupNamesString&quot;:&quot;&quot;,&quot;allowInteractions&quot;:true,&quot;allowChartChange&quot;:true,&quot;allowSliderChange&quot;:true,&quot;allowVarianceCalculationChange&quot;:true,&quot;allowSortChange&quot;:true,&quot;allowExpandCollapseChange&quot;:true,&quot;allowExpandCollapseRowsChange&quot;:true,&quot;allowExpandCollapseColumnsChange&quot;:true,&quot;allowColumnOrderChange&quot;:true,&quot;focusModeFontZoomPercentage&quot;:150,&quot;enableMeasureDrillThrough&quot;:false,&quot;allowInteractiveCommentBox&quot;:true,&quot;analyticsDataProperty&quot;:0,&quot;showAverageLine&quot;:false,&quot;averageLineStyle&quot;:&quot;8,4&quot;,&quot;averageLineTransparency&quot;:0,&quot;averageLabelShow&quot;:true,&quot;averageLabelHorizontalPosition&quot;:1,&quot;averageLabelVerticalPosition&quot;:1,&quot;averageLabelUnits&quot;:&quot;Auto&quot;,&quot;averageLabelDecimalPlaces&quot;:1,&quot;averageLabelTextOption&quot;:0,&quot;averageLabelText&quot;:&quot;Avg.&quot;,&quot;showConstantLine&quot;:false,&quot;constantLineStyle&quot;:&quot;&quot;,&quot;constantLineValue&quot;:0,&quot;constantLineTransparency&quot;:0,&quot;constantLabelShow&quot;:true,&quot;constantLabelHorizontalPosition&quot;:1,&quot;constantLabelVerticalPosition&quot;:1,&quot;constantLabelUnits&quot;:&quot;Auto&quot;,&quot;constantLabelDecimalPlaces&quot;:1,&quot;constantLabelTextOption&quot;:0,&quot;constantLabelText&quot;:&quot;Const.&quot;,&quot;showMedianLine&quot;:false,&quot;medianLineStyle&quot;:&quot;8,4&quot;,&quot;medianLineTransparency&quot;:0,&quot;medianLabelShow&quot;:true,&quot;medianLabelHorizontalPosition&quot;:1,&quot;medianLabelVerticalPosition&quot;:1,&quot;medianLabelUnits&quot;:&quot;Auto&quot;,&quot;medianLabelDecimalPlaces&quot;:1,&quot;medianLabelTextOption&quot;:0,&quot;medianLabelText&quot;:&quot;Med.&quot;,&quot;showPercentileLine&quot;:false,&quot;percentileLineStyle&quot;:&quot;2,4&quot;,&quot;percentileLinePercent&quot;:90,&quot;percentileLineTransparency&quot;:0,&quot;percentileLabelShow&quot;:true,&quot;percentileLabelHorizontalPosition&quot;:1,&quot;percentileLabelVerticalPosition&quot;:1,&quot;percentileLabelUnits&quot;:&quot;Auto&quot;,&quot;percentileLabelDecimalPlaces&quot;:1,&quot;percentileLabelTextOption&quot;:0,&quot;percentileLabelText&quot;:&quot;Perc.&quot;,&quot;formulaCalculation&quot;:{&quot;formulas&quot;:[],&quot;expressionMappings&quot;:{},&quot;expressionElements&quot;:{},&quot;identityDataPoints&quot;:{}},&quot;showCommentBox&quot;:false,&quot;commentBoxCustomTitleStyle&quot;:false,&quot;commentBoxTitle&quot;:3,&quot;commentBoxTitleFontColor&quot;:&quot;#000&quot;,&quot;commentBoxTitleFontFamily&quot;:&quot;Calibri, helvetica, arial, sans-serif&quot;,&quot;commentBoxTitleFontSize&quot;:18,&quot;commentBoxCustomTextStyle&quot;:false,&quot;commentBoxTextFontColor&quot;:&quot;#000&quot;,&quot;commentBoxTextFontFamily&quot;:&quot;Calibri, helvetica, arial, sans-serif&quot;,&quot;commentBoxTextFontSize&quot;:16,&quot;columnSettingsString&quot;:&quot;{\&quot;actual\&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2,\&quot;hidden\&quot;:false,\&quot;hiddenFromGroups\&quot;:[]}},\&quot;previousYear\&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actual-previousYear\&quot;:{\&quot;invert\&quot;:false,\&quot;scaleGroup\&quot;:1,\&quot;format\&quot;:1,\&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actual-previousYear-percent\&quot;:{\&quot;invert\&quot;:false,\&quot;scaleGroup\&quot;:1,\&quot;format\&quot;:2,\&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quot;categoryFormatSettingsString&quot;:&quot;&quot;,&quot;invertedTotalCategories&quot;:[],&quot;collapsedCategories&quot;:[],&quot;calculationsString&quot;:&quot;&quot;,&quot;minChartWidth&quot;:140,&quot;measure1Role&quot;:&quot;Values&quot;,&quot;measure2Role&quot;:&quot;PreviousYear&quot;,&quot;measure3Role&quot;:&quot;Plan&quot;,&quot;measure4Role&quot;:&quot;Forecast&quot;,&quot;measure5Role&quot;:&quot;Comments&quot;,&quot;measureRoles&quot;:[&quot;Values&quot;,&quot;PreviousYear&quot;],&quot;enableFiltering&quot;:true,&quot;viewMode&quot;:1,&quot;commentBoxPlacement&quot;:0,&quot;commentBoxSize&quot;:&quot;0.66&quot;,&quot;commentBoxPadding&quot;:10,&quot;commentBoxListHorizontal&quot;:false,&quot;commentBoxItemsMargin&quot;:10,&quot;commentBoxBorderWidth&quot;:0,&quot;commentBoxBorderColor&quot;:&quot;#808080&quot;,&quot;commentBoxBorderRadius&quot;:0,&quot;commentBoxShadow&quot;:false,&quot;commentBoxBackgroundColor&quot;:&quot;#ffffff00&quot;,&quot;commentBoxVarianceIcon&quot;:2,&quot;commentBoxShowVariance&quot;:1,&quot;showCrossTables&quot;:false,&quot;commentMarkersDataProperties&quot;:{},&quot;usedMeasuresCount&quot;:2,&quot;valueScenario&quot;:0,&quot;secondValueScenario&quot;:0,&quot;thirdValueScenario&quot;:0,&quot;fourthValueScenario&quot;:0,&quot;fifthValueScenario&quot;:0,&quot;sixthValueScenario&quot;:0,&quot;seventhValueScenario&quot;:0,&quot;valuePosition&quot;:0,&quot;secondValuePosition&quot;:0,&quot;thirdValuePosition&quot;:0,&quot;fourthValuePosition&quot;:0,&quot;fifthValuePosition&quot;:0,&quot;sixthValuePosition&quot;:0,&quot;seventhValuePosition&quot;:0,&quot;referenceScenario&quot;:1,&quot;secondReferenceScenario&quot;:1,&quot;thirdReferenceScenario&quot;:1,&quot;fourthReferenceScenario&quot;:1,&quot;fifthReferenceScenario&quot;:1,&quot;sixthReferenceScenario&quot;:1,&quot;seventhReferenceScenario&quot;:1,&quot;referencePosition&quot;:null,&quot;secondReferencePosition&quot;:null,&quot;thirdReferencePosition&quot;:null,&quot;fourthReferencePosition&quot;:null,&quot;fifthReferencePosition&quot;:null,&quot;sixthReferencePosition&quot;:null,&quot;seventhReferencePosition&quot;:null,&quot;calculations&quot;:[],&quot;scenarioOptions&quot;:{&quot;value&quot;:{&quot;index&quot;:0,&quot;scenario&quot;:0,&quot;fieldName&quot;:&quot;Total Revenue&quot;,&quot;position&quot;:null},&quot;reference&quot;:{&quot;index&quot;:1,&quot;scenario&quot;:1,&quot;fieldName&quot;:&quot;Total Target&quot;,&quot;position&quot;:null},&quot;secondReference&quot;:{&quot;index&quot;:null,&quot;scenario&quot;:null,&quot;fieldName&quot;:&quot;&quot;,&quot;position&quot;:null},&quot;thirdReference&quot;:{&quot;index&quot;:null,&quot;scenario&quot;:null,&quot;fieldName&quot;:&quot;&quot;,&quot;position&quot;:null},&quot;fourthReference&quot;:{&quot;index&quot;:null,&quot;scenario&quot;:null,&quot;fieldName&quot;:&quot;&quot;,&quot;position&quot;:null},&quot;fifthReference&quot;:{&quot;index&quot;:null,&quot;scenario&quot;:null,&quot;fieldName&quot;:&quot;&quot;,&quot;position&quot;:null},&quot;sixthReference&quot;:{&quot;index&quot;:null,&quot;scenario&quot;:null,&quot;fieldName&quot;:&quot;&quot;,&quot;position&quot;:null},&quot;seventhReference&quot;:{&quot;index&quot;:null,&quot;scenario&quot;:null,&quot;fieldName&quot;:&quot;&quot;,&quot;position&quot;:null},&quot;additionalMeasures&quot;:[],&quot;tooltips&quot;:[],&quot;comments&quot;:[]},&quot;dragStarted&quot;:false}"/>
  </we:properties>
  <we:bindings>
    <we:binding id="tablesRangeChanged" type="matrix" appref="{690A19A7-05B9-41D9-AB16-0205DF7CAF92}"/>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5.xml"/><Relationship Id="rId7" Type="http://schemas.microsoft.com/office/2007/relationships/slicer" Target="../slicers/slicer2.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pivotTable" Target="../pivotTables/pivotTable6.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18" Type="http://schemas.microsoft.com/office/2007/relationships/slicer" Target="../slicers/slicer3.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17" Type="http://schemas.openxmlformats.org/officeDocument/2006/relationships/drawing" Target="../drawings/drawing3.xml"/><Relationship Id="rId2" Type="http://schemas.openxmlformats.org/officeDocument/2006/relationships/pivotTable" Target="../pivotTables/pivotTable9.xml"/><Relationship Id="rId16" Type="http://schemas.openxmlformats.org/officeDocument/2006/relationships/printerSettings" Target="../printerSettings/printerSettings5.bin"/><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5" Type="http://schemas.openxmlformats.org/officeDocument/2006/relationships/pivotTable" Target="../pivotTables/pivotTable2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pivotTable" Target="../pivotTables/pivotTable21.xml"/></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4.xml"/><Relationship Id="rId1" Type="http://schemas.openxmlformats.org/officeDocument/2006/relationships/printerSettings" Target="../printerSettings/printerSettings6.bin"/><Relationship Id="rId6" Type="http://schemas.openxmlformats.org/officeDocument/2006/relationships/ctrlProp" Target="../ctrlProps/ctrlProp3.xml"/><Relationship Id="rId11" Type="http://schemas.microsoft.com/office/2007/relationships/slicer" Target="../slicers/slicer4.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microsoft.com/office/2007/relationships/slicer" Target="../slicers/slicer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3F70B-CF8D-4708-AE1D-9C23B160F91A}">
  <sheetPr codeName="Sheet1"/>
  <dimension ref="B5:V16"/>
  <sheetViews>
    <sheetView showGridLines="0" workbookViewId="0">
      <selection activeCell="D6" sqref="D6"/>
    </sheetView>
  </sheetViews>
  <sheetFormatPr defaultRowHeight="14.4" x14ac:dyDescent="0.3"/>
  <cols>
    <col min="1" max="2" width="13.109375" bestFit="1" customWidth="1"/>
    <col min="3" max="3" width="6.21875" bestFit="1" customWidth="1"/>
    <col min="4" max="4" width="12.109375" bestFit="1" customWidth="1"/>
    <col min="5" max="5" width="14.109375" bestFit="1" customWidth="1"/>
    <col min="6" max="6" width="13.109375" bestFit="1" customWidth="1"/>
    <col min="7" max="7" width="11.77734375" bestFit="1" customWidth="1"/>
    <col min="8" max="8" width="11.33203125" bestFit="1" customWidth="1"/>
    <col min="9" max="9" width="9.88671875" bestFit="1" customWidth="1"/>
    <col min="10" max="10" width="12.21875" bestFit="1" customWidth="1"/>
    <col min="11" max="11" width="8.109375" bestFit="1" customWidth="1"/>
    <col min="12" max="12" width="11" bestFit="1" customWidth="1"/>
    <col min="16" max="16" width="13.5546875" bestFit="1" customWidth="1"/>
    <col min="17" max="17" width="13.109375" bestFit="1" customWidth="1"/>
    <col min="18" max="19" width="11" bestFit="1" customWidth="1"/>
    <col min="20" max="20" width="13.5546875" bestFit="1" customWidth="1"/>
    <col min="21" max="21" width="12.6640625" bestFit="1" customWidth="1"/>
    <col min="22" max="22" width="10.88671875" bestFit="1" customWidth="1"/>
    <col min="23" max="26" width="11" bestFit="1" customWidth="1"/>
  </cols>
  <sheetData>
    <row r="5" spans="2:22" x14ac:dyDescent="0.3">
      <c r="B5" t="s">
        <v>0</v>
      </c>
      <c r="C5" t="s">
        <v>1</v>
      </c>
      <c r="D5" t="s">
        <v>2</v>
      </c>
      <c r="E5" t="s">
        <v>3</v>
      </c>
      <c r="F5" t="s">
        <v>4</v>
      </c>
      <c r="G5" t="s">
        <v>5</v>
      </c>
      <c r="H5" t="s">
        <v>6</v>
      </c>
      <c r="I5" t="s">
        <v>7</v>
      </c>
      <c r="J5" t="s">
        <v>8</v>
      </c>
      <c r="K5" t="s">
        <v>9</v>
      </c>
      <c r="L5" t="s">
        <v>10</v>
      </c>
      <c r="P5" s="5" t="s">
        <v>22</v>
      </c>
      <c r="Q5" t="s">
        <v>0</v>
      </c>
      <c r="R5" t="s">
        <v>10</v>
      </c>
      <c r="T5" s="6" t="str">
        <f>P5</f>
        <v>Store Name</v>
      </c>
      <c r="U5" s="6" t="str">
        <f t="shared" ref="U5:V5" si="0">Q5</f>
        <v>Total Revenue</v>
      </c>
      <c r="V5" s="6" t="str">
        <f t="shared" si="0"/>
        <v>Total Target</v>
      </c>
    </row>
    <row r="6" spans="2:22" x14ac:dyDescent="0.3">
      <c r="B6" s="7">
        <v>5446809.4700000202</v>
      </c>
      <c r="C6" s="7">
        <v>3149297.4099999927</v>
      </c>
      <c r="D6" s="7">
        <v>2297512.0600000275</v>
      </c>
      <c r="E6" s="2">
        <v>0.42180878047126164</v>
      </c>
      <c r="F6" s="8">
        <v>20000</v>
      </c>
      <c r="G6" s="7">
        <v>438297.51000000123</v>
      </c>
      <c r="H6" s="2">
        <v>8.0468669303389667E-2</v>
      </c>
      <c r="I6" s="10">
        <v>100</v>
      </c>
      <c r="J6" s="8">
        <v>48662</v>
      </c>
      <c r="K6" s="8">
        <v>606148</v>
      </c>
      <c r="L6" s="7">
        <v>5254990</v>
      </c>
      <c r="P6" t="s">
        <v>11</v>
      </c>
      <c r="Q6" s="1">
        <v>47653.1</v>
      </c>
      <c r="R6" s="1">
        <v>36007</v>
      </c>
      <c r="T6" s="6" t="str">
        <f t="shared" ref="T6:T15" si="1">P6</f>
        <v>Barron-Fleming</v>
      </c>
      <c r="U6" s="6">
        <f t="shared" ref="U6:U15" si="2">Q6</f>
        <v>47653.1</v>
      </c>
      <c r="V6" s="6">
        <f t="shared" ref="V6:V15" si="3">R6</f>
        <v>36007</v>
      </c>
    </row>
    <row r="7" spans="2:22" x14ac:dyDescent="0.3">
      <c r="P7" t="s">
        <v>12</v>
      </c>
      <c r="Q7" s="1">
        <v>38114.120000000003</v>
      </c>
      <c r="R7" s="1">
        <v>49975</v>
      </c>
      <c r="T7" s="6" t="str">
        <f t="shared" si="1"/>
        <v>Berg-Trujillo</v>
      </c>
      <c r="U7" s="6">
        <f t="shared" si="2"/>
        <v>38114.120000000003</v>
      </c>
      <c r="V7" s="6">
        <f t="shared" si="3"/>
        <v>49975</v>
      </c>
    </row>
    <row r="8" spans="2:22" x14ac:dyDescent="0.3">
      <c r="P8" t="s">
        <v>13</v>
      </c>
      <c r="Q8" s="1">
        <v>43220.909999999996</v>
      </c>
      <c r="R8" s="1">
        <v>30808</v>
      </c>
      <c r="T8" s="6" t="str">
        <f t="shared" si="1"/>
        <v>Lee-Myers</v>
      </c>
      <c r="U8" s="6">
        <f t="shared" si="2"/>
        <v>43220.909999999996</v>
      </c>
      <c r="V8" s="6">
        <f t="shared" si="3"/>
        <v>30808</v>
      </c>
    </row>
    <row r="9" spans="2:22" x14ac:dyDescent="0.3">
      <c r="E9" s="7"/>
      <c r="P9" t="s">
        <v>14</v>
      </c>
      <c r="Q9" s="1">
        <v>40587.509999999987</v>
      </c>
      <c r="R9" s="1">
        <v>35280</v>
      </c>
      <c r="T9" s="6" t="str">
        <f t="shared" si="1"/>
        <v>Lopez</v>
      </c>
      <c r="U9" s="6">
        <f t="shared" si="2"/>
        <v>40587.509999999987</v>
      </c>
      <c r="V9" s="6">
        <f t="shared" si="3"/>
        <v>35280</v>
      </c>
    </row>
    <row r="10" spans="2:22" x14ac:dyDescent="0.3">
      <c r="P10" t="s">
        <v>15</v>
      </c>
      <c r="Q10" s="1">
        <v>47925.489999999983</v>
      </c>
      <c r="R10" s="1">
        <v>56706</v>
      </c>
      <c r="T10" s="6" t="str">
        <f t="shared" si="1"/>
        <v>Martinez</v>
      </c>
      <c r="U10" s="6">
        <f t="shared" si="2"/>
        <v>47925.489999999983</v>
      </c>
      <c r="V10" s="6">
        <f t="shared" si="3"/>
        <v>56706</v>
      </c>
    </row>
    <row r="11" spans="2:22" x14ac:dyDescent="0.3">
      <c r="P11" t="s">
        <v>16</v>
      </c>
      <c r="Q11" s="1">
        <v>46231.48</v>
      </c>
      <c r="R11" s="1">
        <v>39379</v>
      </c>
      <c r="T11" s="6" t="str">
        <f t="shared" si="1"/>
        <v>Miller</v>
      </c>
      <c r="U11" s="6">
        <f t="shared" si="2"/>
        <v>46231.48</v>
      </c>
      <c r="V11" s="6">
        <f t="shared" si="3"/>
        <v>39379</v>
      </c>
    </row>
    <row r="12" spans="2:22" x14ac:dyDescent="0.3">
      <c r="D12" s="13" t="s">
        <v>23</v>
      </c>
      <c r="E12" s="13" t="s">
        <v>24</v>
      </c>
      <c r="F12" s="13" t="s">
        <v>25</v>
      </c>
      <c r="G12" s="13" t="s">
        <v>26</v>
      </c>
      <c r="P12" t="s">
        <v>17</v>
      </c>
      <c r="Q12" s="1">
        <v>42713.880000000005</v>
      </c>
      <c r="R12" s="1">
        <v>38299</v>
      </c>
      <c r="T12" s="6" t="str">
        <f t="shared" si="1"/>
        <v>Myers-Lopez</v>
      </c>
      <c r="U12" s="6">
        <f t="shared" si="2"/>
        <v>42713.880000000005</v>
      </c>
      <c r="V12" s="6">
        <f t="shared" si="3"/>
        <v>38299</v>
      </c>
    </row>
    <row r="13" spans="2:22" ht="23.4" x14ac:dyDescent="0.3">
      <c r="D13" s="7">
        <f>B6</f>
        <v>5446809.4700000202</v>
      </c>
      <c r="E13" s="7">
        <f>L6</f>
        <v>5254990</v>
      </c>
      <c r="F13" s="12" t="str">
        <f>IF((D13-E13)/E13&gt;0,"▲"&amp;TEXT((D13-E13)/E13,"+0.0%;-0.0%"),"▼"&amp;TEXT((D13-E13)/E13,"+0.0%;-0.0%"))</f>
        <v>▲+3.7%</v>
      </c>
      <c r="G13" s="11">
        <f>(D13-E13)/E13</f>
        <v>3.6502347292767488E-2</v>
      </c>
      <c r="P13" t="s">
        <v>18</v>
      </c>
      <c r="Q13" s="1">
        <v>46092.960000000006</v>
      </c>
      <c r="R13" s="1">
        <v>61552</v>
      </c>
      <c r="T13" s="6" t="str">
        <f t="shared" si="1"/>
        <v>Novak PLC</v>
      </c>
      <c r="U13" s="6">
        <f t="shared" si="2"/>
        <v>46092.960000000006</v>
      </c>
      <c r="V13" s="6">
        <f t="shared" si="3"/>
        <v>61552</v>
      </c>
    </row>
    <row r="14" spans="2:22" x14ac:dyDescent="0.3">
      <c r="P14" t="s">
        <v>19</v>
      </c>
      <c r="Q14" s="1">
        <v>41055.439999999995</v>
      </c>
      <c r="R14" s="1">
        <v>46498</v>
      </c>
      <c r="T14" s="6" t="str">
        <f t="shared" si="1"/>
        <v>Thomas</v>
      </c>
      <c r="U14" s="6">
        <f t="shared" si="2"/>
        <v>41055.439999999995</v>
      </c>
      <c r="V14" s="6">
        <f t="shared" si="3"/>
        <v>46498</v>
      </c>
    </row>
    <row r="15" spans="2:22" x14ac:dyDescent="0.3">
      <c r="P15" t="s">
        <v>20</v>
      </c>
      <c r="Q15" s="1">
        <v>47630.399999999994</v>
      </c>
      <c r="R15" s="1">
        <v>62269</v>
      </c>
      <c r="T15" s="6" t="str">
        <f t="shared" si="1"/>
        <v>Valdez</v>
      </c>
      <c r="U15" s="6">
        <f t="shared" si="2"/>
        <v>47630.399999999994</v>
      </c>
      <c r="V15" s="6">
        <f t="shared" si="3"/>
        <v>62269</v>
      </c>
    </row>
    <row r="16" spans="2:22" x14ac:dyDescent="0.3">
      <c r="P16" t="s">
        <v>21</v>
      </c>
      <c r="Q16" s="1">
        <v>441225.28999999992</v>
      </c>
      <c r="R16" s="1">
        <v>456773</v>
      </c>
    </row>
  </sheetData>
  <conditionalFormatting sqref="H13">
    <cfRule type="expression" dxfId="52" priority="3">
      <formula>$F$13&gt;0</formula>
    </cfRule>
    <cfRule type="expression" dxfId="51" priority="4">
      <formula>$F$13&lt;0</formula>
    </cfRule>
  </conditionalFormatting>
  <conditionalFormatting sqref="F13">
    <cfRule type="expression" dxfId="50" priority="1">
      <formula>$F$13&lt;0</formula>
    </cfRule>
    <cfRule type="expression" dxfId="49" priority="2">
      <formula>$F$13&gt;0</formula>
    </cfRule>
  </conditionalFormatting>
  <pageMargins left="0.7" right="0.7" top="0.75" bottom="0.75" header="0.3" footer="0.3"/>
  <pageSetup orientation="portrait" r:id="rId3"/>
  <drawing r:id="rId4"/>
  <extLst>
    <ext xmlns:x14="http://schemas.microsoft.com/office/spreadsheetml/2009/9/main" uri="{A8765BA9-456A-4dab-B4F3-ACF838C121DE}">
      <x14:slicerList>
        <x14:slicer r:id="rId5"/>
      </x14:slicerList>
    </ext>
    <ext xmlns:x15="http://schemas.microsoft.com/office/spreadsheetml/2010/11/main" uri="{F7C9EE02-42E1-4005-9D12-6889AFFD525C}">
      <x15:webExtensions xmlns:xm="http://schemas.microsoft.com/office/excel/2006/main">
        <x15:webExtension appRef="{690A19A7-05B9-41D9-AB16-0205DF7CAF92}">
          <xm:f>'Analysis 1'!$T$5:$V$15</xm:f>
        </x15:webExtension>
        <x15:webExtension appRef="{7D999ECC-3F6A-437A-B928-46E91225DBBF}">
          <xm:f>'Analysis 1'!$T$5:$V$15</xm:f>
        </x15:webExtension>
      </x15:webExtens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52F6C-002E-43D8-AF38-657DF96D8605}">
  <sheetPr codeName="Sheet2"/>
  <dimension ref="A5:BL26"/>
  <sheetViews>
    <sheetView showGridLines="0" topLeftCell="C4" workbookViewId="0">
      <selection activeCell="I10" sqref="I10"/>
    </sheetView>
  </sheetViews>
  <sheetFormatPr defaultRowHeight="14.4" x14ac:dyDescent="0.3"/>
  <cols>
    <col min="1" max="1" width="4.33203125" style="26" customWidth="1"/>
    <col min="4" max="4" width="10.77734375" bestFit="1" customWidth="1"/>
    <col min="5" max="5" width="13.109375" bestFit="1" customWidth="1"/>
    <col min="6" max="6" width="11" bestFit="1" customWidth="1"/>
    <col min="9" max="9" width="6.44140625" bestFit="1" customWidth="1"/>
    <col min="10" max="10" width="12.88671875" bestFit="1" customWidth="1"/>
    <col min="11" max="11" width="12.5546875" bestFit="1" customWidth="1"/>
    <col min="17" max="17" width="13" customWidth="1"/>
    <col min="25" max="25" width="3.88671875" style="26" customWidth="1"/>
    <col min="27" max="27" width="13.109375" bestFit="1" customWidth="1"/>
    <col min="28" max="28" width="11" bestFit="1" customWidth="1"/>
    <col min="29" max="29" width="12" bestFit="1" customWidth="1"/>
    <col min="31" max="31" width="3.88671875" style="26" customWidth="1"/>
    <col min="33" max="33" width="10.77734375" bestFit="1" customWidth="1"/>
    <col min="34" max="34" width="13.109375" bestFit="1" customWidth="1"/>
    <col min="35" max="35" width="14.109375" bestFit="1" customWidth="1"/>
    <col min="37" max="37" width="12.21875" customWidth="1"/>
    <col min="38" max="38" width="7.33203125" bestFit="1" customWidth="1"/>
    <col min="39" max="40" width="13.21875" bestFit="1" customWidth="1"/>
    <col min="41" max="41" width="7.5546875" bestFit="1" customWidth="1"/>
    <col min="43" max="43" width="2" bestFit="1" customWidth="1"/>
    <col min="44" max="44" width="11" bestFit="1" customWidth="1"/>
    <col min="52" max="52" width="3.88671875" style="26" customWidth="1"/>
    <col min="54" max="54" width="10.77734375" bestFit="1" customWidth="1"/>
    <col min="55" max="55" width="13.109375" bestFit="1" customWidth="1"/>
    <col min="56" max="56" width="14.109375" bestFit="1" customWidth="1"/>
    <col min="59" max="59" width="14" customWidth="1"/>
  </cols>
  <sheetData>
    <row r="5" spans="4:61" ht="15" thickBot="1" x14ac:dyDescent="0.35">
      <c r="Q5" t="s">
        <v>43</v>
      </c>
    </row>
    <row r="6" spans="4:61" ht="15" thickBot="1" x14ac:dyDescent="0.35">
      <c r="S6" s="20"/>
      <c r="T6" s="21"/>
      <c r="U6" s="22"/>
      <c r="V6" s="23"/>
    </row>
    <row r="7" spans="4:61" x14ac:dyDescent="0.3">
      <c r="D7" s="5" t="s">
        <v>39</v>
      </c>
      <c r="E7" t="s">
        <v>0</v>
      </c>
      <c r="F7" t="s">
        <v>10</v>
      </c>
      <c r="I7" s="18" t="str">
        <f t="shared" ref="I7:I19" si="0">D7</f>
        <v>Month</v>
      </c>
      <c r="J7" s="18" t="str">
        <f t="shared" ref="J7:J19" si="1">E7</f>
        <v>Total Revenue</v>
      </c>
      <c r="K7" s="18" t="s">
        <v>10</v>
      </c>
      <c r="L7" s="18" t="s">
        <v>40</v>
      </c>
      <c r="N7" s="18" t="str">
        <f t="shared" ref="N7:N19" si="2">I7</f>
        <v>Month</v>
      </c>
      <c r="O7" s="18" t="s">
        <v>25</v>
      </c>
      <c r="S7" s="25"/>
      <c r="T7" s="24"/>
    </row>
    <row r="8" spans="4:61" x14ac:dyDescent="0.3">
      <c r="D8" t="s">
        <v>27</v>
      </c>
      <c r="E8" s="15">
        <v>444162.52000000014</v>
      </c>
      <c r="F8" s="15">
        <v>439042</v>
      </c>
      <c r="I8" s="6" t="str">
        <f t="shared" si="0"/>
        <v>Jan</v>
      </c>
      <c r="J8" s="14">
        <f t="shared" si="1"/>
        <v>444162.52000000014</v>
      </c>
      <c r="K8" s="14">
        <f>F8</f>
        <v>439042</v>
      </c>
      <c r="L8" s="16" t="str">
        <f t="shared" ref="L8:L19" si="3">IF(J8=Large_1,J8,IF(J8=Large_2,J8,""))</f>
        <v/>
      </c>
      <c r="N8" s="6" t="str">
        <f t="shared" si="2"/>
        <v>Jan</v>
      </c>
      <c r="O8" s="19">
        <f t="shared" ref="O8:O19" si="4">(J8-K8)/K8</f>
        <v>1.1662938853230749E-2</v>
      </c>
      <c r="AA8" s="6" t="s">
        <v>0</v>
      </c>
      <c r="AB8" s="6" t="s">
        <v>10</v>
      </c>
      <c r="AC8" s="18" t="s">
        <v>25</v>
      </c>
    </row>
    <row r="9" spans="4:61" x14ac:dyDescent="0.3">
      <c r="D9" t="s">
        <v>28</v>
      </c>
      <c r="E9" s="15">
        <v>423741.52000000037</v>
      </c>
      <c r="F9" s="15">
        <v>431279</v>
      </c>
      <c r="I9" s="6" t="str">
        <f t="shared" si="0"/>
        <v>Feb</v>
      </c>
      <c r="J9" s="14">
        <f t="shared" si="1"/>
        <v>423741.52000000037</v>
      </c>
      <c r="K9" s="14">
        <f t="shared" ref="K9:K19" si="5">F9</f>
        <v>431279</v>
      </c>
      <c r="L9" s="16" t="str">
        <f t="shared" si="3"/>
        <v/>
      </c>
      <c r="N9" s="6" t="str">
        <f t="shared" si="2"/>
        <v>Feb</v>
      </c>
      <c r="O9" s="19">
        <f t="shared" si="4"/>
        <v>-1.7477039225187483E-2</v>
      </c>
      <c r="AA9" s="28">
        <v>5446809.4700000202</v>
      </c>
      <c r="AB9" s="28">
        <v>5254990</v>
      </c>
      <c r="AC9" s="29">
        <f>(AA9-AB9)/AB9</f>
        <v>3.6502347292767488E-2</v>
      </c>
    </row>
    <row r="10" spans="4:61" x14ac:dyDescent="0.3">
      <c r="D10" t="s">
        <v>29</v>
      </c>
      <c r="E10" s="15">
        <v>468344.26999999949</v>
      </c>
      <c r="F10" s="15">
        <v>445591</v>
      </c>
      <c r="I10" s="6" t="str">
        <f t="shared" si="0"/>
        <v>Mar</v>
      </c>
      <c r="J10" s="14">
        <f t="shared" si="1"/>
        <v>468344.26999999949</v>
      </c>
      <c r="K10" s="14">
        <f t="shared" si="5"/>
        <v>445591</v>
      </c>
      <c r="L10" s="16" t="str">
        <f t="shared" si="3"/>
        <v/>
      </c>
      <c r="N10" s="6" t="str">
        <f t="shared" si="2"/>
        <v>Mar</v>
      </c>
      <c r="O10" s="19">
        <f t="shared" si="4"/>
        <v>5.1063127397096203E-2</v>
      </c>
    </row>
    <row r="11" spans="4:61" ht="21" customHeight="1" x14ac:dyDescent="0.45">
      <c r="D11" t="s">
        <v>30</v>
      </c>
      <c r="E11" s="15">
        <v>448652.76000000007</v>
      </c>
      <c r="F11" s="15">
        <v>453071</v>
      </c>
      <c r="I11" s="6" t="str">
        <f t="shared" si="0"/>
        <v>Apr</v>
      </c>
      <c r="J11" s="14">
        <f t="shared" si="1"/>
        <v>448652.76000000007</v>
      </c>
      <c r="K11" s="14">
        <f t="shared" si="5"/>
        <v>453071</v>
      </c>
      <c r="L11" s="16" t="str">
        <f t="shared" si="3"/>
        <v/>
      </c>
      <c r="N11" s="6" t="str">
        <f t="shared" si="2"/>
        <v>Apr</v>
      </c>
      <c r="O11" s="19">
        <f t="shared" si="4"/>
        <v>-9.7517607615581932E-3</v>
      </c>
      <c r="AC11" s="27" t="str">
        <f>IF(AC9&gt;0,"▲"&amp;TEXT(AC9,"+0.0%;-0.0%"),"▼"&amp;TEXT(AC9,"+0.0%;-0.0%"))</f>
        <v>▲+3.7%</v>
      </c>
    </row>
    <row r="12" spans="4:61" x14ac:dyDescent="0.3">
      <c r="D12" t="s">
        <v>31</v>
      </c>
      <c r="E12" s="15">
        <v>480720.64000000001</v>
      </c>
      <c r="F12" s="15">
        <v>444167</v>
      </c>
      <c r="I12" s="6" t="str">
        <f t="shared" si="0"/>
        <v>May</v>
      </c>
      <c r="J12" s="14">
        <f t="shared" si="1"/>
        <v>480720.64000000001</v>
      </c>
      <c r="K12" s="14">
        <f t="shared" si="5"/>
        <v>444167</v>
      </c>
      <c r="L12" s="16">
        <f t="shared" si="3"/>
        <v>480720.64000000001</v>
      </c>
      <c r="N12" s="6" t="str">
        <f t="shared" si="2"/>
        <v>May</v>
      </c>
      <c r="O12" s="19">
        <f t="shared" si="4"/>
        <v>8.2297063942165932E-2</v>
      </c>
      <c r="AG12" s="30" t="s">
        <v>48</v>
      </c>
      <c r="AH12" s="6" t="s">
        <v>0</v>
      </c>
      <c r="AI12" s="6" t="s">
        <v>47</v>
      </c>
      <c r="AL12" s="18" t="str">
        <f>AG12</f>
        <v>Quarter</v>
      </c>
      <c r="AM12" s="18" t="s">
        <v>54</v>
      </c>
      <c r="AN12" s="18" t="s">
        <v>55</v>
      </c>
      <c r="AO12" s="18" t="s">
        <v>53</v>
      </c>
      <c r="AQ12" s="18">
        <v>1</v>
      </c>
      <c r="AR12" s="6">
        <f>LARGE($AM$13:$AM$16,AQ12)</f>
        <v>1384874.5400000024</v>
      </c>
    </row>
    <row r="13" spans="4:61" x14ac:dyDescent="0.3">
      <c r="D13" t="s">
        <v>32</v>
      </c>
      <c r="E13" s="15">
        <v>455501.13999999996</v>
      </c>
      <c r="F13" s="15">
        <v>421979</v>
      </c>
      <c r="I13" s="6" t="str">
        <f t="shared" si="0"/>
        <v>Jun</v>
      </c>
      <c r="J13" s="14">
        <f t="shared" si="1"/>
        <v>455501.13999999996</v>
      </c>
      <c r="K13" s="14">
        <f t="shared" si="5"/>
        <v>421979</v>
      </c>
      <c r="L13" s="16" t="str">
        <f t="shared" si="3"/>
        <v/>
      </c>
      <c r="N13" s="6" t="str">
        <f t="shared" si="2"/>
        <v>Jun</v>
      </c>
      <c r="O13" s="19">
        <f t="shared" si="4"/>
        <v>7.9440303901378878E-2</v>
      </c>
      <c r="AG13" s="6" t="s">
        <v>49</v>
      </c>
      <c r="AH13" s="17">
        <v>1336248.3099999984</v>
      </c>
      <c r="AI13" s="19"/>
      <c r="AL13" s="6" t="str">
        <f>AG13</f>
        <v>Q-1</v>
      </c>
      <c r="AM13" s="32">
        <f>AH13</f>
        <v>1336248.3099999984</v>
      </c>
      <c r="AN13" s="32" t="str">
        <f>IF(AM13&gt;AO13,AM13,"")</f>
        <v/>
      </c>
      <c r="AO13" s="32">
        <f>AVERAGE($AM$13:$AM$16)</f>
        <v>1361702.3675000006</v>
      </c>
      <c r="AQ13" s="18">
        <v>2</v>
      </c>
      <c r="AR13" s="6">
        <f>LARGE($AM$13:$AM$16,AQ13)</f>
        <v>1362939.5400000014</v>
      </c>
      <c r="BB13" s="30" t="s">
        <v>57</v>
      </c>
      <c r="BC13" s="6" t="s">
        <v>0</v>
      </c>
      <c r="BD13" s="6" t="s">
        <v>47</v>
      </c>
      <c r="BF13" s="6" t="str">
        <f>BB13</f>
        <v>Day</v>
      </c>
      <c r="BG13" s="6" t="s">
        <v>54</v>
      </c>
      <c r="BH13" s="6" t="s">
        <v>55</v>
      </c>
      <c r="BI13" s="6" t="s">
        <v>53</v>
      </c>
    </row>
    <row r="14" spans="4:61" x14ac:dyDescent="0.3">
      <c r="D14" t="s">
        <v>33</v>
      </c>
      <c r="E14" s="15">
        <v>433725.86000000045</v>
      </c>
      <c r="F14" s="15">
        <v>456718</v>
      </c>
      <c r="I14" s="6" t="str">
        <f t="shared" si="0"/>
        <v>Jul</v>
      </c>
      <c r="J14" s="14">
        <f t="shared" si="1"/>
        <v>433725.86000000045</v>
      </c>
      <c r="K14" s="14">
        <f t="shared" si="5"/>
        <v>456718</v>
      </c>
      <c r="L14" s="16" t="str">
        <f t="shared" si="3"/>
        <v/>
      </c>
      <c r="N14" s="6" t="str">
        <f t="shared" si="2"/>
        <v>Jul</v>
      </c>
      <c r="O14" s="19">
        <f t="shared" si="4"/>
        <v>-5.0342092932618265E-2</v>
      </c>
      <c r="AG14" s="6" t="s">
        <v>50</v>
      </c>
      <c r="AH14" s="17">
        <v>1384874.5400000024</v>
      </c>
      <c r="AI14" s="19">
        <v>3.6390115247370451E-2</v>
      </c>
      <c r="AL14" s="6" t="str">
        <f>AG14</f>
        <v>Q-2</v>
      </c>
      <c r="AM14" s="32">
        <f>AH14</f>
        <v>1384874.5400000024</v>
      </c>
      <c r="AN14" s="32">
        <f t="shared" ref="AN14:AN16" si="6">IF(AM14&gt;AO14,AM14,"")</f>
        <v>1384874.5400000024</v>
      </c>
      <c r="AO14" s="32">
        <f>AVERAGE($AM$13:$AM$16)</f>
        <v>1361702.3675000006</v>
      </c>
      <c r="BB14" s="6" t="s">
        <v>58</v>
      </c>
      <c r="BC14" s="17">
        <v>765868.27999999898</v>
      </c>
      <c r="BD14" s="29"/>
      <c r="BF14" s="6" t="str">
        <f t="shared" ref="BF14:BG20" si="7">BB14</f>
        <v>Sun</v>
      </c>
      <c r="BG14" s="17">
        <f t="shared" si="7"/>
        <v>765868.27999999898</v>
      </c>
      <c r="BH14" s="17" t="str">
        <f>IF(BG14&gt;BI14,BG14,"")</f>
        <v/>
      </c>
      <c r="BI14" s="17">
        <f>AVERAGE($BG$14:$BG$20)</f>
        <v>778115.63857142848</v>
      </c>
    </row>
    <row r="15" spans="4:61" x14ac:dyDescent="0.3">
      <c r="D15" t="s">
        <v>34</v>
      </c>
      <c r="E15" s="15">
        <v>485766.24999999977</v>
      </c>
      <c r="F15" s="15">
        <v>431727</v>
      </c>
      <c r="I15" s="6" t="str">
        <f t="shared" si="0"/>
        <v>Aug</v>
      </c>
      <c r="J15" s="14">
        <f t="shared" si="1"/>
        <v>485766.24999999977</v>
      </c>
      <c r="K15" s="14">
        <f t="shared" si="5"/>
        <v>431727</v>
      </c>
      <c r="L15" s="16">
        <f t="shared" si="3"/>
        <v>485766.24999999977</v>
      </c>
      <c r="N15" s="6" t="str">
        <f t="shared" si="2"/>
        <v>Aug</v>
      </c>
      <c r="O15" s="19">
        <f t="shared" si="4"/>
        <v>0.12516995694038077</v>
      </c>
      <c r="AG15" s="6" t="s">
        <v>51</v>
      </c>
      <c r="AH15" s="17">
        <v>1362939.5400000014</v>
      </c>
      <c r="AI15" s="19">
        <v>-1.5838979897775357E-2</v>
      </c>
      <c r="AL15" s="6" t="str">
        <f>AG15</f>
        <v>Q-3</v>
      </c>
      <c r="AM15" s="32">
        <f>AH15</f>
        <v>1362939.5400000014</v>
      </c>
      <c r="AN15" s="32">
        <f t="shared" si="6"/>
        <v>1362939.5400000014</v>
      </c>
      <c r="AO15" s="32">
        <f>AVERAGE($AM$13:$AM$16)</f>
        <v>1361702.3675000006</v>
      </c>
      <c r="BB15" s="6" t="s">
        <v>59</v>
      </c>
      <c r="BC15" s="17">
        <v>789470.8800000028</v>
      </c>
      <c r="BD15" s="29">
        <v>3.0818093158269787E-2</v>
      </c>
      <c r="BF15" s="6" t="str">
        <f t="shared" si="7"/>
        <v>Mon</v>
      </c>
      <c r="BG15" s="17">
        <f t="shared" si="7"/>
        <v>789470.8800000028</v>
      </c>
      <c r="BH15" s="17">
        <f t="shared" ref="BH15:BH20" si="8">IF(BG15&gt;BI15,BG15,"")</f>
        <v>789470.8800000028</v>
      </c>
      <c r="BI15" s="17">
        <f t="shared" ref="BI15:BI20" si="9">AVERAGE($BG$14:$BG$20)</f>
        <v>778115.63857142848</v>
      </c>
    </row>
    <row r="16" spans="4:61" x14ac:dyDescent="0.3">
      <c r="D16" t="s">
        <v>35</v>
      </c>
      <c r="E16" s="15">
        <v>443447.4300000004</v>
      </c>
      <c r="F16" s="15">
        <v>446912</v>
      </c>
      <c r="I16" s="6" t="str">
        <f t="shared" si="0"/>
        <v>Sep</v>
      </c>
      <c r="J16" s="14">
        <f t="shared" si="1"/>
        <v>443447.4300000004</v>
      </c>
      <c r="K16" s="14">
        <f t="shared" si="5"/>
        <v>446912</v>
      </c>
      <c r="L16" s="16" t="str">
        <f t="shared" si="3"/>
        <v/>
      </c>
      <c r="N16" s="6" t="str">
        <f t="shared" si="2"/>
        <v>Sep</v>
      </c>
      <c r="O16" s="19">
        <f t="shared" si="4"/>
        <v>-7.7522420521256973E-3</v>
      </c>
      <c r="AG16" s="6" t="s">
        <v>52</v>
      </c>
      <c r="AH16" s="17">
        <v>1362747.0800000008</v>
      </c>
      <c r="AI16" s="19">
        <v>-1.4120949194904202E-4</v>
      </c>
      <c r="AL16" s="6" t="str">
        <f>AG16</f>
        <v>Q-4</v>
      </c>
      <c r="AM16" s="32">
        <f>AH16</f>
        <v>1362747.0800000008</v>
      </c>
      <c r="AN16" s="32">
        <f t="shared" si="6"/>
        <v>1362747.0800000008</v>
      </c>
      <c r="AO16" s="32">
        <f>AVERAGE($AM$13:$AM$16)</f>
        <v>1361702.3675000006</v>
      </c>
      <c r="AS16" t="s">
        <v>56</v>
      </c>
      <c r="AT16" t="str">
        <f>_xlfn.TEXTJOIN(" ",,"The line in the chart indicates ", TEXT(AO13,"$#,#"),"Average Revenue")</f>
        <v>The line in the chart indicates  $13,61,702 Average Revenue</v>
      </c>
      <c r="BB16" s="6" t="s">
        <v>60</v>
      </c>
      <c r="BC16" s="17">
        <v>772166.82999999914</v>
      </c>
      <c r="BD16" s="29">
        <v>-2.1918541187996184E-2</v>
      </c>
      <c r="BF16" s="6" t="str">
        <f t="shared" si="7"/>
        <v>Tue</v>
      </c>
      <c r="BG16" s="17">
        <f t="shared" si="7"/>
        <v>772166.82999999914</v>
      </c>
      <c r="BH16" s="17" t="str">
        <f t="shared" si="8"/>
        <v/>
      </c>
      <c r="BI16" s="17">
        <f t="shared" si="9"/>
        <v>778115.63857142848</v>
      </c>
    </row>
    <row r="17" spans="4:64" x14ac:dyDescent="0.3">
      <c r="D17" t="s">
        <v>36</v>
      </c>
      <c r="E17" s="15">
        <v>458984.37999999971</v>
      </c>
      <c r="F17" s="15">
        <v>414360</v>
      </c>
      <c r="I17" s="6" t="str">
        <f t="shared" si="0"/>
        <v>Oct</v>
      </c>
      <c r="J17" s="14">
        <f t="shared" si="1"/>
        <v>458984.37999999971</v>
      </c>
      <c r="K17" s="14">
        <f t="shared" si="5"/>
        <v>414360</v>
      </c>
      <c r="L17" s="16" t="str">
        <f t="shared" si="3"/>
        <v/>
      </c>
      <c r="N17" s="6" t="str">
        <f t="shared" si="2"/>
        <v>Oct</v>
      </c>
      <c r="O17" s="19">
        <f t="shared" si="4"/>
        <v>0.10769470991408368</v>
      </c>
      <c r="AG17" s="6" t="s">
        <v>21</v>
      </c>
      <c r="AH17" s="28">
        <v>5446809.4700000202</v>
      </c>
      <c r="AI17" s="29"/>
      <c r="BB17" s="6" t="s">
        <v>61</v>
      </c>
      <c r="BC17" s="17">
        <v>774303.62999999756</v>
      </c>
      <c r="BD17" s="29">
        <v>2.7672776361015393E-3</v>
      </c>
      <c r="BF17" s="6" t="str">
        <f t="shared" si="7"/>
        <v>Wed</v>
      </c>
      <c r="BG17" s="17">
        <f t="shared" si="7"/>
        <v>774303.62999999756</v>
      </c>
      <c r="BH17" s="17" t="str">
        <f t="shared" si="8"/>
        <v/>
      </c>
      <c r="BI17" s="17">
        <f t="shared" si="9"/>
        <v>778115.63857142848</v>
      </c>
    </row>
    <row r="18" spans="4:64" x14ac:dyDescent="0.3">
      <c r="D18" t="s">
        <v>37</v>
      </c>
      <c r="E18" s="15">
        <v>462537.40999999939</v>
      </c>
      <c r="F18" s="15">
        <v>413371</v>
      </c>
      <c r="I18" s="6" t="str">
        <f t="shared" si="0"/>
        <v>Nov</v>
      </c>
      <c r="J18" s="14">
        <f t="shared" si="1"/>
        <v>462537.40999999939</v>
      </c>
      <c r="K18" s="14">
        <f t="shared" si="5"/>
        <v>413371</v>
      </c>
      <c r="L18" s="16" t="str">
        <f t="shared" si="3"/>
        <v/>
      </c>
      <c r="N18" s="6" t="str">
        <f t="shared" si="2"/>
        <v>Nov</v>
      </c>
      <c r="O18" s="19">
        <f t="shared" si="4"/>
        <v>0.11894015303443975</v>
      </c>
      <c r="BB18" s="6" t="s">
        <v>62</v>
      </c>
      <c r="BC18" s="17">
        <v>795985.00999999966</v>
      </c>
      <c r="BD18" s="29">
        <v>2.8001134387039057E-2</v>
      </c>
      <c r="BF18" s="6" t="str">
        <f t="shared" si="7"/>
        <v>Thu</v>
      </c>
      <c r="BG18" s="17">
        <f t="shared" si="7"/>
        <v>795985.00999999966</v>
      </c>
      <c r="BH18" s="17">
        <f t="shared" si="8"/>
        <v>795985.00999999966</v>
      </c>
      <c r="BI18" s="17">
        <f t="shared" si="9"/>
        <v>778115.63857142848</v>
      </c>
    </row>
    <row r="19" spans="4:64" x14ac:dyDescent="0.3">
      <c r="D19" t="s">
        <v>38</v>
      </c>
      <c r="E19" s="15">
        <v>441225.28999999992</v>
      </c>
      <c r="F19" s="15">
        <v>456773</v>
      </c>
      <c r="I19" s="6" t="str">
        <f t="shared" si="0"/>
        <v>Dec</v>
      </c>
      <c r="J19" s="14">
        <f t="shared" si="1"/>
        <v>441225.28999999992</v>
      </c>
      <c r="K19" s="14">
        <f t="shared" si="5"/>
        <v>456773</v>
      </c>
      <c r="L19" s="16" t="str">
        <f t="shared" si="3"/>
        <v/>
      </c>
      <c r="N19" s="6" t="str">
        <f t="shared" si="2"/>
        <v>Dec</v>
      </c>
      <c r="O19" s="19">
        <f t="shared" si="4"/>
        <v>-3.4038154619471989E-2</v>
      </c>
      <c r="BB19" s="6" t="s">
        <v>63</v>
      </c>
      <c r="BC19" s="17">
        <v>762351.78000000084</v>
      </c>
      <c r="BD19" s="29">
        <v>-4.225359721284052E-2</v>
      </c>
      <c r="BF19" s="6" t="str">
        <f t="shared" si="7"/>
        <v>Fri</v>
      </c>
      <c r="BG19" s="17">
        <f t="shared" si="7"/>
        <v>762351.78000000084</v>
      </c>
      <c r="BH19" s="17" t="str">
        <f t="shared" si="8"/>
        <v/>
      </c>
      <c r="BI19" s="17">
        <f t="shared" si="9"/>
        <v>778115.63857142848</v>
      </c>
    </row>
    <row r="20" spans="4:64" x14ac:dyDescent="0.3">
      <c r="D20" t="s">
        <v>21</v>
      </c>
      <c r="E20" s="1">
        <v>5446809.4700000202</v>
      </c>
      <c r="F20" s="1">
        <v>5254990</v>
      </c>
      <c r="BB20" s="6" t="s">
        <v>64</v>
      </c>
      <c r="BC20" s="17">
        <v>786663.06000000041</v>
      </c>
      <c r="BD20" s="29">
        <v>3.1889844869253843E-2</v>
      </c>
      <c r="BF20" s="6" t="str">
        <f t="shared" si="7"/>
        <v>Sat</v>
      </c>
      <c r="BG20" s="17">
        <f t="shared" si="7"/>
        <v>786663.06000000041</v>
      </c>
      <c r="BH20" s="17">
        <f t="shared" si="8"/>
        <v>786663.06000000041</v>
      </c>
      <c r="BI20" s="17">
        <f t="shared" si="9"/>
        <v>778115.63857142848</v>
      </c>
    </row>
    <row r="21" spans="4:64" x14ac:dyDescent="0.3">
      <c r="BB21" s="6" t="s">
        <v>21</v>
      </c>
      <c r="BC21" s="28">
        <v>5446809.4700000202</v>
      </c>
      <c r="BD21" s="29"/>
    </row>
    <row r="22" spans="4:64" x14ac:dyDescent="0.3">
      <c r="BK22" t="s">
        <v>56</v>
      </c>
      <c r="BL22" t="str">
        <f>_xlfn.TEXTJOIN(" ",,"The line in the chart indicates",TEXT(BI14,"$#,#"),"Average Revenue")</f>
        <v>The line in the chart indicates $7,78,116 Average Revenue</v>
      </c>
    </row>
    <row r="25" spans="4:64" x14ac:dyDescent="0.3">
      <c r="J25" s="18">
        <v>1</v>
      </c>
      <c r="K25" s="16">
        <f>LARGE($J$8:$J$19,J25)</f>
        <v>485766.24999999977</v>
      </c>
      <c r="L25" s="6" t="s">
        <v>41</v>
      </c>
    </row>
    <row r="26" spans="4:64" x14ac:dyDescent="0.3">
      <c r="J26" s="18">
        <v>2</v>
      </c>
      <c r="K26" s="16">
        <f>LARGE($J$8:$J$19,J26)</f>
        <v>480720.64000000001</v>
      </c>
      <c r="L26" s="6" t="s">
        <v>42</v>
      </c>
    </row>
  </sheetData>
  <conditionalFormatting sqref="AC11">
    <cfRule type="expression" dxfId="40" priority="3">
      <formula>$AC$9&lt;0</formula>
    </cfRule>
    <cfRule type="expression" dxfId="39" priority="4">
      <formula>$AC$9&gt;0</formula>
    </cfRule>
  </conditionalFormatting>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95BFC-231F-41C8-B61D-0E5EF712A02D}">
  <sheetPr codeName="Sheet3"/>
  <dimension ref="C8:V40"/>
  <sheetViews>
    <sheetView showGridLines="0" topLeftCell="A7" zoomScaleNormal="100" workbookViewId="0">
      <selection activeCell="T35" sqref="T35"/>
    </sheetView>
  </sheetViews>
  <sheetFormatPr defaultRowHeight="14.4" x14ac:dyDescent="0.3"/>
  <cols>
    <col min="3" max="3" width="11" bestFit="1" customWidth="1"/>
    <col min="4" max="4" width="13.109375" bestFit="1" customWidth="1"/>
    <col min="5" max="5" width="14.109375" bestFit="1" customWidth="1"/>
    <col min="13" max="22" width="1.6640625" customWidth="1"/>
  </cols>
  <sheetData>
    <row r="8" spans="3:11" x14ac:dyDescent="0.3">
      <c r="C8" s="30" t="s">
        <v>44</v>
      </c>
      <c r="D8" s="6" t="s">
        <v>0</v>
      </c>
      <c r="E8" s="6" t="s">
        <v>47</v>
      </c>
    </row>
    <row r="9" spans="3:11" x14ac:dyDescent="0.3">
      <c r="C9" s="6" t="s">
        <v>45</v>
      </c>
      <c r="D9" s="16">
        <v>3894278.1300000134</v>
      </c>
      <c r="E9" s="29">
        <v>0.7149649995008911</v>
      </c>
      <c r="I9" s="6" t="s">
        <v>46</v>
      </c>
      <c r="J9" s="29">
        <f>E10</f>
        <v>0.2850350004991079</v>
      </c>
    </row>
    <row r="10" spans="3:11" x14ac:dyDescent="0.3">
      <c r="C10" s="6" t="s">
        <v>46</v>
      </c>
      <c r="D10" s="16">
        <v>1552531.3400000015</v>
      </c>
      <c r="E10" s="29">
        <v>0.2850350004991079</v>
      </c>
      <c r="I10" s="6" t="s">
        <v>45</v>
      </c>
      <c r="J10" s="29">
        <f>E9</f>
        <v>0.7149649995008911</v>
      </c>
    </row>
    <row r="11" spans="3:11" x14ac:dyDescent="0.3">
      <c r="C11" s="6" t="s">
        <v>21</v>
      </c>
      <c r="D11" s="28">
        <v>5446809.4700000202</v>
      </c>
      <c r="E11" s="29">
        <v>1</v>
      </c>
    </row>
    <row r="16" spans="3:11" x14ac:dyDescent="0.3">
      <c r="K16" s="13" t="s">
        <v>46</v>
      </c>
    </row>
    <row r="17" spans="11:22" ht="7.5" customHeight="1" x14ac:dyDescent="0.3">
      <c r="M17" s="31">
        <f t="shared" ref="M17:M25" si="0">M18+10</f>
        <v>91</v>
      </c>
      <c r="N17" s="31">
        <f t="shared" ref="N17:N25" si="1">N18+10</f>
        <v>92</v>
      </c>
      <c r="O17" s="31">
        <f t="shared" ref="O17:O25" si="2">O18+10</f>
        <v>93</v>
      </c>
      <c r="P17" s="31">
        <f t="shared" ref="P17:P25" si="3">P18+10</f>
        <v>94</v>
      </c>
      <c r="Q17" s="31">
        <f t="shared" ref="Q17:Q25" si="4">Q18+10</f>
        <v>95</v>
      </c>
      <c r="R17" s="31">
        <f t="shared" ref="R17:R25" si="5">R18+10</f>
        <v>96</v>
      </c>
      <c r="S17" s="31">
        <f t="shared" ref="S17:S25" si="6">S18+10</f>
        <v>97</v>
      </c>
      <c r="T17" s="31">
        <f t="shared" ref="T17:T25" si="7">T18+10</f>
        <v>98</v>
      </c>
      <c r="U17" s="31">
        <f t="shared" ref="U17:U25" si="8">U18+10</f>
        <v>99</v>
      </c>
      <c r="V17" s="31">
        <f t="shared" ref="V17:V25" si="9">V18+10</f>
        <v>100</v>
      </c>
    </row>
    <row r="18" spans="11:22" ht="7.5" customHeight="1" x14ac:dyDescent="0.3">
      <c r="M18" s="31">
        <f t="shared" si="0"/>
        <v>81</v>
      </c>
      <c r="N18" s="31">
        <f t="shared" si="1"/>
        <v>82</v>
      </c>
      <c r="O18" s="31">
        <f t="shared" si="2"/>
        <v>83</v>
      </c>
      <c r="P18" s="31">
        <f t="shared" si="3"/>
        <v>84</v>
      </c>
      <c r="Q18" s="31">
        <f t="shared" si="4"/>
        <v>85</v>
      </c>
      <c r="R18" s="31">
        <f t="shared" si="5"/>
        <v>86</v>
      </c>
      <c r="S18" s="31">
        <f t="shared" si="6"/>
        <v>87</v>
      </c>
      <c r="T18" s="31">
        <f t="shared" si="7"/>
        <v>88</v>
      </c>
      <c r="U18" s="31">
        <f t="shared" si="8"/>
        <v>89</v>
      </c>
      <c r="V18" s="31">
        <f t="shared" si="9"/>
        <v>90</v>
      </c>
    </row>
    <row r="19" spans="11:22" ht="7.5" customHeight="1" x14ac:dyDescent="0.3">
      <c r="M19" s="31">
        <f t="shared" si="0"/>
        <v>71</v>
      </c>
      <c r="N19" s="31">
        <f t="shared" si="1"/>
        <v>72</v>
      </c>
      <c r="O19" s="31">
        <f t="shared" si="2"/>
        <v>73</v>
      </c>
      <c r="P19" s="31">
        <f t="shared" si="3"/>
        <v>74</v>
      </c>
      <c r="Q19" s="31">
        <f t="shared" si="4"/>
        <v>75</v>
      </c>
      <c r="R19" s="31">
        <f t="shared" si="5"/>
        <v>76</v>
      </c>
      <c r="S19" s="31">
        <f t="shared" si="6"/>
        <v>77</v>
      </c>
      <c r="T19" s="31">
        <f t="shared" si="7"/>
        <v>78</v>
      </c>
      <c r="U19" s="31">
        <f t="shared" si="8"/>
        <v>79</v>
      </c>
      <c r="V19" s="31">
        <f t="shared" si="9"/>
        <v>80</v>
      </c>
    </row>
    <row r="20" spans="11:22" ht="7.5" customHeight="1" x14ac:dyDescent="0.3">
      <c r="M20" s="31">
        <f t="shared" si="0"/>
        <v>61</v>
      </c>
      <c r="N20" s="31">
        <f t="shared" si="1"/>
        <v>62</v>
      </c>
      <c r="O20" s="31">
        <f t="shared" si="2"/>
        <v>63</v>
      </c>
      <c r="P20" s="31">
        <f t="shared" si="3"/>
        <v>64</v>
      </c>
      <c r="Q20" s="31">
        <f t="shared" si="4"/>
        <v>65</v>
      </c>
      <c r="R20" s="31">
        <f t="shared" si="5"/>
        <v>66</v>
      </c>
      <c r="S20" s="31">
        <f t="shared" si="6"/>
        <v>67</v>
      </c>
      <c r="T20" s="31">
        <f t="shared" si="7"/>
        <v>68</v>
      </c>
      <c r="U20" s="31">
        <f t="shared" si="8"/>
        <v>69</v>
      </c>
      <c r="V20" s="31">
        <f t="shared" si="9"/>
        <v>70</v>
      </c>
    </row>
    <row r="21" spans="11:22" ht="7.5" customHeight="1" x14ac:dyDescent="0.3">
      <c r="M21" s="31">
        <f t="shared" si="0"/>
        <v>51</v>
      </c>
      <c r="N21" s="31">
        <f t="shared" si="1"/>
        <v>52</v>
      </c>
      <c r="O21" s="31">
        <f t="shared" si="2"/>
        <v>53</v>
      </c>
      <c r="P21" s="31">
        <f t="shared" si="3"/>
        <v>54</v>
      </c>
      <c r="Q21" s="31">
        <f t="shared" si="4"/>
        <v>55</v>
      </c>
      <c r="R21" s="31">
        <f t="shared" si="5"/>
        <v>56</v>
      </c>
      <c r="S21" s="31">
        <f t="shared" si="6"/>
        <v>57</v>
      </c>
      <c r="T21" s="31">
        <f t="shared" si="7"/>
        <v>58</v>
      </c>
      <c r="U21" s="31">
        <f t="shared" si="8"/>
        <v>59</v>
      </c>
      <c r="V21" s="31">
        <f t="shared" si="9"/>
        <v>60</v>
      </c>
    </row>
    <row r="22" spans="11:22" ht="7.5" customHeight="1" x14ac:dyDescent="0.3">
      <c r="M22" s="31">
        <f t="shared" si="0"/>
        <v>41</v>
      </c>
      <c r="N22" s="31">
        <f t="shared" si="1"/>
        <v>42</v>
      </c>
      <c r="O22" s="31">
        <f t="shared" si="2"/>
        <v>43</v>
      </c>
      <c r="P22" s="31">
        <f t="shared" si="3"/>
        <v>44</v>
      </c>
      <c r="Q22" s="31">
        <f t="shared" si="4"/>
        <v>45</v>
      </c>
      <c r="R22" s="31">
        <f t="shared" si="5"/>
        <v>46</v>
      </c>
      <c r="S22" s="31">
        <f t="shared" si="6"/>
        <v>47</v>
      </c>
      <c r="T22" s="31">
        <f t="shared" si="7"/>
        <v>48</v>
      </c>
      <c r="U22" s="31">
        <f t="shared" si="8"/>
        <v>49</v>
      </c>
      <c r="V22" s="31">
        <f t="shared" si="9"/>
        <v>50</v>
      </c>
    </row>
    <row r="23" spans="11:22" ht="7.5" customHeight="1" x14ac:dyDescent="0.3">
      <c r="M23" s="31">
        <f t="shared" si="0"/>
        <v>31</v>
      </c>
      <c r="N23" s="31">
        <f t="shared" si="1"/>
        <v>32</v>
      </c>
      <c r="O23" s="31">
        <f t="shared" si="2"/>
        <v>33</v>
      </c>
      <c r="P23" s="31">
        <f t="shared" si="3"/>
        <v>34</v>
      </c>
      <c r="Q23" s="31">
        <f t="shared" si="4"/>
        <v>35</v>
      </c>
      <c r="R23" s="31">
        <f t="shared" si="5"/>
        <v>36</v>
      </c>
      <c r="S23" s="31">
        <f t="shared" si="6"/>
        <v>37</v>
      </c>
      <c r="T23" s="31">
        <f t="shared" si="7"/>
        <v>38</v>
      </c>
      <c r="U23" s="31">
        <f t="shared" si="8"/>
        <v>39</v>
      </c>
      <c r="V23" s="31">
        <f t="shared" si="9"/>
        <v>40</v>
      </c>
    </row>
    <row r="24" spans="11:22" ht="7.5" customHeight="1" x14ac:dyDescent="0.3">
      <c r="M24" s="31">
        <f t="shared" si="0"/>
        <v>21</v>
      </c>
      <c r="N24" s="31">
        <f t="shared" si="1"/>
        <v>22</v>
      </c>
      <c r="O24" s="31">
        <f t="shared" si="2"/>
        <v>23</v>
      </c>
      <c r="P24" s="31">
        <f t="shared" si="3"/>
        <v>24</v>
      </c>
      <c r="Q24" s="31">
        <f t="shared" si="4"/>
        <v>25</v>
      </c>
      <c r="R24" s="31">
        <f t="shared" si="5"/>
        <v>26</v>
      </c>
      <c r="S24" s="31">
        <f t="shared" si="6"/>
        <v>27</v>
      </c>
      <c r="T24" s="31">
        <f t="shared" si="7"/>
        <v>28</v>
      </c>
      <c r="U24" s="31">
        <f t="shared" si="8"/>
        <v>29</v>
      </c>
      <c r="V24" s="31">
        <f t="shared" si="9"/>
        <v>30</v>
      </c>
    </row>
    <row r="25" spans="11:22" ht="7.5" customHeight="1" x14ac:dyDescent="0.3">
      <c r="M25" s="31">
        <f t="shared" si="0"/>
        <v>11</v>
      </c>
      <c r="N25" s="31">
        <f t="shared" si="1"/>
        <v>12</v>
      </c>
      <c r="O25" s="31">
        <f t="shared" si="2"/>
        <v>13</v>
      </c>
      <c r="P25" s="31">
        <f t="shared" si="3"/>
        <v>14</v>
      </c>
      <c r="Q25" s="31">
        <f t="shared" si="4"/>
        <v>15</v>
      </c>
      <c r="R25" s="31">
        <f t="shared" si="5"/>
        <v>16</v>
      </c>
      <c r="S25" s="31">
        <f t="shared" si="6"/>
        <v>17</v>
      </c>
      <c r="T25" s="31">
        <f t="shared" si="7"/>
        <v>18</v>
      </c>
      <c r="U25" s="31">
        <f t="shared" si="8"/>
        <v>19</v>
      </c>
      <c r="V25" s="31">
        <f t="shared" si="9"/>
        <v>20</v>
      </c>
    </row>
    <row r="26" spans="11:22" ht="7.5" customHeight="1" x14ac:dyDescent="0.3">
      <c r="M26" s="31">
        <v>1</v>
      </c>
      <c r="N26" s="31">
        <f t="shared" ref="N26:V26" si="10">M26+1</f>
        <v>2</v>
      </c>
      <c r="O26" s="31">
        <f t="shared" si="10"/>
        <v>3</v>
      </c>
      <c r="P26" s="31">
        <f t="shared" si="10"/>
        <v>4</v>
      </c>
      <c r="Q26" s="31">
        <f t="shared" si="10"/>
        <v>5</v>
      </c>
      <c r="R26" s="31">
        <f t="shared" si="10"/>
        <v>6</v>
      </c>
      <c r="S26" s="31">
        <f t="shared" si="10"/>
        <v>7</v>
      </c>
      <c r="T26" s="31">
        <f t="shared" si="10"/>
        <v>8</v>
      </c>
      <c r="U26" s="31">
        <f t="shared" si="10"/>
        <v>9</v>
      </c>
      <c r="V26" s="31">
        <f t="shared" si="10"/>
        <v>10</v>
      </c>
    </row>
    <row r="30" spans="11:22" x14ac:dyDescent="0.3">
      <c r="K30" s="13" t="s">
        <v>45</v>
      </c>
    </row>
    <row r="31" spans="11:22" ht="7.5" customHeight="1" x14ac:dyDescent="0.3">
      <c r="M31" s="31">
        <f t="shared" ref="M31:M39" si="11">M32+10</f>
        <v>91</v>
      </c>
      <c r="N31" s="31">
        <f t="shared" ref="N31:N39" si="12">N32+10</f>
        <v>92</v>
      </c>
      <c r="O31" s="31">
        <f t="shared" ref="O31:O39" si="13">O32+10</f>
        <v>93</v>
      </c>
      <c r="P31" s="31">
        <f t="shared" ref="P31:P39" si="14">P32+10</f>
        <v>94</v>
      </c>
      <c r="Q31" s="31">
        <f t="shared" ref="Q31:Q39" si="15">Q32+10</f>
        <v>95</v>
      </c>
      <c r="R31" s="31">
        <f t="shared" ref="R31:R39" si="16">R32+10</f>
        <v>96</v>
      </c>
      <c r="S31" s="31">
        <f t="shared" ref="S31:S39" si="17">S32+10</f>
        <v>97</v>
      </c>
      <c r="T31" s="31">
        <f t="shared" ref="T31:T39" si="18">T32+10</f>
        <v>98</v>
      </c>
      <c r="U31" s="31">
        <f t="shared" ref="U31:U39" si="19">U32+10</f>
        <v>99</v>
      </c>
      <c r="V31" s="31">
        <f t="shared" ref="V31:V39" si="20">V32+10</f>
        <v>100</v>
      </c>
    </row>
    <row r="32" spans="11:22" ht="7.5" customHeight="1" x14ac:dyDescent="0.3">
      <c r="M32" s="31">
        <f t="shared" si="11"/>
        <v>81</v>
      </c>
      <c r="N32" s="31">
        <f t="shared" si="12"/>
        <v>82</v>
      </c>
      <c r="O32" s="31">
        <f t="shared" si="13"/>
        <v>83</v>
      </c>
      <c r="P32" s="31">
        <f t="shared" si="14"/>
        <v>84</v>
      </c>
      <c r="Q32" s="31">
        <f t="shared" si="15"/>
        <v>85</v>
      </c>
      <c r="R32" s="31">
        <f t="shared" si="16"/>
        <v>86</v>
      </c>
      <c r="S32" s="31">
        <f t="shared" si="17"/>
        <v>87</v>
      </c>
      <c r="T32" s="31">
        <f t="shared" si="18"/>
        <v>88</v>
      </c>
      <c r="U32" s="31">
        <f t="shared" si="19"/>
        <v>89</v>
      </c>
      <c r="V32" s="31">
        <f t="shared" si="20"/>
        <v>90</v>
      </c>
    </row>
    <row r="33" spans="13:22" ht="7.5" customHeight="1" x14ac:dyDescent="0.3">
      <c r="M33" s="31">
        <f t="shared" si="11"/>
        <v>71</v>
      </c>
      <c r="N33" s="31">
        <f t="shared" si="12"/>
        <v>72</v>
      </c>
      <c r="O33" s="31">
        <f t="shared" si="13"/>
        <v>73</v>
      </c>
      <c r="P33" s="31">
        <f t="shared" si="14"/>
        <v>74</v>
      </c>
      <c r="Q33" s="31">
        <f t="shared" si="15"/>
        <v>75</v>
      </c>
      <c r="R33" s="31">
        <f t="shared" si="16"/>
        <v>76</v>
      </c>
      <c r="S33" s="31">
        <f t="shared" si="17"/>
        <v>77</v>
      </c>
      <c r="T33" s="31">
        <f t="shared" si="18"/>
        <v>78</v>
      </c>
      <c r="U33" s="31">
        <f t="shared" si="19"/>
        <v>79</v>
      </c>
      <c r="V33" s="31">
        <f t="shared" si="20"/>
        <v>80</v>
      </c>
    </row>
    <row r="34" spans="13:22" ht="7.5" customHeight="1" x14ac:dyDescent="0.3">
      <c r="M34" s="31">
        <f t="shared" si="11"/>
        <v>61</v>
      </c>
      <c r="N34" s="31">
        <f t="shared" si="12"/>
        <v>62</v>
      </c>
      <c r="O34" s="31">
        <f t="shared" si="13"/>
        <v>63</v>
      </c>
      <c r="P34" s="31">
        <f t="shared" si="14"/>
        <v>64</v>
      </c>
      <c r="Q34" s="31">
        <f t="shared" si="15"/>
        <v>65</v>
      </c>
      <c r="R34" s="31">
        <f t="shared" si="16"/>
        <v>66</v>
      </c>
      <c r="S34" s="31">
        <f t="shared" si="17"/>
        <v>67</v>
      </c>
      <c r="T34" s="31">
        <f t="shared" si="18"/>
        <v>68</v>
      </c>
      <c r="U34" s="31">
        <f t="shared" si="19"/>
        <v>69</v>
      </c>
      <c r="V34" s="31">
        <f t="shared" si="20"/>
        <v>70</v>
      </c>
    </row>
    <row r="35" spans="13:22" ht="7.5" customHeight="1" x14ac:dyDescent="0.3">
      <c r="M35" s="31">
        <f t="shared" si="11"/>
        <v>51</v>
      </c>
      <c r="N35" s="31">
        <f t="shared" si="12"/>
        <v>52</v>
      </c>
      <c r="O35" s="31">
        <f t="shared" si="13"/>
        <v>53</v>
      </c>
      <c r="P35" s="31">
        <f t="shared" si="14"/>
        <v>54</v>
      </c>
      <c r="Q35" s="31">
        <f t="shared" si="15"/>
        <v>55</v>
      </c>
      <c r="R35" s="31">
        <f t="shared" si="16"/>
        <v>56</v>
      </c>
      <c r="S35" s="31">
        <f t="shared" si="17"/>
        <v>57</v>
      </c>
      <c r="T35" s="31">
        <f t="shared" si="18"/>
        <v>58</v>
      </c>
      <c r="U35" s="31">
        <f t="shared" si="19"/>
        <v>59</v>
      </c>
      <c r="V35" s="31">
        <f t="shared" si="20"/>
        <v>60</v>
      </c>
    </row>
    <row r="36" spans="13:22" ht="7.5" customHeight="1" x14ac:dyDescent="0.3">
      <c r="M36" s="31">
        <f t="shared" si="11"/>
        <v>41</v>
      </c>
      <c r="N36" s="31">
        <f t="shared" si="12"/>
        <v>42</v>
      </c>
      <c r="O36" s="31">
        <f t="shared" si="13"/>
        <v>43</v>
      </c>
      <c r="P36" s="31">
        <f t="shared" si="14"/>
        <v>44</v>
      </c>
      <c r="Q36" s="31">
        <f t="shared" si="15"/>
        <v>45</v>
      </c>
      <c r="R36" s="31">
        <f t="shared" si="16"/>
        <v>46</v>
      </c>
      <c r="S36" s="31">
        <f t="shared" si="17"/>
        <v>47</v>
      </c>
      <c r="T36" s="31">
        <f t="shared" si="18"/>
        <v>48</v>
      </c>
      <c r="U36" s="31">
        <f t="shared" si="19"/>
        <v>49</v>
      </c>
      <c r="V36" s="31">
        <f t="shared" si="20"/>
        <v>50</v>
      </c>
    </row>
    <row r="37" spans="13:22" ht="7.5" customHeight="1" x14ac:dyDescent="0.3">
      <c r="M37" s="31">
        <f t="shared" si="11"/>
        <v>31</v>
      </c>
      <c r="N37" s="31">
        <f t="shared" si="12"/>
        <v>32</v>
      </c>
      <c r="O37" s="31">
        <f t="shared" si="13"/>
        <v>33</v>
      </c>
      <c r="P37" s="31">
        <f t="shared" si="14"/>
        <v>34</v>
      </c>
      <c r="Q37" s="31">
        <f t="shared" si="15"/>
        <v>35</v>
      </c>
      <c r="R37" s="31">
        <f t="shared" si="16"/>
        <v>36</v>
      </c>
      <c r="S37" s="31">
        <f t="shared" si="17"/>
        <v>37</v>
      </c>
      <c r="T37" s="31">
        <f t="shared" si="18"/>
        <v>38</v>
      </c>
      <c r="U37" s="31">
        <f t="shared" si="19"/>
        <v>39</v>
      </c>
      <c r="V37" s="31">
        <f t="shared" si="20"/>
        <v>40</v>
      </c>
    </row>
    <row r="38" spans="13:22" ht="7.5" customHeight="1" x14ac:dyDescent="0.3">
      <c r="M38" s="31">
        <f t="shared" si="11"/>
        <v>21</v>
      </c>
      <c r="N38" s="31">
        <f t="shared" si="12"/>
        <v>22</v>
      </c>
      <c r="O38" s="31">
        <f t="shared" si="13"/>
        <v>23</v>
      </c>
      <c r="P38" s="31">
        <f t="shared" si="14"/>
        <v>24</v>
      </c>
      <c r="Q38" s="31">
        <f t="shared" si="15"/>
        <v>25</v>
      </c>
      <c r="R38" s="31">
        <f t="shared" si="16"/>
        <v>26</v>
      </c>
      <c r="S38" s="31">
        <f t="shared" si="17"/>
        <v>27</v>
      </c>
      <c r="T38" s="31">
        <f t="shared" si="18"/>
        <v>28</v>
      </c>
      <c r="U38" s="31">
        <f t="shared" si="19"/>
        <v>29</v>
      </c>
      <c r="V38" s="31">
        <f t="shared" si="20"/>
        <v>30</v>
      </c>
    </row>
    <row r="39" spans="13:22" ht="7.5" customHeight="1" x14ac:dyDescent="0.3">
      <c r="M39" s="31">
        <f t="shared" si="11"/>
        <v>11</v>
      </c>
      <c r="N39" s="31">
        <f t="shared" si="12"/>
        <v>12</v>
      </c>
      <c r="O39" s="31">
        <f t="shared" si="13"/>
        <v>13</v>
      </c>
      <c r="P39" s="31">
        <f t="shared" si="14"/>
        <v>14</v>
      </c>
      <c r="Q39" s="31">
        <f t="shared" si="15"/>
        <v>15</v>
      </c>
      <c r="R39" s="31">
        <f t="shared" si="16"/>
        <v>16</v>
      </c>
      <c r="S39" s="31">
        <f t="shared" si="17"/>
        <v>17</v>
      </c>
      <c r="T39" s="31">
        <f t="shared" si="18"/>
        <v>18</v>
      </c>
      <c r="U39" s="31">
        <f t="shared" si="19"/>
        <v>19</v>
      </c>
      <c r="V39" s="31">
        <f t="shared" si="20"/>
        <v>20</v>
      </c>
    </row>
    <row r="40" spans="13:22" ht="7.5" customHeight="1" x14ac:dyDescent="0.3">
      <c r="M40" s="31">
        <v>1</v>
      </c>
      <c r="N40" s="31">
        <f t="shared" ref="N40:V40" si="21">M40+1</f>
        <v>2</v>
      </c>
      <c r="O40" s="31">
        <f t="shared" si="21"/>
        <v>3</v>
      </c>
      <c r="P40" s="31">
        <f t="shared" si="21"/>
        <v>4</v>
      </c>
      <c r="Q40" s="31">
        <f t="shared" si="21"/>
        <v>5</v>
      </c>
      <c r="R40" s="31">
        <f t="shared" si="21"/>
        <v>6</v>
      </c>
      <c r="S40" s="31">
        <f t="shared" si="21"/>
        <v>7</v>
      </c>
      <c r="T40" s="31">
        <f t="shared" si="21"/>
        <v>8</v>
      </c>
      <c r="U40" s="31">
        <f t="shared" si="21"/>
        <v>9</v>
      </c>
      <c r="V40" s="31">
        <f t="shared" si="21"/>
        <v>10</v>
      </c>
    </row>
  </sheetData>
  <conditionalFormatting sqref="M17:V26">
    <cfRule type="cellIs" dxfId="23" priority="3" operator="lessThanOrEqual">
      <formula>$J$9*100</formula>
    </cfRule>
    <cfRule type="cellIs" dxfId="22" priority="4" operator="lessThanOrEqual">
      <formula>$J$9*100</formula>
    </cfRule>
  </conditionalFormatting>
  <conditionalFormatting sqref="M31:V40">
    <cfRule type="cellIs" dxfId="21" priority="1" operator="lessThanOrEqual">
      <formula>$J$10*100</formula>
    </cfRule>
    <cfRule type="cellIs" dxfId="20" priority="2" operator="lessThanOrEqual">
      <formula>$J$10*100</formula>
    </cfRule>
  </conditionalFormatting>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914A1-6DFE-4006-AA0D-3479C12A9FE8}">
  <sheetPr codeName="Sheet4"/>
  <dimension ref="D5:T21"/>
  <sheetViews>
    <sheetView showGridLines="0" workbookViewId="0">
      <selection activeCell="N17" sqref="N17"/>
    </sheetView>
  </sheetViews>
  <sheetFormatPr defaultRowHeight="14.4" x14ac:dyDescent="0.3"/>
  <cols>
    <col min="4" max="13" width="2.109375" customWidth="1"/>
  </cols>
  <sheetData>
    <row r="5" spans="4:20" x14ac:dyDescent="0.3">
      <c r="Q5" s="6" t="s">
        <v>92</v>
      </c>
      <c r="R5" s="29">
        <f>'Analysis 3'!AJ9</f>
        <v>0.51472343958010647</v>
      </c>
    </row>
    <row r="6" spans="4:20" x14ac:dyDescent="0.3">
      <c r="Q6" s="6" t="s">
        <v>91</v>
      </c>
      <c r="R6" s="29">
        <f>'Analysis 3'!AJ8</f>
        <v>0.48527656041986861</v>
      </c>
    </row>
    <row r="8" spans="4:20" x14ac:dyDescent="0.3">
      <c r="Q8" s="6" t="s">
        <v>93</v>
      </c>
    </row>
    <row r="9" spans="4:20" x14ac:dyDescent="0.3">
      <c r="Q9" s="6" t="s">
        <v>94</v>
      </c>
      <c r="R9" s="42"/>
      <c r="T9" s="44" t="s">
        <v>94</v>
      </c>
    </row>
    <row r="10" spans="4:20" x14ac:dyDescent="0.3">
      <c r="Q10" s="6" t="s">
        <v>95</v>
      </c>
      <c r="R10" s="41"/>
      <c r="T10" s="45" t="s">
        <v>95</v>
      </c>
    </row>
    <row r="12" spans="4:20" ht="10.5" customHeight="1" x14ac:dyDescent="0.3">
      <c r="D12" s="43" t="str" cm="1">
        <f t="array" ref="D12:M21">IF(_xlfn._xlws.SORT(_xlfn.SEQUENCE(10,10),,-1)/100 &gt;R5,Q9,Q10)</f>
        <v>■</v>
      </c>
      <c r="E12" s="43" t="str">
        <v>■</v>
      </c>
      <c r="F12" s="43" t="str">
        <v>■</v>
      </c>
      <c r="G12" s="43" t="str">
        <v>■</v>
      </c>
      <c r="H12" s="43" t="str">
        <v>■</v>
      </c>
      <c r="I12" s="43" t="str">
        <v>■</v>
      </c>
      <c r="J12" s="43" t="str">
        <v>■</v>
      </c>
      <c r="K12" s="43" t="str">
        <v>■</v>
      </c>
      <c r="L12" s="43" t="str">
        <v>■</v>
      </c>
      <c r="M12" s="43" t="str">
        <v>■</v>
      </c>
    </row>
    <row r="13" spans="4:20" ht="10.5" customHeight="1" x14ac:dyDescent="0.3">
      <c r="D13" s="43" t="str">
        <v>■</v>
      </c>
      <c r="E13" s="43" t="str">
        <v>■</v>
      </c>
      <c r="F13" s="43" t="str">
        <v>■</v>
      </c>
      <c r="G13" s="43" t="str">
        <v>■</v>
      </c>
      <c r="H13" s="43" t="str">
        <v>■</v>
      </c>
      <c r="I13" s="43" t="str">
        <v>■</v>
      </c>
      <c r="J13" s="43" t="str">
        <v>■</v>
      </c>
      <c r="K13" s="43" t="str">
        <v>■</v>
      </c>
      <c r="L13" s="43" t="str">
        <v>■</v>
      </c>
      <c r="M13" s="43" t="str">
        <v>■</v>
      </c>
    </row>
    <row r="14" spans="4:20" ht="10.5" customHeight="1" x14ac:dyDescent="0.3">
      <c r="D14" s="43" t="str">
        <v>■</v>
      </c>
      <c r="E14" s="43" t="str">
        <v>■</v>
      </c>
      <c r="F14" s="43" t="str">
        <v>■</v>
      </c>
      <c r="G14" s="43" t="str">
        <v>■</v>
      </c>
      <c r="H14" s="43" t="str">
        <v>■</v>
      </c>
      <c r="I14" s="43" t="str">
        <v>■</v>
      </c>
      <c r="J14" s="43" t="str">
        <v>■</v>
      </c>
      <c r="K14" s="43" t="str">
        <v>■</v>
      </c>
      <c r="L14" s="43" t="str">
        <v>■</v>
      </c>
      <c r="M14" s="43" t="str">
        <v>■</v>
      </c>
    </row>
    <row r="15" spans="4:20" ht="10.5" customHeight="1" x14ac:dyDescent="0.3">
      <c r="D15" s="43" t="str">
        <v>■</v>
      </c>
      <c r="E15" s="43" t="str">
        <v>■</v>
      </c>
      <c r="F15" s="43" t="str">
        <v>■</v>
      </c>
      <c r="G15" s="43" t="str">
        <v>■</v>
      </c>
      <c r="H15" s="43" t="str">
        <v>■</v>
      </c>
      <c r="I15" s="43" t="str">
        <v>■</v>
      </c>
      <c r="J15" s="43" t="str">
        <v>■</v>
      </c>
      <c r="K15" s="43" t="str">
        <v>■</v>
      </c>
      <c r="L15" s="43" t="str">
        <v>■</v>
      </c>
      <c r="M15" s="43" t="str">
        <v>■</v>
      </c>
    </row>
    <row r="16" spans="4:20" ht="10.5" customHeight="1" x14ac:dyDescent="0.3">
      <c r="D16" s="43" t="str">
        <v>●</v>
      </c>
      <c r="E16" s="43" t="str">
        <v>■</v>
      </c>
      <c r="F16" s="43" t="str">
        <v>■</v>
      </c>
      <c r="G16" s="43" t="str">
        <v>■</v>
      </c>
      <c r="H16" s="43" t="str">
        <v>■</v>
      </c>
      <c r="I16" s="43" t="str">
        <v>■</v>
      </c>
      <c r="J16" s="43" t="str">
        <v>■</v>
      </c>
      <c r="K16" s="43" t="str">
        <v>■</v>
      </c>
      <c r="L16" s="43" t="str">
        <v>■</v>
      </c>
      <c r="M16" s="43" t="str">
        <v>■</v>
      </c>
    </row>
    <row r="17" spans="4:13" ht="10.5" customHeight="1" x14ac:dyDescent="0.3">
      <c r="D17" s="43" t="str">
        <v>●</v>
      </c>
      <c r="E17" s="43" t="str">
        <v>●</v>
      </c>
      <c r="F17" s="43" t="str">
        <v>●</v>
      </c>
      <c r="G17" s="43" t="str">
        <v>●</v>
      </c>
      <c r="H17" s="43" t="str">
        <v>●</v>
      </c>
      <c r="I17" s="43" t="str">
        <v>●</v>
      </c>
      <c r="J17" s="43" t="str">
        <v>●</v>
      </c>
      <c r="K17" s="43" t="str">
        <v>●</v>
      </c>
      <c r="L17" s="43" t="str">
        <v>●</v>
      </c>
      <c r="M17" s="43" t="str">
        <v>●</v>
      </c>
    </row>
    <row r="18" spans="4:13" ht="10.5" customHeight="1" x14ac:dyDescent="0.3">
      <c r="D18" s="43" t="str">
        <v>●</v>
      </c>
      <c r="E18" s="43" t="str">
        <v>●</v>
      </c>
      <c r="F18" s="43" t="str">
        <v>●</v>
      </c>
      <c r="G18" s="43" t="str">
        <v>●</v>
      </c>
      <c r="H18" s="43" t="str">
        <v>●</v>
      </c>
      <c r="I18" s="43" t="str">
        <v>●</v>
      </c>
      <c r="J18" s="43" t="str">
        <v>●</v>
      </c>
      <c r="K18" s="43" t="str">
        <v>●</v>
      </c>
      <c r="L18" s="43" t="str">
        <v>●</v>
      </c>
      <c r="M18" s="43" t="str">
        <v>●</v>
      </c>
    </row>
    <row r="19" spans="4:13" ht="10.5" customHeight="1" x14ac:dyDescent="0.3">
      <c r="D19" s="43" t="str">
        <v>●</v>
      </c>
      <c r="E19" s="43" t="str">
        <v>●</v>
      </c>
      <c r="F19" s="43" t="str">
        <v>●</v>
      </c>
      <c r="G19" s="43" t="str">
        <v>●</v>
      </c>
      <c r="H19" s="43" t="str">
        <v>●</v>
      </c>
      <c r="I19" s="43" t="str">
        <v>●</v>
      </c>
      <c r="J19" s="43" t="str">
        <v>●</v>
      </c>
      <c r="K19" s="43" t="str">
        <v>●</v>
      </c>
      <c r="L19" s="43" t="str">
        <v>●</v>
      </c>
      <c r="M19" s="43" t="str">
        <v>●</v>
      </c>
    </row>
    <row r="20" spans="4:13" ht="10.5" customHeight="1" x14ac:dyDescent="0.3">
      <c r="D20" s="43" t="str">
        <v>●</v>
      </c>
      <c r="E20" s="43" t="str">
        <v>●</v>
      </c>
      <c r="F20" s="43" t="str">
        <v>●</v>
      </c>
      <c r="G20" s="43" t="str">
        <v>●</v>
      </c>
      <c r="H20" s="43" t="str">
        <v>●</v>
      </c>
      <c r="I20" s="43" t="str">
        <v>●</v>
      </c>
      <c r="J20" s="43" t="str">
        <v>●</v>
      </c>
      <c r="K20" s="43" t="str">
        <v>●</v>
      </c>
      <c r="L20" s="43" t="str">
        <v>●</v>
      </c>
      <c r="M20" s="43" t="str">
        <v>●</v>
      </c>
    </row>
    <row r="21" spans="4:13" ht="10.5" customHeight="1" x14ac:dyDescent="0.3">
      <c r="D21" s="43" t="str">
        <v>●</v>
      </c>
      <c r="E21" s="43" t="str">
        <v>●</v>
      </c>
      <c r="F21" s="43" t="str">
        <v>●</v>
      </c>
      <c r="G21" s="43" t="str">
        <v>●</v>
      </c>
      <c r="H21" s="43" t="str">
        <v>●</v>
      </c>
      <c r="I21" s="43" t="str">
        <v>●</v>
      </c>
      <c r="J21" s="43" t="str">
        <v>●</v>
      </c>
      <c r="K21" s="43" t="str">
        <v>●</v>
      </c>
      <c r="L21" s="43" t="str">
        <v>●</v>
      </c>
      <c r="M21" s="43" t="str">
        <v>●</v>
      </c>
    </row>
  </sheetData>
  <conditionalFormatting sqref="D12:M21">
    <cfRule type="expression" dxfId="13" priority="1">
      <formula>D12=$Q$9</formula>
    </cfRule>
    <cfRule type="expression" dxfId="12" priority="2">
      <formula>D12 &lt;&gt; $Q$9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20BF9-1B96-48FB-AD8A-E692073E3447}">
  <sheetPr codeName="Sheet5"/>
  <dimension ref="A5:DE111"/>
  <sheetViews>
    <sheetView topLeftCell="CC3" workbookViewId="0">
      <selection activeCell="CX14" sqref="CX14"/>
    </sheetView>
  </sheetViews>
  <sheetFormatPr defaultRowHeight="14.4" x14ac:dyDescent="0.3"/>
  <cols>
    <col min="1" max="1" width="3.88671875" style="26" customWidth="1"/>
    <col min="3" max="3" width="13.6640625" bestFit="1" customWidth="1"/>
    <col min="4" max="4" width="12.109375" bestFit="1" customWidth="1"/>
    <col min="5" max="5" width="11.6640625" bestFit="1" customWidth="1"/>
    <col min="6" max="6" width="15.44140625" bestFit="1" customWidth="1"/>
    <col min="7" max="7" width="12.109375" bestFit="1" customWidth="1"/>
    <col min="8" max="8" width="13.109375" customWidth="1"/>
    <col min="9" max="9" width="10.77734375" bestFit="1" customWidth="1"/>
    <col min="10" max="10" width="12.109375" bestFit="1" customWidth="1"/>
    <col min="11" max="11" width="11.44140625" customWidth="1"/>
    <col min="12" max="12" width="10.77734375" bestFit="1" customWidth="1"/>
    <col min="13" max="13" width="12.109375" bestFit="1" customWidth="1"/>
    <col min="19" max="19" width="11.33203125" bestFit="1" customWidth="1"/>
    <col min="20" max="20" width="10.44140625" bestFit="1" customWidth="1"/>
    <col min="22" max="22" width="3.88671875" style="26" customWidth="1"/>
    <col min="25" max="25" width="20.88671875" bestFit="1" customWidth="1"/>
    <col min="26" max="26" width="12.109375" bestFit="1" customWidth="1"/>
    <col min="29" max="30" width="20.33203125" bestFit="1" customWidth="1"/>
    <col min="33" max="33" width="3.88671875" style="26" customWidth="1"/>
    <col min="35" max="35" width="10.77734375" bestFit="1" customWidth="1"/>
    <col min="36" max="36" width="12.109375" bestFit="1" customWidth="1"/>
    <col min="38" max="38" width="3.88671875" style="26" customWidth="1"/>
    <col min="40" max="40" width="10.77734375" bestFit="1" customWidth="1"/>
    <col min="41" max="41" width="12.109375" bestFit="1" customWidth="1"/>
    <col min="44" max="44" width="10.77734375" bestFit="1" customWidth="1"/>
    <col min="45" max="45" width="12.109375" bestFit="1" customWidth="1"/>
    <col min="61" max="61" width="3.88671875" style="26" customWidth="1"/>
    <col min="63" max="63" width="10.77734375" bestFit="1" customWidth="1"/>
    <col min="64" max="64" width="12.109375" bestFit="1" customWidth="1"/>
    <col min="75" max="75" width="3.88671875" style="26" customWidth="1"/>
    <col min="78" max="78" width="9.88671875" bestFit="1" customWidth="1"/>
    <col min="79" max="79" width="10.88671875" bestFit="1" customWidth="1"/>
    <col min="80" max="80" width="11.33203125" bestFit="1" customWidth="1"/>
    <col min="82" max="82" width="3.88671875" style="26" customWidth="1"/>
    <col min="84" max="84" width="15.44140625" bestFit="1" customWidth="1"/>
    <col min="85" max="85" width="12.109375" bestFit="1" customWidth="1"/>
    <col min="88" max="88" width="18.77734375" bestFit="1" customWidth="1"/>
    <col min="89" max="89" width="12.109375" bestFit="1" customWidth="1"/>
    <col min="90" max="90" width="8.109375" bestFit="1" customWidth="1"/>
    <col min="100" max="100" width="3.88671875" style="26" customWidth="1"/>
    <col min="102" max="102" width="16.5546875" bestFit="1" customWidth="1"/>
    <col min="103" max="103" width="12.109375" bestFit="1" customWidth="1"/>
    <col min="109" max="109" width="3.88671875" style="26" customWidth="1"/>
  </cols>
  <sheetData>
    <row r="5" spans="3:103" x14ac:dyDescent="0.3">
      <c r="I5" s="6" t="s">
        <v>65</v>
      </c>
      <c r="J5" s="34">
        <v>2</v>
      </c>
      <c r="M5" s="35" t="s">
        <v>67</v>
      </c>
    </row>
    <row r="6" spans="3:103" x14ac:dyDescent="0.3">
      <c r="I6" s="6" t="s">
        <v>66</v>
      </c>
      <c r="J6" s="34">
        <v>1</v>
      </c>
      <c r="M6" s="35" t="s">
        <v>68</v>
      </c>
      <c r="CF6" t="s">
        <v>198</v>
      </c>
      <c r="CG6" s="49">
        <v>2</v>
      </c>
    </row>
    <row r="7" spans="3:103" x14ac:dyDescent="0.3">
      <c r="C7" s="13" t="s">
        <v>70</v>
      </c>
      <c r="F7" s="13" t="s">
        <v>71</v>
      </c>
      <c r="Y7" s="5" t="s">
        <v>83</v>
      </c>
      <c r="Z7" t="s">
        <v>2</v>
      </c>
      <c r="AC7" t="s">
        <v>89</v>
      </c>
      <c r="AI7" s="5" t="s">
        <v>90</v>
      </c>
      <c r="AJ7" t="s">
        <v>2</v>
      </c>
      <c r="AN7" s="5" t="s">
        <v>39</v>
      </c>
      <c r="AO7" t="s">
        <v>2</v>
      </c>
      <c r="AR7" s="5" t="s">
        <v>39</v>
      </c>
      <c r="AS7" t="s">
        <v>2</v>
      </c>
      <c r="AU7" t="str">
        <f>AR7</f>
        <v>Month</v>
      </c>
      <c r="AV7" t="str">
        <f>AS7</f>
        <v>Profit Margin</v>
      </c>
      <c r="AW7" t="str">
        <f>AV7</f>
        <v>Profit Margin</v>
      </c>
      <c r="BK7" s="5" t="s">
        <v>57</v>
      </c>
      <c r="BL7" t="s">
        <v>2</v>
      </c>
      <c r="BZ7" t="s">
        <v>7</v>
      </c>
      <c r="CA7" t="s">
        <v>96</v>
      </c>
      <c r="CB7" t="s">
        <v>6</v>
      </c>
    </row>
    <row r="8" spans="3:103" x14ac:dyDescent="0.3">
      <c r="C8" s="5" t="s">
        <v>69</v>
      </c>
      <c r="D8" t="s">
        <v>2</v>
      </c>
      <c r="F8" s="5" t="s">
        <v>69</v>
      </c>
      <c r="G8" t="s">
        <v>2</v>
      </c>
      <c r="S8" t="s">
        <v>81</v>
      </c>
      <c r="T8" t="s">
        <v>82</v>
      </c>
      <c r="Y8" t="s">
        <v>84</v>
      </c>
      <c r="Z8" s="15">
        <v>81110.129999999859</v>
      </c>
      <c r="AC8" s="39">
        <v>45.244999999999997</v>
      </c>
      <c r="AI8" t="s">
        <v>91</v>
      </c>
      <c r="AJ8" s="38">
        <v>0.48527656041986861</v>
      </c>
      <c r="AN8" t="s">
        <v>27</v>
      </c>
      <c r="AO8" s="46"/>
      <c r="AR8" t="s">
        <v>27</v>
      </c>
      <c r="AS8" s="1">
        <v>177715.38000000006</v>
      </c>
      <c r="AU8" t="str">
        <f t="shared" ref="AU8:AU19" si="0">AR8</f>
        <v>Jan</v>
      </c>
      <c r="AV8" s="47">
        <f t="shared" ref="AV8:AV19" si="1">AS8</f>
        <v>177715.38000000006</v>
      </c>
      <c r="AW8" s="47">
        <f t="shared" ref="AW8:AW19" si="2">AV8</f>
        <v>177715.38000000006</v>
      </c>
      <c r="BK8" t="s">
        <v>58</v>
      </c>
      <c r="BL8" s="15">
        <v>313403.34999999951</v>
      </c>
      <c r="BZ8" s="10">
        <v>100</v>
      </c>
      <c r="CA8" s="2">
        <v>8.0280723519668459E-2</v>
      </c>
      <c r="CB8" s="2">
        <v>8.0468669303389667E-2</v>
      </c>
    </row>
    <row r="9" spans="3:103" x14ac:dyDescent="0.3">
      <c r="C9" t="s">
        <v>213</v>
      </c>
      <c r="D9" s="1">
        <v>8477.4799999999977</v>
      </c>
      <c r="F9" t="s">
        <v>218</v>
      </c>
      <c r="G9" s="1">
        <v>130.20000000000073</v>
      </c>
      <c r="S9" s="10">
        <v>600</v>
      </c>
      <c r="T9" s="10">
        <v>20</v>
      </c>
      <c r="Y9" t="s">
        <v>85</v>
      </c>
      <c r="Z9" s="15">
        <v>401331.28999999946</v>
      </c>
      <c r="AI9" t="s">
        <v>92</v>
      </c>
      <c r="AJ9" s="38">
        <v>0.51472343958010647</v>
      </c>
      <c r="AN9" t="s">
        <v>28</v>
      </c>
      <c r="AO9" s="46">
        <v>2.3177510016281769E-4</v>
      </c>
      <c r="AR9" t="s">
        <v>28</v>
      </c>
      <c r="AS9" s="1">
        <v>177756.57000000004</v>
      </c>
      <c r="AU9" t="str">
        <f t="shared" si="0"/>
        <v>Feb</v>
      </c>
      <c r="AV9" s="47">
        <f t="shared" si="1"/>
        <v>177756.57000000004</v>
      </c>
      <c r="AW9" s="47">
        <f t="shared" si="2"/>
        <v>177756.57000000004</v>
      </c>
      <c r="BK9" t="s">
        <v>59</v>
      </c>
      <c r="BL9" s="15">
        <v>342889.85000000324</v>
      </c>
      <c r="CN9" t="s">
        <v>56</v>
      </c>
      <c r="CO9" t="str">
        <f>_xlfn.TEXTJOIN(" ",,IF(CG6=1,"Top-5 Profitable Products","Quantities contributing to the profits"))</f>
        <v>Quantities contributing to the profits</v>
      </c>
    </row>
    <row r="10" spans="3:103" x14ac:dyDescent="0.3">
      <c r="C10" t="s">
        <v>214</v>
      </c>
      <c r="D10" s="1">
        <v>7569.0199999999959</v>
      </c>
      <c r="F10" t="s">
        <v>219</v>
      </c>
      <c r="G10" s="1">
        <v>912.82000000000062</v>
      </c>
      <c r="Y10" t="s">
        <v>86</v>
      </c>
      <c r="Z10" s="15">
        <v>429027.98999999859</v>
      </c>
      <c r="AI10" t="s">
        <v>21</v>
      </c>
      <c r="AJ10" s="38">
        <v>1</v>
      </c>
      <c r="AN10" t="s">
        <v>29</v>
      </c>
      <c r="AO10" s="46">
        <v>0.1505390208643167</v>
      </c>
      <c r="AR10" t="s">
        <v>29</v>
      </c>
      <c r="AS10" s="1">
        <v>204515.86999999941</v>
      </c>
      <c r="AU10" t="str">
        <f t="shared" si="0"/>
        <v>Mar</v>
      </c>
      <c r="AV10" s="47">
        <f t="shared" si="1"/>
        <v>204515.86999999941</v>
      </c>
      <c r="AW10" s="47">
        <f t="shared" si="2"/>
        <v>204515.86999999941</v>
      </c>
      <c r="BK10" t="s">
        <v>60</v>
      </c>
      <c r="BL10" s="15">
        <v>324340.81999999884</v>
      </c>
      <c r="CF10" s="5" t="s">
        <v>97</v>
      </c>
      <c r="CG10" t="s">
        <v>2</v>
      </c>
      <c r="CH10" t="s">
        <v>199</v>
      </c>
      <c r="CJ10" s="5" t="s">
        <v>97</v>
      </c>
      <c r="CK10" t="s">
        <v>2</v>
      </c>
      <c r="CL10" t="s">
        <v>9</v>
      </c>
      <c r="CX10" s="5" t="s">
        <v>200</v>
      </c>
      <c r="CY10" t="s">
        <v>2</v>
      </c>
    </row>
    <row r="11" spans="3:103" x14ac:dyDescent="0.3">
      <c r="C11" t="s">
        <v>215</v>
      </c>
      <c r="D11" s="1">
        <v>7236.9200000000019</v>
      </c>
      <c r="F11" t="s">
        <v>220</v>
      </c>
      <c r="G11" s="1">
        <v>992.27999999999975</v>
      </c>
      <c r="I11" s="13" t="s">
        <v>72</v>
      </c>
      <c r="L11" s="13" t="s">
        <v>77</v>
      </c>
      <c r="Y11" t="s">
        <v>87</v>
      </c>
      <c r="Z11" s="15">
        <v>486342.10000000207</v>
      </c>
      <c r="AN11" t="s">
        <v>30</v>
      </c>
      <c r="AO11" s="46">
        <v>-5.6420218147370485E-2</v>
      </c>
      <c r="AR11" t="s">
        <v>30</v>
      </c>
      <c r="AS11" s="1">
        <v>192977.04000000018</v>
      </c>
      <c r="AU11" t="str">
        <f t="shared" si="0"/>
        <v>Apr</v>
      </c>
      <c r="AV11" s="47">
        <f t="shared" si="1"/>
        <v>192977.04000000018</v>
      </c>
      <c r="AW11" s="47">
        <f t="shared" si="2"/>
        <v>192977.04000000018</v>
      </c>
      <c r="BK11" t="s">
        <v>61</v>
      </c>
      <c r="BL11" s="15">
        <v>324189.0599999979</v>
      </c>
      <c r="CF11" t="s">
        <v>109</v>
      </c>
      <c r="CG11" s="15">
        <v>95024.850000000035</v>
      </c>
      <c r="CH11" s="48">
        <f>_xlfn.XLOOKUP(CF11,$CJ$11:$CJ$110,$CL$11:$CL$110,0,0)</f>
        <v>6861</v>
      </c>
      <c r="CJ11" t="s">
        <v>109</v>
      </c>
      <c r="CK11" s="7">
        <v>95024.850000000035</v>
      </c>
      <c r="CL11" s="10">
        <v>6861</v>
      </c>
      <c r="CX11" t="s">
        <v>205</v>
      </c>
      <c r="CY11" s="15">
        <v>718216.26999999932</v>
      </c>
    </row>
    <row r="12" spans="3:103" x14ac:dyDescent="0.3">
      <c r="C12" t="s">
        <v>216</v>
      </c>
      <c r="D12" s="1">
        <v>7191.9699999999975</v>
      </c>
      <c r="F12" t="s">
        <v>221</v>
      </c>
      <c r="G12" s="1">
        <v>1362.7800000000007</v>
      </c>
      <c r="I12" s="5" t="s">
        <v>68</v>
      </c>
      <c r="J12" t="s">
        <v>2</v>
      </c>
      <c r="L12" s="5" t="s">
        <v>68</v>
      </c>
      <c r="M12" t="s">
        <v>2</v>
      </c>
      <c r="Y12" t="s">
        <v>88</v>
      </c>
      <c r="Z12" s="15">
        <v>899700.54999999912</v>
      </c>
      <c r="AN12" t="s">
        <v>31</v>
      </c>
      <c r="AO12" s="46">
        <v>6.5633766586948014E-2</v>
      </c>
      <c r="AR12" t="s">
        <v>31</v>
      </c>
      <c r="AS12" s="1">
        <v>205642.85000000033</v>
      </c>
      <c r="AU12" t="str">
        <f t="shared" si="0"/>
        <v>May</v>
      </c>
      <c r="AV12" s="47">
        <f t="shared" si="1"/>
        <v>205642.85000000033</v>
      </c>
      <c r="AW12" s="47">
        <f t="shared" si="2"/>
        <v>205642.85000000033</v>
      </c>
      <c r="BK12" t="s">
        <v>62</v>
      </c>
      <c r="BL12" s="15">
        <v>340665.27999999869</v>
      </c>
      <c r="CF12" t="s">
        <v>116</v>
      </c>
      <c r="CG12" s="15">
        <v>84506.489999999932</v>
      </c>
      <c r="CH12" s="48">
        <f t="shared" ref="CH12:CH15" si="3">_xlfn.XLOOKUP(CF12,$CJ$11:$CJ$110,$CL$11:$CL$110,0,0)</f>
        <v>6137</v>
      </c>
      <c r="CJ12" t="s">
        <v>116</v>
      </c>
      <c r="CK12" s="7">
        <v>84506.489999999932</v>
      </c>
      <c r="CL12" s="10">
        <v>6137</v>
      </c>
      <c r="CX12" t="s">
        <v>206</v>
      </c>
      <c r="CY12" s="15">
        <v>417457.830000002</v>
      </c>
    </row>
    <row r="13" spans="3:103" x14ac:dyDescent="0.3">
      <c r="C13" t="s">
        <v>217</v>
      </c>
      <c r="D13" s="1">
        <v>6966.5800000000008</v>
      </c>
      <c r="F13" t="s">
        <v>222</v>
      </c>
      <c r="G13" s="1">
        <v>1387.2399999999998</v>
      </c>
      <c r="I13" t="s">
        <v>212</v>
      </c>
      <c r="J13" s="1">
        <v>134907.56</v>
      </c>
      <c r="L13" t="s">
        <v>75</v>
      </c>
      <c r="M13" s="1">
        <v>86589.619999999952</v>
      </c>
      <c r="R13" t="s">
        <v>56</v>
      </c>
      <c r="S13" t="str">
        <f>_xlfn.TEXTJOIN(" ",,IF(J5=1,"Top 5 Profitable","Bottom 5 Profitable"),IF(J6=1,"Customers","Locations"))</f>
        <v>Bottom 5 Profitable Customers</v>
      </c>
      <c r="Y13" t="s">
        <v>21</v>
      </c>
      <c r="Z13" s="1">
        <v>2297512.0600000275</v>
      </c>
      <c r="AN13" t="s">
        <v>32</v>
      </c>
      <c r="AO13" s="46">
        <v>-4.9371519603039399E-2</v>
      </c>
      <c r="AR13" t="s">
        <v>32</v>
      </c>
      <c r="AS13" s="1">
        <v>195489.95000000042</v>
      </c>
      <c r="AU13" t="str">
        <f t="shared" si="0"/>
        <v>Jun</v>
      </c>
      <c r="AV13" s="47">
        <f t="shared" si="1"/>
        <v>195489.95000000042</v>
      </c>
      <c r="AW13" s="47">
        <f t="shared" si="2"/>
        <v>195489.95000000042</v>
      </c>
      <c r="BK13" t="s">
        <v>63</v>
      </c>
      <c r="BL13" s="15">
        <v>319564.96000000124</v>
      </c>
      <c r="CF13" t="s">
        <v>156</v>
      </c>
      <c r="CG13" s="15">
        <v>83284.599999999977</v>
      </c>
      <c r="CH13" s="48">
        <f t="shared" si="3"/>
        <v>6262</v>
      </c>
      <c r="CJ13" t="s">
        <v>156</v>
      </c>
      <c r="CK13" s="7">
        <v>83284.599999999977</v>
      </c>
      <c r="CL13" s="10">
        <v>6262</v>
      </c>
      <c r="CX13" t="s">
        <v>207</v>
      </c>
      <c r="CY13" s="15">
        <v>367414.25000000041</v>
      </c>
    </row>
    <row r="14" spans="3:103" x14ac:dyDescent="0.3">
      <c r="C14" t="s">
        <v>21</v>
      </c>
      <c r="D14" s="1">
        <v>37441.970000000023</v>
      </c>
      <c r="F14" t="s">
        <v>21</v>
      </c>
      <c r="G14" s="1">
        <v>4785.3200000000033</v>
      </c>
      <c r="I14" t="s">
        <v>211</v>
      </c>
      <c r="J14" s="1">
        <v>132555.79000000024</v>
      </c>
      <c r="L14" t="s">
        <v>209</v>
      </c>
      <c r="M14" s="1">
        <v>91811.079999999856</v>
      </c>
      <c r="S14" t="str">
        <f>_xlfn.TEXTJOIN(" ",,IF(J6=1,"Customers overtime:","Total Sales Locations:"))</f>
        <v>Customers overtime:</v>
      </c>
      <c r="AN14" t="s">
        <v>33</v>
      </c>
      <c r="AO14" s="46">
        <v>-6.5234862457123372E-2</v>
      </c>
      <c r="AR14" t="s">
        <v>33</v>
      </c>
      <c r="AS14" s="1">
        <v>182737.19000000047</v>
      </c>
      <c r="AU14" t="str">
        <f t="shared" si="0"/>
        <v>Jul</v>
      </c>
      <c r="AV14" s="47">
        <f t="shared" si="1"/>
        <v>182737.19000000047</v>
      </c>
      <c r="AW14" s="47">
        <f t="shared" si="2"/>
        <v>182737.19000000047</v>
      </c>
      <c r="BK14" t="s">
        <v>64</v>
      </c>
      <c r="BL14" s="15">
        <v>332458.74000000069</v>
      </c>
      <c r="CF14" t="s">
        <v>125</v>
      </c>
      <c r="CG14" s="15">
        <v>82987.239999999991</v>
      </c>
      <c r="CH14" s="48">
        <f t="shared" si="3"/>
        <v>6671</v>
      </c>
      <c r="CJ14" t="s">
        <v>125</v>
      </c>
      <c r="CK14" s="7">
        <v>82987.239999999991</v>
      </c>
      <c r="CL14" s="10">
        <v>6671</v>
      </c>
      <c r="CX14" t="s">
        <v>208</v>
      </c>
      <c r="CY14" s="15">
        <v>339210.4900000029</v>
      </c>
    </row>
    <row r="15" spans="3:103" x14ac:dyDescent="0.3">
      <c r="I15" t="s">
        <v>223</v>
      </c>
      <c r="J15" s="1">
        <v>132061.01999999973</v>
      </c>
      <c r="L15" t="s">
        <v>210</v>
      </c>
      <c r="M15" s="1">
        <v>96221.15</v>
      </c>
      <c r="S15">
        <f>IF(J6=1,S9,T9)</f>
        <v>600</v>
      </c>
      <c r="AN15" t="s">
        <v>34</v>
      </c>
      <c r="AO15" s="46">
        <v>0.14152658251995559</v>
      </c>
      <c r="AR15" t="s">
        <v>34</v>
      </c>
      <c r="AS15" s="1">
        <v>208599.36000000034</v>
      </c>
      <c r="AU15" t="str">
        <f t="shared" si="0"/>
        <v>Aug</v>
      </c>
      <c r="AV15" s="47">
        <f t="shared" si="1"/>
        <v>208599.36000000034</v>
      </c>
      <c r="AW15" s="47">
        <f t="shared" si="2"/>
        <v>208599.36000000034</v>
      </c>
      <c r="BK15" t="s">
        <v>21</v>
      </c>
      <c r="BL15" s="1">
        <v>2297512.0600000275</v>
      </c>
      <c r="CF15" t="s">
        <v>106</v>
      </c>
      <c r="CG15" s="15">
        <v>78081.849999999962</v>
      </c>
      <c r="CH15" s="48">
        <f t="shared" si="3"/>
        <v>6545</v>
      </c>
      <c r="CJ15" t="s">
        <v>106</v>
      </c>
      <c r="CK15" s="7">
        <v>78081.849999999962</v>
      </c>
      <c r="CL15" s="10">
        <v>6545</v>
      </c>
      <c r="CX15" t="s">
        <v>203</v>
      </c>
      <c r="CY15" s="15">
        <v>174072.76000000047</v>
      </c>
    </row>
    <row r="16" spans="3:103" x14ac:dyDescent="0.3">
      <c r="I16" t="s">
        <v>76</v>
      </c>
      <c r="J16" s="1">
        <v>131335.97000000015</v>
      </c>
      <c r="L16" t="s">
        <v>74</v>
      </c>
      <c r="M16" s="1">
        <v>101212.63000000015</v>
      </c>
      <c r="AN16" t="s">
        <v>35</v>
      </c>
      <c r="AO16" s="46">
        <v>-8.8756456395647235E-2</v>
      </c>
      <c r="AR16" t="s">
        <v>35</v>
      </c>
      <c r="AS16" s="1">
        <v>190084.82000000039</v>
      </c>
      <c r="AU16" t="str">
        <f t="shared" si="0"/>
        <v>Sep</v>
      </c>
      <c r="AV16" s="47">
        <f t="shared" si="1"/>
        <v>190084.82000000039</v>
      </c>
      <c r="AW16" s="47">
        <f t="shared" si="2"/>
        <v>190084.82000000039</v>
      </c>
      <c r="CF16" t="s">
        <v>21</v>
      </c>
      <c r="CG16" s="1">
        <v>423885.0299999995</v>
      </c>
      <c r="CJ16" t="s">
        <v>188</v>
      </c>
      <c r="CK16" s="7">
        <v>74447.250000000029</v>
      </c>
      <c r="CL16" s="10">
        <v>5839</v>
      </c>
      <c r="CX16" t="s">
        <v>202</v>
      </c>
      <c r="CY16" s="15">
        <v>142236.05999999901</v>
      </c>
    </row>
    <row r="17" spans="4:103" x14ac:dyDescent="0.3">
      <c r="I17" t="s">
        <v>224</v>
      </c>
      <c r="J17" s="1">
        <v>128176.22000000032</v>
      </c>
      <c r="L17" t="s">
        <v>73</v>
      </c>
      <c r="M17" s="1">
        <v>104453.84999999986</v>
      </c>
      <c r="AN17" t="s">
        <v>36</v>
      </c>
      <c r="AO17" s="46">
        <v>1.5750863219866535E-3</v>
      </c>
      <c r="AR17" t="s">
        <v>36</v>
      </c>
      <c r="AS17" s="1">
        <v>190384.21999999968</v>
      </c>
      <c r="AU17" t="str">
        <f t="shared" si="0"/>
        <v>Oct</v>
      </c>
      <c r="AV17" s="47">
        <f t="shared" si="1"/>
        <v>190384.21999999968</v>
      </c>
      <c r="AW17" s="47">
        <f t="shared" si="2"/>
        <v>190384.21999999968</v>
      </c>
      <c r="CJ17" t="s">
        <v>189</v>
      </c>
      <c r="CK17" s="7">
        <v>74371.949999999953</v>
      </c>
      <c r="CL17" s="10">
        <v>6255</v>
      </c>
      <c r="CX17" t="s">
        <v>201</v>
      </c>
      <c r="CY17" s="15">
        <v>86449.160000000033</v>
      </c>
    </row>
    <row r="18" spans="4:103" x14ac:dyDescent="0.3">
      <c r="I18" t="s">
        <v>21</v>
      </c>
      <c r="J18" s="1">
        <v>659036.56000000262</v>
      </c>
      <c r="L18" t="s">
        <v>21</v>
      </c>
      <c r="M18" s="1">
        <v>480288.32999999996</v>
      </c>
      <c r="AN18" t="s">
        <v>37</v>
      </c>
      <c r="AO18" s="46">
        <v>9.8171476606608472E-3</v>
      </c>
      <c r="AR18" t="s">
        <v>37</v>
      </c>
      <c r="AS18" s="1">
        <v>192253.24999999942</v>
      </c>
      <c r="AU18" t="str">
        <f t="shared" si="0"/>
        <v>Nov</v>
      </c>
      <c r="AV18" s="47">
        <f t="shared" si="1"/>
        <v>192253.24999999942</v>
      </c>
      <c r="AW18" s="47">
        <f t="shared" si="2"/>
        <v>192253.24999999942</v>
      </c>
      <c r="CJ18" t="s">
        <v>146</v>
      </c>
      <c r="CK18" s="7">
        <v>63904.020000000055</v>
      </c>
      <c r="CL18" s="10">
        <v>6063</v>
      </c>
      <c r="CX18" t="s">
        <v>204</v>
      </c>
      <c r="CY18" s="15">
        <v>52455.239999999467</v>
      </c>
    </row>
    <row r="19" spans="4:103" x14ac:dyDescent="0.3">
      <c r="AN19" t="s">
        <v>38</v>
      </c>
      <c r="AO19" s="46">
        <v>-6.7086980324126341E-2</v>
      </c>
      <c r="AR19" t="s">
        <v>38</v>
      </c>
      <c r="AS19" s="1">
        <v>179355.56000000011</v>
      </c>
      <c r="AU19" t="str">
        <f t="shared" si="0"/>
        <v>Dec</v>
      </c>
      <c r="AV19" s="47">
        <f t="shared" si="1"/>
        <v>179355.56000000011</v>
      </c>
      <c r="AW19" s="47">
        <f t="shared" si="2"/>
        <v>179355.56000000011</v>
      </c>
      <c r="CF19" t="str">
        <f t="shared" ref="CF19:CF24" si="4">CF10</f>
        <v>Product Name</v>
      </c>
      <c r="CG19" t="str">
        <f t="shared" ref="CG19:CG24" si="5">IF($CG$6=1,CG10,CH10)</f>
        <v>Quantity</v>
      </c>
      <c r="CJ19" t="s">
        <v>173</v>
      </c>
      <c r="CK19" s="7">
        <v>63091.859999999986</v>
      </c>
      <c r="CL19" s="10">
        <v>5163</v>
      </c>
      <c r="CX19" t="s">
        <v>21</v>
      </c>
      <c r="CY19" s="1">
        <v>2297512.0600000275</v>
      </c>
    </row>
    <row r="20" spans="4:103" x14ac:dyDescent="0.3">
      <c r="AN20" t="s">
        <v>21</v>
      </c>
      <c r="AO20" s="38"/>
      <c r="AR20" t="s">
        <v>21</v>
      </c>
      <c r="AS20" s="1">
        <v>2297512.0600000275</v>
      </c>
      <c r="CF20" t="str">
        <f t="shared" si="4"/>
        <v>Begin Brew</v>
      </c>
      <c r="CG20" s="15">
        <f t="shared" si="5"/>
        <v>6861</v>
      </c>
      <c r="CJ20" t="s">
        <v>170</v>
      </c>
      <c r="CK20" s="7">
        <v>58611.329999999973</v>
      </c>
      <c r="CL20" s="10">
        <v>5867</v>
      </c>
    </row>
    <row r="21" spans="4:103" x14ac:dyDescent="0.3">
      <c r="CF21" t="str">
        <f t="shared" si="4"/>
        <v>Common Splash</v>
      </c>
      <c r="CG21" s="15">
        <f t="shared" si="5"/>
        <v>6137</v>
      </c>
      <c r="CJ21" t="s">
        <v>178</v>
      </c>
      <c r="CK21" s="7">
        <v>56525.640000000014</v>
      </c>
      <c r="CL21" s="10">
        <v>6438</v>
      </c>
    </row>
    <row r="22" spans="4:103" x14ac:dyDescent="0.3">
      <c r="D22" t="s">
        <v>78</v>
      </c>
      <c r="G22" t="s">
        <v>79</v>
      </c>
      <c r="J22" t="s">
        <v>80</v>
      </c>
      <c r="CF22" t="str">
        <f t="shared" si="4"/>
        <v>Onto Dew</v>
      </c>
      <c r="CG22" s="15">
        <f t="shared" si="5"/>
        <v>6262</v>
      </c>
      <c r="CJ22" t="s">
        <v>176</v>
      </c>
      <c r="CK22" s="7">
        <v>56300.05</v>
      </c>
      <c r="CL22" s="10">
        <v>6221</v>
      </c>
    </row>
    <row r="23" spans="4:103" x14ac:dyDescent="0.3">
      <c r="D23" s="6" t="str">
        <f>IF($J$5=1,C8,F8)</f>
        <v>Full Name</v>
      </c>
      <c r="E23" s="37" t="str">
        <f>IF($J$5=1,D8,G8)</f>
        <v>Profit Margin</v>
      </c>
      <c r="G23" s="6" t="str">
        <f>IF($J$5=1,I12,L12)</f>
        <v>Location</v>
      </c>
      <c r="H23" s="6" t="str">
        <f>IF($J$5=1,J12,M12)</f>
        <v>Profit Margin</v>
      </c>
      <c r="J23" s="6" t="str">
        <f>IF($J$6=1,D23,G23)</f>
        <v>Full Name</v>
      </c>
      <c r="K23" s="6" t="str">
        <f>IF($J$6=1,E23,H23)</f>
        <v>Profit Margin</v>
      </c>
      <c r="CF23" t="str">
        <f t="shared" si="4"/>
        <v>Eight Brew</v>
      </c>
      <c r="CG23" s="15">
        <f t="shared" si="5"/>
        <v>6671</v>
      </c>
      <c r="CJ23" t="s">
        <v>195</v>
      </c>
      <c r="CK23" s="7">
        <v>54830.159999999974</v>
      </c>
      <c r="CL23" s="10">
        <v>5934</v>
      </c>
    </row>
    <row r="24" spans="4:103" x14ac:dyDescent="0.3">
      <c r="D24" s="36" t="str">
        <f t="shared" ref="D24" si="6">IF($J$5=1,C9,F9)</f>
        <v>Travis Ewing</v>
      </c>
      <c r="E24" s="28">
        <f>IF($J$5=1,D9,G9)</f>
        <v>130.20000000000073</v>
      </c>
      <c r="G24" s="6" t="str">
        <f t="shared" ref="G24:H24" si="7">IF($J$5=1,I13,L13)</f>
        <v>New York</v>
      </c>
      <c r="H24" s="28">
        <f t="shared" si="7"/>
        <v>86589.619999999952</v>
      </c>
      <c r="J24" s="6" t="str">
        <f t="shared" ref="J24:K28" si="8">IF($J$6=1,D24,G24)</f>
        <v>Travis Ewing</v>
      </c>
      <c r="K24" s="40">
        <f t="shared" si="8"/>
        <v>130.20000000000073</v>
      </c>
      <c r="CF24" t="str">
        <f t="shared" si="4"/>
        <v>Attorney Mist</v>
      </c>
      <c r="CG24" s="15">
        <f t="shared" si="5"/>
        <v>6545</v>
      </c>
      <c r="CJ24" t="s">
        <v>111</v>
      </c>
      <c r="CK24" s="7">
        <v>53613.000000000022</v>
      </c>
      <c r="CL24" s="10">
        <v>6475</v>
      </c>
    </row>
    <row r="25" spans="4:103" x14ac:dyDescent="0.3">
      <c r="D25" s="36" t="str">
        <f t="shared" ref="D25:E25" si="9">IF($J$5=1,C10,F10)</f>
        <v>Lisa West</v>
      </c>
      <c r="E25" s="28">
        <f t="shared" si="9"/>
        <v>912.82000000000062</v>
      </c>
      <c r="G25" s="6" t="str">
        <f t="shared" ref="G25:H25" si="10">IF($J$5=1,I14,L14)</f>
        <v>Maryland</v>
      </c>
      <c r="H25" s="28">
        <f t="shared" si="10"/>
        <v>91811.079999999856</v>
      </c>
      <c r="J25" s="6" t="str">
        <f t="shared" si="8"/>
        <v>Lisa West</v>
      </c>
      <c r="K25" s="40">
        <f t="shared" si="8"/>
        <v>912.82000000000062</v>
      </c>
      <c r="CJ25" t="s">
        <v>104</v>
      </c>
      <c r="CK25" s="7">
        <v>53319.199999999997</v>
      </c>
      <c r="CL25" s="10">
        <v>5840</v>
      </c>
    </row>
    <row r="26" spans="4:103" x14ac:dyDescent="0.3">
      <c r="D26" s="36" t="str">
        <f t="shared" ref="D26:E26" si="11">IF($J$5=1,C11,F11)</f>
        <v>Bobby Abbott</v>
      </c>
      <c r="E26" s="28">
        <f t="shared" si="11"/>
        <v>992.27999999999975</v>
      </c>
      <c r="G26" s="6" t="str">
        <f t="shared" ref="G26:H26" si="12">IF($J$5=1,I15,L15)</f>
        <v>Wisconsin</v>
      </c>
      <c r="H26" s="28">
        <f t="shared" si="12"/>
        <v>96221.15</v>
      </c>
      <c r="J26" s="6" t="str">
        <f t="shared" si="8"/>
        <v>Bobby Abbott</v>
      </c>
      <c r="K26" s="40">
        <f t="shared" si="8"/>
        <v>992.27999999999975</v>
      </c>
      <c r="CJ26" t="s">
        <v>101</v>
      </c>
      <c r="CK26" s="7">
        <v>51917.31</v>
      </c>
      <c r="CL26" s="10">
        <v>5529</v>
      </c>
    </row>
    <row r="27" spans="4:103" x14ac:dyDescent="0.3">
      <c r="D27" s="36" t="str">
        <f t="shared" ref="D27:E27" si="13">IF($J$5=1,C12,F12)</f>
        <v>Christine Hawkins</v>
      </c>
      <c r="E27" s="28">
        <f t="shared" si="13"/>
        <v>1362.7800000000007</v>
      </c>
      <c r="G27" s="6" t="str">
        <f t="shared" ref="G27:H27" si="14">IF($J$5=1,I16,L16)</f>
        <v>Indiana</v>
      </c>
      <c r="H27" s="28">
        <f t="shared" si="14"/>
        <v>101212.63000000015</v>
      </c>
      <c r="J27" s="6" t="str">
        <f t="shared" si="8"/>
        <v>Christine Hawkins</v>
      </c>
      <c r="K27" s="40">
        <f t="shared" si="8"/>
        <v>1362.7800000000007</v>
      </c>
      <c r="CJ27" t="s">
        <v>157</v>
      </c>
      <c r="CK27" s="7">
        <v>51479.960000000043</v>
      </c>
      <c r="CL27" s="10">
        <v>6938</v>
      </c>
    </row>
    <row r="28" spans="4:103" x14ac:dyDescent="0.3">
      <c r="D28" s="36" t="str">
        <f t="shared" ref="D28:E28" si="15">IF($J$5=1,C13,F13)</f>
        <v>Jeffery Powell</v>
      </c>
      <c r="E28" s="28">
        <f t="shared" si="15"/>
        <v>1387.2399999999998</v>
      </c>
      <c r="G28" s="6" t="str">
        <f t="shared" ref="G28:H28" si="16">IF($J$5=1,I17,L17)</f>
        <v>Florida</v>
      </c>
      <c r="H28" s="28">
        <f t="shared" si="16"/>
        <v>104453.84999999986</v>
      </c>
      <c r="J28" s="6" t="str">
        <f t="shared" si="8"/>
        <v>Jeffery Powell</v>
      </c>
      <c r="K28" s="40">
        <f t="shared" si="8"/>
        <v>1387.2399999999998</v>
      </c>
      <c r="CJ28" t="s">
        <v>127</v>
      </c>
      <c r="CK28" s="7">
        <v>50200.709999999963</v>
      </c>
      <c r="CL28" s="10">
        <v>5817</v>
      </c>
    </row>
    <row r="29" spans="4:103" x14ac:dyDescent="0.3">
      <c r="CJ29" t="s">
        <v>100</v>
      </c>
      <c r="CK29" s="7">
        <v>48243.930000000008</v>
      </c>
      <c r="CL29" s="10">
        <v>6209</v>
      </c>
    </row>
    <row r="30" spans="4:103" x14ac:dyDescent="0.3">
      <c r="CJ30" t="s">
        <v>175</v>
      </c>
      <c r="CK30" s="7">
        <v>47952.000000000015</v>
      </c>
      <c r="CL30" s="10">
        <v>5400</v>
      </c>
    </row>
    <row r="31" spans="4:103" x14ac:dyDescent="0.3">
      <c r="CJ31" t="s">
        <v>192</v>
      </c>
      <c r="CK31" s="7">
        <v>46112.94</v>
      </c>
      <c r="CL31" s="10">
        <v>6378</v>
      </c>
    </row>
    <row r="32" spans="4:103" x14ac:dyDescent="0.3">
      <c r="CJ32" t="s">
        <v>99</v>
      </c>
      <c r="CK32" s="7">
        <v>45964.799999999974</v>
      </c>
      <c r="CL32" s="10">
        <v>6080</v>
      </c>
    </row>
    <row r="33" spans="88:90" x14ac:dyDescent="0.3">
      <c r="CJ33" t="s">
        <v>113</v>
      </c>
      <c r="CK33" s="7">
        <v>44743.859999999971</v>
      </c>
      <c r="CL33" s="10">
        <v>5586</v>
      </c>
    </row>
    <row r="34" spans="88:90" x14ac:dyDescent="0.3">
      <c r="CJ34" t="s">
        <v>133</v>
      </c>
      <c r="CK34" s="7">
        <v>43903.63</v>
      </c>
      <c r="CL34" s="10">
        <v>6263</v>
      </c>
    </row>
    <row r="35" spans="88:90" x14ac:dyDescent="0.3">
      <c r="CJ35" t="s">
        <v>147</v>
      </c>
      <c r="CK35" s="7">
        <v>43574.720000000016</v>
      </c>
      <c r="CL35" s="10">
        <v>5558</v>
      </c>
    </row>
    <row r="36" spans="88:90" x14ac:dyDescent="0.3">
      <c r="CJ36" t="s">
        <v>128</v>
      </c>
      <c r="CK36" s="7">
        <v>43165.919999999984</v>
      </c>
      <c r="CL36" s="10">
        <v>6202</v>
      </c>
    </row>
    <row r="37" spans="88:90" x14ac:dyDescent="0.3">
      <c r="CJ37" t="s">
        <v>152</v>
      </c>
      <c r="CK37" s="7">
        <v>42187.60000000002</v>
      </c>
      <c r="CL37" s="10">
        <v>5795</v>
      </c>
    </row>
    <row r="38" spans="88:90" x14ac:dyDescent="0.3">
      <c r="CJ38" t="s">
        <v>126</v>
      </c>
      <c r="CK38" s="7">
        <v>39498.199999999997</v>
      </c>
      <c r="CL38" s="10">
        <v>6230</v>
      </c>
    </row>
    <row r="39" spans="88:90" x14ac:dyDescent="0.3">
      <c r="CJ39" t="s">
        <v>161</v>
      </c>
      <c r="CK39" s="7">
        <v>38978.390000000021</v>
      </c>
      <c r="CL39" s="10">
        <v>5809</v>
      </c>
    </row>
    <row r="40" spans="88:90" x14ac:dyDescent="0.3">
      <c r="CJ40" t="s">
        <v>110</v>
      </c>
      <c r="CK40" s="7">
        <v>38203.169999999984</v>
      </c>
      <c r="CL40" s="10">
        <v>6621</v>
      </c>
    </row>
    <row r="41" spans="88:90" x14ac:dyDescent="0.3">
      <c r="CJ41" t="s">
        <v>150</v>
      </c>
      <c r="CK41" s="7">
        <v>36733.600000000057</v>
      </c>
      <c r="CL41" s="10">
        <v>6290</v>
      </c>
    </row>
    <row r="42" spans="88:90" x14ac:dyDescent="0.3">
      <c r="CJ42" t="s">
        <v>122</v>
      </c>
      <c r="CK42" s="7">
        <v>34303.500000000022</v>
      </c>
      <c r="CL42" s="10">
        <v>5775</v>
      </c>
    </row>
    <row r="43" spans="88:90" x14ac:dyDescent="0.3">
      <c r="CJ43" t="s">
        <v>98</v>
      </c>
      <c r="CK43" s="7">
        <v>32486.640000000032</v>
      </c>
      <c r="CL43" s="10">
        <v>5352</v>
      </c>
    </row>
    <row r="44" spans="88:90" x14ac:dyDescent="0.3">
      <c r="CJ44" t="s">
        <v>179</v>
      </c>
      <c r="CK44" s="7">
        <v>32065.139999999952</v>
      </c>
      <c r="CL44" s="10">
        <v>5862</v>
      </c>
    </row>
    <row r="45" spans="88:90" x14ac:dyDescent="0.3">
      <c r="CJ45" t="s">
        <v>148</v>
      </c>
      <c r="CK45" s="7">
        <v>31736.320000000058</v>
      </c>
      <c r="CL45" s="10">
        <v>5888</v>
      </c>
    </row>
    <row r="46" spans="88:90" x14ac:dyDescent="0.3">
      <c r="CJ46" t="s">
        <v>123</v>
      </c>
      <c r="CK46" s="7">
        <v>31380.58</v>
      </c>
      <c r="CL46" s="10">
        <v>5822</v>
      </c>
    </row>
    <row r="47" spans="88:90" x14ac:dyDescent="0.3">
      <c r="CJ47" t="s">
        <v>120</v>
      </c>
      <c r="CK47" s="7">
        <v>31367.100000000009</v>
      </c>
      <c r="CL47" s="10">
        <v>5503</v>
      </c>
    </row>
    <row r="48" spans="88:90" x14ac:dyDescent="0.3">
      <c r="CJ48" t="s">
        <v>174</v>
      </c>
      <c r="CK48" s="7">
        <v>29725.620000000014</v>
      </c>
      <c r="CL48" s="10">
        <v>5969</v>
      </c>
    </row>
    <row r="49" spans="88:90" x14ac:dyDescent="0.3">
      <c r="CJ49" t="s">
        <v>135</v>
      </c>
      <c r="CK49" s="7">
        <v>28777.41</v>
      </c>
      <c r="CL49" s="10">
        <v>6033</v>
      </c>
    </row>
    <row r="50" spans="88:90" x14ac:dyDescent="0.3">
      <c r="CJ50" t="s">
        <v>164</v>
      </c>
      <c r="CK50" s="7">
        <v>28375.229999999974</v>
      </c>
      <c r="CL50" s="10">
        <v>7041</v>
      </c>
    </row>
    <row r="51" spans="88:90" x14ac:dyDescent="0.3">
      <c r="CJ51" t="s">
        <v>185</v>
      </c>
      <c r="CK51" s="7">
        <v>27251.010000000009</v>
      </c>
      <c r="CL51" s="10">
        <v>5713</v>
      </c>
    </row>
    <row r="52" spans="88:90" x14ac:dyDescent="0.3">
      <c r="CJ52" t="s">
        <v>163</v>
      </c>
      <c r="CK52" s="7">
        <v>26923.569999999989</v>
      </c>
      <c r="CL52" s="10">
        <v>6161</v>
      </c>
    </row>
    <row r="53" spans="88:90" x14ac:dyDescent="0.3">
      <c r="CJ53" t="s">
        <v>191</v>
      </c>
      <c r="CK53" s="7">
        <v>26684.99999999996</v>
      </c>
      <c r="CL53" s="10">
        <v>5930</v>
      </c>
    </row>
    <row r="54" spans="88:90" x14ac:dyDescent="0.3">
      <c r="CJ54" t="s">
        <v>154</v>
      </c>
      <c r="CK54" s="7">
        <v>26067.999999999978</v>
      </c>
      <c r="CL54" s="10">
        <v>6860</v>
      </c>
    </row>
    <row r="55" spans="88:90" x14ac:dyDescent="0.3">
      <c r="CJ55" t="s">
        <v>159</v>
      </c>
      <c r="CK55" s="7">
        <v>25255.650000000016</v>
      </c>
      <c r="CL55" s="10">
        <v>5385</v>
      </c>
    </row>
    <row r="56" spans="88:90" x14ac:dyDescent="0.3">
      <c r="CJ56" t="s">
        <v>165</v>
      </c>
      <c r="CK56" s="7">
        <v>24412.700000000026</v>
      </c>
      <c r="CL56" s="10">
        <v>5486</v>
      </c>
    </row>
    <row r="57" spans="88:90" x14ac:dyDescent="0.3">
      <c r="CJ57" t="s">
        <v>141</v>
      </c>
      <c r="CK57" s="7">
        <v>24069.160000000011</v>
      </c>
      <c r="CL57" s="10">
        <v>6761</v>
      </c>
    </row>
    <row r="58" spans="88:90" x14ac:dyDescent="0.3">
      <c r="CJ58" t="s">
        <v>169</v>
      </c>
      <c r="CK58" s="7">
        <v>23774.260000000002</v>
      </c>
      <c r="CL58" s="10">
        <v>6478</v>
      </c>
    </row>
    <row r="59" spans="88:90" x14ac:dyDescent="0.3">
      <c r="CJ59" t="s">
        <v>177</v>
      </c>
      <c r="CK59" s="7">
        <v>22807.919999999976</v>
      </c>
      <c r="CL59" s="10">
        <v>6554</v>
      </c>
    </row>
    <row r="60" spans="88:90" x14ac:dyDescent="0.3">
      <c r="CJ60" t="s">
        <v>196</v>
      </c>
      <c r="CK60" s="7">
        <v>21655.43999999993</v>
      </c>
      <c r="CL60" s="10">
        <v>6332</v>
      </c>
    </row>
    <row r="61" spans="88:90" x14ac:dyDescent="0.3">
      <c r="CJ61" t="s">
        <v>186</v>
      </c>
      <c r="CK61" s="7">
        <v>21262.580000000013</v>
      </c>
      <c r="CL61" s="10">
        <v>5438</v>
      </c>
    </row>
    <row r="62" spans="88:90" x14ac:dyDescent="0.3">
      <c r="CJ62" t="s">
        <v>103</v>
      </c>
      <c r="CK62" s="7">
        <v>18856.529999999948</v>
      </c>
      <c r="CL62" s="10">
        <v>6349</v>
      </c>
    </row>
    <row r="63" spans="88:90" x14ac:dyDescent="0.3">
      <c r="CJ63" t="s">
        <v>119</v>
      </c>
      <c r="CK63" s="7">
        <v>18729.619999999988</v>
      </c>
      <c r="CL63" s="10">
        <v>6526</v>
      </c>
    </row>
    <row r="64" spans="88:90" x14ac:dyDescent="0.3">
      <c r="CJ64" t="s">
        <v>172</v>
      </c>
      <c r="CK64" s="7">
        <v>18444.999999999993</v>
      </c>
      <c r="CL64" s="10">
        <v>5950</v>
      </c>
    </row>
    <row r="65" spans="88:90" x14ac:dyDescent="0.3">
      <c r="CJ65" t="s">
        <v>187</v>
      </c>
      <c r="CK65" s="7">
        <v>16798.080000000002</v>
      </c>
      <c r="CL65" s="10">
        <v>5384</v>
      </c>
    </row>
    <row r="66" spans="88:90" x14ac:dyDescent="0.3">
      <c r="CJ66" t="s">
        <v>132</v>
      </c>
      <c r="CK66" s="7">
        <v>16381.75</v>
      </c>
      <c r="CL66" s="10">
        <v>6325</v>
      </c>
    </row>
    <row r="67" spans="88:90" x14ac:dyDescent="0.3">
      <c r="CJ67" t="s">
        <v>142</v>
      </c>
      <c r="CK67" s="7">
        <v>15387.719999999994</v>
      </c>
      <c r="CL67" s="10">
        <v>6749</v>
      </c>
    </row>
    <row r="68" spans="88:90" x14ac:dyDescent="0.3">
      <c r="CJ68" t="s">
        <v>129</v>
      </c>
      <c r="CK68" s="7">
        <v>13602.679999999986</v>
      </c>
      <c r="CL68" s="10">
        <v>5252</v>
      </c>
    </row>
    <row r="69" spans="88:90" x14ac:dyDescent="0.3">
      <c r="CJ69" t="s">
        <v>121</v>
      </c>
      <c r="CK69" s="7">
        <v>13233.920000000009</v>
      </c>
      <c r="CL69" s="10">
        <v>5908</v>
      </c>
    </row>
    <row r="70" spans="88:90" x14ac:dyDescent="0.3">
      <c r="CJ70" t="s">
        <v>131</v>
      </c>
      <c r="CK70" s="7">
        <v>13022.850000000009</v>
      </c>
      <c r="CL70" s="10">
        <v>5107</v>
      </c>
    </row>
    <row r="71" spans="88:90" x14ac:dyDescent="0.3">
      <c r="CJ71" t="s">
        <v>144</v>
      </c>
      <c r="CK71" s="7">
        <v>12376.54</v>
      </c>
      <c r="CL71" s="10">
        <v>6127</v>
      </c>
    </row>
    <row r="72" spans="88:90" x14ac:dyDescent="0.3">
      <c r="CJ72" t="s">
        <v>105</v>
      </c>
      <c r="CK72" s="7">
        <v>11872.29999999993</v>
      </c>
      <c r="CL72" s="10">
        <v>5522</v>
      </c>
    </row>
    <row r="73" spans="88:90" x14ac:dyDescent="0.3">
      <c r="CJ73" t="s">
        <v>153</v>
      </c>
      <c r="CK73" s="7">
        <v>11787.310000000005</v>
      </c>
      <c r="CL73" s="10">
        <v>4891</v>
      </c>
    </row>
    <row r="74" spans="88:90" x14ac:dyDescent="0.3">
      <c r="CJ74" t="s">
        <v>143</v>
      </c>
      <c r="CK74" s="7">
        <v>11575.520000000019</v>
      </c>
      <c r="CL74" s="10">
        <v>6577</v>
      </c>
    </row>
    <row r="75" spans="88:90" x14ac:dyDescent="0.3">
      <c r="CJ75" t="s">
        <v>134</v>
      </c>
      <c r="CK75" s="7">
        <v>10907.520000000008</v>
      </c>
      <c r="CL75" s="10">
        <v>6992</v>
      </c>
    </row>
    <row r="76" spans="88:90" x14ac:dyDescent="0.3">
      <c r="CJ76" t="s">
        <v>158</v>
      </c>
      <c r="CK76" s="7">
        <v>10467.999999999993</v>
      </c>
      <c r="CL76" s="10">
        <v>5234</v>
      </c>
    </row>
    <row r="77" spans="88:90" x14ac:dyDescent="0.3">
      <c r="CJ77" t="s">
        <v>160</v>
      </c>
      <c r="CK77" s="7">
        <v>9939.5999999999913</v>
      </c>
      <c r="CL77" s="10">
        <v>6024</v>
      </c>
    </row>
    <row r="78" spans="88:90" x14ac:dyDescent="0.3">
      <c r="CJ78" t="s">
        <v>197</v>
      </c>
      <c r="CK78" s="7">
        <v>9097.2600000000093</v>
      </c>
      <c r="CL78" s="10">
        <v>6231</v>
      </c>
    </row>
    <row r="79" spans="88:90" x14ac:dyDescent="0.3">
      <c r="CJ79" t="s">
        <v>168</v>
      </c>
      <c r="CK79" s="7">
        <v>8442.900000000016</v>
      </c>
      <c r="CL79" s="10">
        <v>5310</v>
      </c>
    </row>
    <row r="80" spans="88:90" x14ac:dyDescent="0.3">
      <c r="CJ80" t="s">
        <v>155</v>
      </c>
      <c r="CK80" s="7">
        <v>8106.2399999999907</v>
      </c>
      <c r="CL80" s="10">
        <v>6333</v>
      </c>
    </row>
    <row r="81" spans="88:90" x14ac:dyDescent="0.3">
      <c r="CJ81" t="s">
        <v>138</v>
      </c>
      <c r="CK81" s="7">
        <v>6318.1299999999919</v>
      </c>
      <c r="CL81" s="10">
        <v>6943</v>
      </c>
    </row>
    <row r="82" spans="88:90" x14ac:dyDescent="0.3">
      <c r="CJ82" t="s">
        <v>117</v>
      </c>
      <c r="CK82" s="7">
        <v>5787.580000000009</v>
      </c>
      <c r="CL82" s="10">
        <v>6157</v>
      </c>
    </row>
    <row r="83" spans="88:90" x14ac:dyDescent="0.3">
      <c r="CJ83" t="s">
        <v>166</v>
      </c>
      <c r="CK83" s="7">
        <v>4272.7199999999975</v>
      </c>
      <c r="CL83" s="10">
        <v>5622</v>
      </c>
    </row>
    <row r="84" spans="88:90" x14ac:dyDescent="0.3">
      <c r="CJ84" t="s">
        <v>102</v>
      </c>
      <c r="CK84" s="7">
        <v>4089.289999999979</v>
      </c>
      <c r="CL84" s="10">
        <v>6931</v>
      </c>
    </row>
    <row r="85" spans="88:90" x14ac:dyDescent="0.3">
      <c r="CJ85" t="s">
        <v>183</v>
      </c>
      <c r="CK85" s="7">
        <v>2791.3200000000033</v>
      </c>
      <c r="CL85" s="10">
        <v>6646</v>
      </c>
    </row>
    <row r="86" spans="88:90" x14ac:dyDescent="0.3">
      <c r="CJ86" t="s">
        <v>145</v>
      </c>
      <c r="CK86" s="7">
        <v>2761.2499999999782</v>
      </c>
      <c r="CL86" s="10">
        <v>5875</v>
      </c>
    </row>
    <row r="87" spans="88:90" x14ac:dyDescent="0.3">
      <c r="CJ87" t="s">
        <v>107</v>
      </c>
      <c r="CK87" s="7">
        <v>2366.7600000000239</v>
      </c>
      <c r="CL87" s="10">
        <v>5379</v>
      </c>
    </row>
    <row r="88" spans="88:90" x14ac:dyDescent="0.3">
      <c r="CJ88" t="s">
        <v>130</v>
      </c>
      <c r="CK88" s="7">
        <v>2004.299999999952</v>
      </c>
      <c r="CL88" s="10">
        <v>6681</v>
      </c>
    </row>
    <row r="89" spans="88:90" x14ac:dyDescent="0.3">
      <c r="CJ89" t="s">
        <v>180</v>
      </c>
      <c r="CK89" s="7">
        <v>685.07999999998719</v>
      </c>
      <c r="CL89" s="10">
        <v>5709</v>
      </c>
    </row>
    <row r="90" spans="88:90" x14ac:dyDescent="0.3">
      <c r="CJ90" t="s">
        <v>190</v>
      </c>
      <c r="CK90" s="7">
        <v>-60.990000000012515</v>
      </c>
      <c r="CL90" s="10">
        <v>6099</v>
      </c>
    </row>
    <row r="91" spans="88:90" x14ac:dyDescent="0.3">
      <c r="CJ91" t="s">
        <v>171</v>
      </c>
      <c r="CK91" s="7">
        <v>-1094.7799999999843</v>
      </c>
      <c r="CL91" s="10">
        <v>5762</v>
      </c>
    </row>
    <row r="92" spans="88:90" x14ac:dyDescent="0.3">
      <c r="CJ92" t="s">
        <v>149</v>
      </c>
      <c r="CK92" s="7">
        <v>-1112.8299999999945</v>
      </c>
      <c r="CL92" s="10">
        <v>5857</v>
      </c>
    </row>
    <row r="93" spans="88:90" x14ac:dyDescent="0.3">
      <c r="CJ93" t="s">
        <v>136</v>
      </c>
      <c r="CK93" s="7">
        <v>-1571.1300000000556</v>
      </c>
      <c r="CL93" s="10">
        <v>5819</v>
      </c>
    </row>
    <row r="94" spans="88:90" x14ac:dyDescent="0.3">
      <c r="CJ94" t="s">
        <v>193</v>
      </c>
      <c r="CK94" s="7">
        <v>-1748.7000000000335</v>
      </c>
      <c r="CL94" s="10">
        <v>6030</v>
      </c>
    </row>
    <row r="95" spans="88:90" x14ac:dyDescent="0.3">
      <c r="CJ95" t="s">
        <v>124</v>
      </c>
      <c r="CK95" s="7">
        <v>-1947.5200000000059</v>
      </c>
      <c r="CL95" s="10">
        <v>5728</v>
      </c>
    </row>
    <row r="96" spans="88:90" x14ac:dyDescent="0.3">
      <c r="CJ96" t="s">
        <v>115</v>
      </c>
      <c r="CK96" s="7">
        <v>-2557.7999999999956</v>
      </c>
      <c r="CL96" s="10">
        <v>5220</v>
      </c>
    </row>
    <row r="97" spans="88:90" x14ac:dyDescent="0.3">
      <c r="CJ97" t="s">
        <v>194</v>
      </c>
      <c r="CK97" s="7">
        <v>-4890.8900000000067</v>
      </c>
      <c r="CL97" s="10">
        <v>6191</v>
      </c>
    </row>
    <row r="98" spans="88:90" x14ac:dyDescent="0.3">
      <c r="CJ98" t="s">
        <v>162</v>
      </c>
      <c r="CK98" s="7">
        <v>-7303.8000000000393</v>
      </c>
      <c r="CL98" s="10">
        <v>5180</v>
      </c>
    </row>
    <row r="99" spans="88:90" x14ac:dyDescent="0.3">
      <c r="CJ99" t="s">
        <v>140</v>
      </c>
      <c r="CK99" s="7">
        <v>-8467.2000000000335</v>
      </c>
      <c r="CL99" s="10">
        <v>5760</v>
      </c>
    </row>
    <row r="100" spans="88:90" x14ac:dyDescent="0.3">
      <c r="CJ100" t="s">
        <v>114</v>
      </c>
      <c r="CK100" s="7">
        <v>-9326.5600000000122</v>
      </c>
      <c r="CL100" s="10">
        <v>6568</v>
      </c>
    </row>
    <row r="101" spans="88:90" x14ac:dyDescent="0.3">
      <c r="CJ101" t="s">
        <v>108</v>
      </c>
      <c r="CK101" s="7">
        <v>-10037.319999999978</v>
      </c>
      <c r="CL101" s="10">
        <v>5339</v>
      </c>
    </row>
    <row r="102" spans="88:90" x14ac:dyDescent="0.3">
      <c r="CJ102" t="s">
        <v>139</v>
      </c>
      <c r="CK102" s="7">
        <v>-13781.949999999986</v>
      </c>
      <c r="CL102" s="10">
        <v>5915</v>
      </c>
    </row>
    <row r="103" spans="88:90" x14ac:dyDescent="0.3">
      <c r="CJ103" t="s">
        <v>118</v>
      </c>
      <c r="CK103" s="7">
        <v>-14038.900000000009</v>
      </c>
      <c r="CL103" s="10">
        <v>6815</v>
      </c>
    </row>
    <row r="104" spans="88:90" x14ac:dyDescent="0.3">
      <c r="CJ104" t="s">
        <v>167</v>
      </c>
      <c r="CK104" s="7">
        <v>-16258.440000000002</v>
      </c>
      <c r="CL104" s="10">
        <v>7458</v>
      </c>
    </row>
    <row r="105" spans="88:90" x14ac:dyDescent="0.3">
      <c r="CJ105" t="s">
        <v>151</v>
      </c>
      <c r="CK105" s="7">
        <v>-18969.600000000046</v>
      </c>
      <c r="CL105" s="10">
        <v>5928</v>
      </c>
    </row>
    <row r="106" spans="88:90" x14ac:dyDescent="0.3">
      <c r="CJ106" t="s">
        <v>137</v>
      </c>
      <c r="CK106" s="7">
        <v>-21740.939999999981</v>
      </c>
      <c r="CL106" s="10">
        <v>6194</v>
      </c>
    </row>
    <row r="107" spans="88:90" x14ac:dyDescent="0.3">
      <c r="CJ107" t="s">
        <v>182</v>
      </c>
      <c r="CK107" s="7">
        <v>-25109.370000000024</v>
      </c>
      <c r="CL107" s="10">
        <v>5853</v>
      </c>
    </row>
    <row r="108" spans="88:90" x14ac:dyDescent="0.3">
      <c r="CJ108" t="s">
        <v>112</v>
      </c>
      <c r="CK108" s="7">
        <v>-29069.040000000001</v>
      </c>
      <c r="CL108" s="10">
        <v>6776</v>
      </c>
    </row>
    <row r="109" spans="88:90" x14ac:dyDescent="0.3">
      <c r="CJ109" t="s">
        <v>184</v>
      </c>
      <c r="CK109" s="7">
        <v>-39515.370000000003</v>
      </c>
      <c r="CL109" s="10">
        <v>5637</v>
      </c>
    </row>
    <row r="110" spans="88:90" x14ac:dyDescent="0.3">
      <c r="CJ110" t="s">
        <v>181</v>
      </c>
      <c r="CK110" s="7">
        <v>-50135.640000000021</v>
      </c>
      <c r="CL110" s="10">
        <v>7666</v>
      </c>
    </row>
    <row r="111" spans="88:90" x14ac:dyDescent="0.3">
      <c r="CJ111" t="s">
        <v>21</v>
      </c>
      <c r="CK111" s="1">
        <v>2297512.0600000275</v>
      </c>
      <c r="CL111" s="10">
        <v>606148</v>
      </c>
    </row>
  </sheetData>
  <pageMargins left="0.7" right="0.7" top="0.75" bottom="0.75" header="0.3" footer="0.3"/>
  <pageSetup orientation="portrait" r:id="rId16"/>
  <drawing r:id="rId17"/>
  <extLst>
    <ext xmlns:x14="http://schemas.microsoft.com/office/spreadsheetml/2009/9/main" uri="{A8765BA9-456A-4dab-B4F3-ACF838C121DE}">
      <x14:slicerList>
        <x14:slicer r:id="rId18"/>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FE832-54DE-478D-9080-901D63E49919}">
  <sheetPr codeName="Sheet6"/>
  <dimension ref="E1:Y31"/>
  <sheetViews>
    <sheetView showGridLines="0" showRowColHeaders="0" tabSelected="1" zoomScaleNormal="100" workbookViewId="0"/>
  </sheetViews>
  <sheetFormatPr defaultRowHeight="14.4" x14ac:dyDescent="0.3"/>
  <cols>
    <col min="1" max="16384" width="8.88671875" style="3"/>
  </cols>
  <sheetData>
    <row r="1" spans="20:25" x14ac:dyDescent="0.3">
      <c r="T1" s="4"/>
      <c r="U1" s="4"/>
      <c r="V1" s="4"/>
      <c r="W1" s="4"/>
      <c r="X1" s="4"/>
    </row>
    <row r="2" spans="20:25" x14ac:dyDescent="0.3">
      <c r="T2" s="4"/>
      <c r="U2" s="4"/>
      <c r="V2" s="4"/>
      <c r="W2" s="4"/>
      <c r="X2" s="4"/>
    </row>
    <row r="3" spans="20:25" x14ac:dyDescent="0.3">
      <c r="T3" s="4"/>
      <c r="U3" s="4"/>
      <c r="V3" s="4"/>
      <c r="W3" s="4"/>
      <c r="X3" s="4"/>
    </row>
    <row r="4" spans="20:25" x14ac:dyDescent="0.3">
      <c r="T4" s="4"/>
      <c r="U4" s="4"/>
      <c r="V4" s="4"/>
      <c r="W4" s="50"/>
      <c r="X4" s="4"/>
    </row>
    <row r="5" spans="20:25" x14ac:dyDescent="0.3">
      <c r="V5" s="4"/>
      <c r="W5" s="4"/>
      <c r="X5" s="4"/>
      <c r="Y5" s="4"/>
    </row>
    <row r="6" spans="20:25" x14ac:dyDescent="0.3">
      <c r="W6" s="4"/>
      <c r="X6" s="4"/>
      <c r="Y6" s="4"/>
    </row>
    <row r="7" spans="20:25" x14ac:dyDescent="0.3">
      <c r="W7" s="4"/>
      <c r="X7" s="4"/>
      <c r="Y7" s="4"/>
    </row>
    <row r="8" spans="20:25" x14ac:dyDescent="0.3">
      <c r="W8" s="4"/>
      <c r="X8" s="4"/>
      <c r="Y8" s="4"/>
    </row>
    <row r="9" spans="20:25" x14ac:dyDescent="0.3">
      <c r="W9" s="4"/>
      <c r="X9" s="4"/>
      <c r="Y9" s="4"/>
    </row>
    <row r="10" spans="20:25" x14ac:dyDescent="0.3">
      <c r="W10" s="4"/>
      <c r="X10" s="4"/>
      <c r="Y10" s="4"/>
    </row>
    <row r="11" spans="20:25" x14ac:dyDescent="0.3">
      <c r="W11" s="4"/>
      <c r="X11" s="4"/>
      <c r="Y11" s="4"/>
    </row>
    <row r="12" spans="20:25" x14ac:dyDescent="0.3">
      <c r="W12" s="4"/>
      <c r="X12" s="4"/>
      <c r="Y12" s="4"/>
    </row>
    <row r="13" spans="20:25" x14ac:dyDescent="0.3">
      <c r="W13" s="4"/>
      <c r="X13" s="4"/>
      <c r="Y13" s="4"/>
    </row>
    <row r="14" spans="20:25" x14ac:dyDescent="0.3">
      <c r="W14" s="4"/>
      <c r="X14" s="4"/>
      <c r="Y14" s="4"/>
    </row>
    <row r="31" spans="5:5" x14ac:dyDescent="0.3">
      <c r="E31" s="33"/>
    </row>
  </sheetData>
  <conditionalFormatting sqref="E31">
    <cfRule type="expression" dxfId="5" priority="1">
      <formula>$H$12&lt;0</formula>
    </cfRule>
    <cfRule type="expression" dxfId="4" priority="2">
      <formula>$H$12&gt;0</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147" r:id="rId4" name="Option Button 3">
              <controlPr defaultSize="0" autoFill="0" autoLine="0" autoPict="0">
                <anchor moveWithCells="1">
                  <from>
                    <xdr:col>12</xdr:col>
                    <xdr:colOff>350520</xdr:colOff>
                    <xdr:row>10</xdr:row>
                    <xdr:rowOff>175260</xdr:rowOff>
                  </from>
                  <to>
                    <xdr:col>13</xdr:col>
                    <xdr:colOff>266700</xdr:colOff>
                    <xdr:row>12</xdr:row>
                    <xdr:rowOff>106680</xdr:rowOff>
                  </to>
                </anchor>
              </controlPr>
            </control>
          </mc:Choice>
        </mc:AlternateContent>
        <mc:AlternateContent xmlns:mc="http://schemas.openxmlformats.org/markup-compatibility/2006">
          <mc:Choice Requires="x14">
            <control shapeId="6148" r:id="rId5" name="Option Button 4">
              <controlPr defaultSize="0" autoFill="0" autoLine="0" autoPict="0">
                <anchor moveWithCells="1">
                  <from>
                    <xdr:col>13</xdr:col>
                    <xdr:colOff>335280</xdr:colOff>
                    <xdr:row>10</xdr:row>
                    <xdr:rowOff>182880</xdr:rowOff>
                  </from>
                  <to>
                    <xdr:col>14</xdr:col>
                    <xdr:colOff>472440</xdr:colOff>
                    <xdr:row>12</xdr:row>
                    <xdr:rowOff>114300</xdr:rowOff>
                  </to>
                </anchor>
              </controlPr>
            </control>
          </mc:Choice>
        </mc:AlternateContent>
        <mc:AlternateContent xmlns:mc="http://schemas.openxmlformats.org/markup-compatibility/2006">
          <mc:Choice Requires="x14">
            <control shapeId="6150" r:id="rId6" name="Drop Down 6">
              <controlPr defaultSize="0" autoLine="0" autoPict="0">
                <anchor moveWithCells="1">
                  <from>
                    <xdr:col>10</xdr:col>
                    <xdr:colOff>297180</xdr:colOff>
                    <xdr:row>11</xdr:row>
                    <xdr:rowOff>38100</xdr:rowOff>
                  </from>
                  <to>
                    <xdr:col>12</xdr:col>
                    <xdr:colOff>99060</xdr:colOff>
                    <xdr:row>12</xdr:row>
                    <xdr:rowOff>60960</xdr:rowOff>
                  </to>
                </anchor>
              </controlPr>
            </control>
          </mc:Choice>
        </mc:AlternateContent>
        <mc:AlternateContent xmlns:mc="http://schemas.openxmlformats.org/markup-compatibility/2006">
          <mc:Choice Requires="x14">
            <control shapeId="6171" r:id="rId7" name="Option Button 27">
              <controlPr defaultSize="0" autoFill="0" autoLine="0" autoPict="0">
                <anchor moveWithCells="1">
                  <from>
                    <xdr:col>17</xdr:col>
                    <xdr:colOff>396240</xdr:colOff>
                    <xdr:row>15</xdr:row>
                    <xdr:rowOff>106680</xdr:rowOff>
                  </from>
                  <to>
                    <xdr:col>18</xdr:col>
                    <xdr:colOff>83820</xdr:colOff>
                    <xdr:row>17</xdr:row>
                    <xdr:rowOff>22860</xdr:rowOff>
                  </to>
                </anchor>
              </controlPr>
            </control>
          </mc:Choice>
        </mc:AlternateContent>
        <mc:AlternateContent xmlns:mc="http://schemas.openxmlformats.org/markup-compatibility/2006">
          <mc:Choice Requires="x14">
            <control shapeId="6172" r:id="rId8" name="Option Button 28">
              <controlPr defaultSize="0" autoFill="0" autoLine="0" autoPict="0">
                <anchor moveWithCells="1">
                  <from>
                    <xdr:col>19</xdr:col>
                    <xdr:colOff>121920</xdr:colOff>
                    <xdr:row>15</xdr:row>
                    <xdr:rowOff>121920</xdr:rowOff>
                  </from>
                  <to>
                    <xdr:col>19</xdr:col>
                    <xdr:colOff>419100</xdr:colOff>
                    <xdr:row>17</xdr:row>
                    <xdr:rowOff>38100</xdr:rowOff>
                  </to>
                </anchor>
              </controlPr>
            </control>
          </mc:Choice>
        </mc:AlternateContent>
        <mc:AlternateContent xmlns:mc="http://schemas.openxmlformats.org/markup-compatibility/2006">
          <mc:Choice Requires="x14">
            <control shapeId="6174" r:id="rId9" name="Group Box 30">
              <controlPr defaultSize="0" autoFill="0" autoPict="0">
                <anchor moveWithCells="1">
                  <from>
                    <xdr:col>17</xdr:col>
                    <xdr:colOff>0</xdr:colOff>
                    <xdr:row>15</xdr:row>
                    <xdr:rowOff>121920</xdr:rowOff>
                  </from>
                  <to>
                    <xdr:col>19</xdr:col>
                    <xdr:colOff>381000</xdr:colOff>
                    <xdr:row>17</xdr:row>
                    <xdr:rowOff>15240</xdr:rowOff>
                  </to>
                </anchor>
              </controlPr>
            </control>
          </mc:Choice>
        </mc:AlternateContent>
        <mc:AlternateContent xmlns:mc="http://schemas.openxmlformats.org/markup-compatibility/2006">
          <mc:Choice Requires="x14">
            <control shapeId="6197" r:id="rId10" name="Group Box 53">
              <controlPr defaultSize="0" autoFill="0" autoPict="0">
                <anchor moveWithCells="1">
                  <from>
                    <xdr:col>12</xdr:col>
                    <xdr:colOff>228600</xdr:colOff>
                    <xdr:row>10</xdr:row>
                    <xdr:rowOff>144780</xdr:rowOff>
                  </from>
                  <to>
                    <xdr:col>14</xdr:col>
                    <xdr:colOff>510540</xdr:colOff>
                    <xdr:row>12</xdr:row>
                    <xdr:rowOff>152400</xdr:rowOff>
                  </to>
                </anchor>
              </controlPr>
            </control>
          </mc:Choice>
        </mc:AlternateContent>
      </controls>
    </mc:Choice>
  </mc:AlternateContent>
  <extLst>
    <ext xmlns:x14="http://schemas.microsoft.com/office/spreadsheetml/2009/9/main" uri="{A8765BA9-456A-4dab-B4F3-ACF838C121DE}">
      <x14:slicerList>
        <x14:slicer r:id="rId11"/>
      </x14:slicerList>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F2485-A6E1-4849-AAC5-5C11D87E2AE7}">
  <sheetPr codeName="Sheet7"/>
  <dimension ref="E1:Y31"/>
  <sheetViews>
    <sheetView showGridLines="0" showRowColHeaders="0" zoomScaleNormal="100" workbookViewId="0"/>
  </sheetViews>
  <sheetFormatPr defaultRowHeight="14.4" x14ac:dyDescent="0.3"/>
  <cols>
    <col min="1" max="16384" width="8.88671875" style="3"/>
  </cols>
  <sheetData>
    <row r="1" spans="20:25" x14ac:dyDescent="0.3">
      <c r="T1" s="4"/>
      <c r="U1" s="4"/>
      <c r="V1" s="4"/>
      <c r="W1" s="4"/>
      <c r="X1" s="4"/>
    </row>
    <row r="2" spans="20:25" x14ac:dyDescent="0.3">
      <c r="T2" s="4"/>
      <c r="U2" s="4"/>
      <c r="V2" s="4"/>
      <c r="W2" s="4"/>
      <c r="X2" s="4"/>
    </row>
    <row r="3" spans="20:25" x14ac:dyDescent="0.3">
      <c r="T3" s="4"/>
      <c r="U3" s="4"/>
      <c r="V3" s="4"/>
      <c r="W3" s="4"/>
      <c r="X3" s="4"/>
    </row>
    <row r="4" spans="20:25" x14ac:dyDescent="0.3">
      <c r="T4" s="4"/>
      <c r="U4" s="4"/>
      <c r="V4" s="4"/>
      <c r="W4" s="4"/>
      <c r="X4" s="4"/>
    </row>
    <row r="5" spans="20:25" x14ac:dyDescent="0.3">
      <c r="V5" s="4"/>
      <c r="W5" s="4"/>
      <c r="X5" s="4"/>
      <c r="Y5" s="4"/>
    </row>
    <row r="6" spans="20:25" x14ac:dyDescent="0.3">
      <c r="W6" s="4"/>
      <c r="X6" s="4"/>
      <c r="Y6" s="4"/>
    </row>
    <row r="7" spans="20:25" x14ac:dyDescent="0.3">
      <c r="W7" s="4"/>
      <c r="X7" s="4"/>
      <c r="Y7" s="4"/>
    </row>
    <row r="8" spans="20:25" x14ac:dyDescent="0.3">
      <c r="W8" s="4"/>
      <c r="X8" s="4"/>
      <c r="Y8" s="4"/>
    </row>
    <row r="9" spans="20:25" x14ac:dyDescent="0.3">
      <c r="W9" s="4"/>
      <c r="X9" s="4"/>
      <c r="Y9" s="4"/>
    </row>
    <row r="10" spans="20:25" x14ac:dyDescent="0.3">
      <c r="W10" s="4"/>
      <c r="X10" s="4"/>
      <c r="Y10" s="4"/>
    </row>
    <row r="11" spans="20:25" x14ac:dyDescent="0.3">
      <c r="W11" s="4"/>
      <c r="X11" s="4"/>
      <c r="Y11" s="4"/>
    </row>
    <row r="12" spans="20:25" x14ac:dyDescent="0.3">
      <c r="W12" s="4"/>
      <c r="X12" s="4"/>
      <c r="Y12" s="4"/>
    </row>
    <row r="13" spans="20:25" x14ac:dyDescent="0.3">
      <c r="W13" s="4"/>
      <c r="X13" s="4"/>
      <c r="Y13" s="4"/>
    </row>
    <row r="14" spans="20:25" x14ac:dyDescent="0.3">
      <c r="W14" s="4"/>
      <c r="X14" s="4"/>
      <c r="Y14" s="4"/>
    </row>
    <row r="31" spans="5:5" x14ac:dyDescent="0.3">
      <c r="E31" s="9"/>
    </row>
  </sheetData>
  <conditionalFormatting sqref="E31">
    <cfRule type="expression" dxfId="3" priority="1">
      <formula>$H$12&lt;0</formula>
    </cfRule>
    <cfRule type="expression" dxfId="2" priority="2">
      <formula>$H$12&gt;0</formula>
    </cfRule>
  </conditionalFormatting>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6714C-C59A-4217-9A85-DAF4083A01B5}">
  <sheetPr codeName="Sheet8"/>
  <dimension ref="E1:Y31"/>
  <sheetViews>
    <sheetView showGridLines="0" showRowColHeaders="0" zoomScaleNormal="100" workbookViewId="0"/>
  </sheetViews>
  <sheetFormatPr defaultRowHeight="14.4" x14ac:dyDescent="0.3"/>
  <cols>
    <col min="1" max="16384" width="8.88671875" style="3"/>
  </cols>
  <sheetData>
    <row r="1" spans="20:25" x14ac:dyDescent="0.3">
      <c r="T1" s="4"/>
      <c r="U1" s="4"/>
      <c r="V1" s="4"/>
      <c r="W1" s="4"/>
      <c r="X1" s="4"/>
    </row>
    <row r="2" spans="20:25" x14ac:dyDescent="0.3">
      <c r="T2" s="4"/>
      <c r="U2" s="4"/>
      <c r="V2" s="4"/>
      <c r="W2" s="4"/>
      <c r="X2" s="4"/>
    </row>
    <row r="3" spans="20:25" x14ac:dyDescent="0.3">
      <c r="T3" s="4"/>
      <c r="U3" s="4"/>
      <c r="V3" s="4"/>
      <c r="W3" s="4"/>
      <c r="X3" s="4"/>
    </row>
    <row r="4" spans="20:25" x14ac:dyDescent="0.3">
      <c r="T4" s="4"/>
      <c r="U4" s="4"/>
      <c r="V4" s="4"/>
      <c r="W4" s="4"/>
      <c r="X4" s="4"/>
    </row>
    <row r="5" spans="20:25" x14ac:dyDescent="0.3">
      <c r="V5" s="4"/>
      <c r="W5" s="4"/>
      <c r="X5" s="4"/>
      <c r="Y5" s="4"/>
    </row>
    <row r="6" spans="20:25" x14ac:dyDescent="0.3">
      <c r="W6" s="4"/>
      <c r="X6" s="4"/>
      <c r="Y6" s="4"/>
    </row>
    <row r="7" spans="20:25" x14ac:dyDescent="0.3">
      <c r="W7" s="4"/>
      <c r="X7" s="4"/>
      <c r="Y7" s="4"/>
    </row>
    <row r="8" spans="20:25" x14ac:dyDescent="0.3">
      <c r="W8" s="4"/>
      <c r="X8" s="4"/>
      <c r="Y8" s="4"/>
    </row>
    <row r="9" spans="20:25" x14ac:dyDescent="0.3">
      <c r="W9" s="4"/>
      <c r="X9" s="4"/>
      <c r="Y9" s="4"/>
    </row>
    <row r="10" spans="20:25" x14ac:dyDescent="0.3">
      <c r="W10" s="4"/>
      <c r="X10" s="4"/>
      <c r="Y10" s="4"/>
    </row>
    <row r="11" spans="20:25" x14ac:dyDescent="0.3">
      <c r="W11" s="4"/>
      <c r="X11" s="4"/>
      <c r="Y11" s="4"/>
    </row>
    <row r="12" spans="20:25" x14ac:dyDescent="0.3">
      <c r="W12" s="4"/>
      <c r="X12" s="4"/>
      <c r="Y12" s="4"/>
    </row>
    <row r="13" spans="20:25" x14ac:dyDescent="0.3">
      <c r="W13" s="4"/>
      <c r="X13" s="4"/>
      <c r="Y13" s="4"/>
    </row>
    <row r="14" spans="20:25" x14ac:dyDescent="0.3">
      <c r="W14" s="4"/>
      <c r="X14" s="4"/>
      <c r="Y14" s="4"/>
    </row>
    <row r="31" spans="5:5" x14ac:dyDescent="0.3">
      <c r="E31" s="9" t="e">
        <f>IF((#REF!-A26)/A26&gt;0,"▲"&amp;TEXT((#REF!-A26)/A26,"+0.0%;-0.0%"),"▼"&amp;TEXT((#REF!-A26)/A26,"+0.0%;-0.0%"))</f>
        <v>#REF!</v>
      </c>
    </row>
  </sheetData>
  <conditionalFormatting sqref="E31">
    <cfRule type="expression" dxfId="1" priority="1">
      <formula>$H$12&lt;0</formula>
    </cfRule>
    <cfRule type="expression" dxfId="0" priority="2">
      <formula>$H$12&gt;0</formula>
    </cfRule>
  </conditionalFormatting>
  <pageMargins left="0.7" right="0.7" top="0.75" bottom="0.75" header="0.3" footer="0.3"/>
  <pageSetup orientation="portrait" r:id="rId1"/>
  <ignoredErrors>
    <ignoredError sqref="E31" evalError="1"/>
  </ignoredErrors>
  <drawing r:id="rId2"/>
  <legacy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Props1.xml><?xml version="1.0" encoding="utf-8"?>
<ds:datastoreItem xmlns:ds="http://schemas.openxmlformats.org/officeDocument/2006/customXml" ds:itemID="{D5E9D16B-19C3-40C1-971D-FD8E964D043D}">
  <ds:schemaRefs/>
</ds:datastoreItem>
</file>

<file path=customXml/itemProps2.xml><?xml version="1.0" encoding="utf-8"?>
<ds:datastoreItem xmlns:ds="http://schemas.openxmlformats.org/officeDocument/2006/customXml" ds:itemID="{20EB2AD6-E520-4A0E-B95F-01F03BF1D974}">
  <ds:schemaRefs/>
</ds:datastoreItem>
</file>

<file path=customXml/itemProps3.xml><?xml version="1.0" encoding="utf-8"?>
<ds:datastoreItem xmlns:ds="http://schemas.openxmlformats.org/officeDocument/2006/customXml" ds:itemID="{E041017A-7A21-4570-90E7-E43B318244B8}">
  <ds:schemaRefs/>
</ds:datastoreItem>
</file>

<file path=customXml/itemProps4.xml><?xml version="1.0" encoding="utf-8"?>
<ds:datastoreItem xmlns:ds="http://schemas.openxmlformats.org/officeDocument/2006/customXml" ds:itemID="{D8F6C12A-0EE4-462B-BB50-EA38915F60CE}">
  <ds:schemaRefs/>
</ds:datastoreItem>
</file>

<file path=customXml/itemProps5.xml><?xml version="1.0" encoding="utf-8"?>
<ds:datastoreItem xmlns:ds="http://schemas.openxmlformats.org/officeDocument/2006/customXml" ds:itemID="{C0F17E46-22B4-49BE-B98E-929D7A97F191}">
  <ds:schemaRefs/>
</ds:datastoreItem>
</file>

<file path=customXml/itemProps6.xml><?xml version="1.0" encoding="utf-8"?>
<ds:datastoreItem xmlns:ds="http://schemas.openxmlformats.org/officeDocument/2006/customXml" ds:itemID="{9E681E6F-F775-430A-AB59-53DB7C9FA30A}">
  <ds:schemaRefs/>
</ds:datastoreItem>
</file>

<file path=customXml/itemProps7.xml><?xml version="1.0" encoding="utf-8"?>
<ds:datastoreItem xmlns:ds="http://schemas.openxmlformats.org/officeDocument/2006/customXml" ds:itemID="{FBC84624-6802-4FDC-82DD-797F3B4F47A2}">
  <ds:schemaRefs/>
</ds:datastoreItem>
</file>

<file path=customXml/itemProps8.xml><?xml version="1.0" encoding="utf-8"?>
<ds:datastoreItem xmlns:ds="http://schemas.openxmlformats.org/officeDocument/2006/customXml" ds:itemID="{1A3B3F1F-3E86-4097-9E32-F6D90CFAE943}">
  <ds:schemaRefs/>
</ds:datastoreItem>
</file>

<file path=customXml/itemProps9.xml><?xml version="1.0" encoding="utf-8"?>
<ds:datastoreItem xmlns:ds="http://schemas.openxmlformats.org/officeDocument/2006/customXml" ds:itemID="{7FEFF820-A49E-4E24-B24E-E53293847ADA}">
  <ds:schemaRefs/>
</ds:datastoreItem>
</file>

<file path=customXml/itemProps10.xml><?xml version="1.0" encoding="utf-8"?>
<ds:datastoreItem xmlns:ds="http://schemas.openxmlformats.org/officeDocument/2006/customXml" ds:itemID="{4D673A01-FCA1-439D-BF7F-6401233DCE6D}">
  <ds:schemaRefs/>
</ds:datastoreItem>
</file>

<file path=customXml/itemProps11.xml><?xml version="1.0" encoding="utf-8"?>
<ds:datastoreItem xmlns:ds="http://schemas.openxmlformats.org/officeDocument/2006/customXml" ds:itemID="{88AC3409-A041-4B97-A4BA-DD8BDCD85314}">
  <ds:schemaRefs/>
</ds:datastoreItem>
</file>

<file path=customXml/itemProps12.xml><?xml version="1.0" encoding="utf-8"?>
<ds:datastoreItem xmlns:ds="http://schemas.openxmlformats.org/officeDocument/2006/customXml" ds:itemID="{2BA49AA1-47B2-49E6-A226-37A1746ADAE8}">
  <ds:schemaRefs/>
</ds:datastoreItem>
</file>

<file path=customXml/itemProps13.xml><?xml version="1.0" encoding="utf-8"?>
<ds:datastoreItem xmlns:ds="http://schemas.openxmlformats.org/officeDocument/2006/customXml" ds:itemID="{867DF2B4-562F-42A8-B688-037B4AB4447B}">
  <ds:schemaRefs/>
</ds:datastoreItem>
</file>

<file path=customXml/itemProps14.xml><?xml version="1.0" encoding="utf-8"?>
<ds:datastoreItem xmlns:ds="http://schemas.openxmlformats.org/officeDocument/2006/customXml" ds:itemID="{C70D4285-C994-4AB7-A4AD-777B3327EFEC}">
  <ds:schemaRefs/>
</ds:datastoreItem>
</file>

<file path=customXml/itemProps15.xml><?xml version="1.0" encoding="utf-8"?>
<ds:datastoreItem xmlns:ds="http://schemas.openxmlformats.org/officeDocument/2006/customXml" ds:itemID="{18534D3E-BCF9-4D94-97EA-07CD080C1058}">
  <ds:schemaRefs/>
</ds:datastoreItem>
</file>

<file path=customXml/itemProps16.xml><?xml version="1.0" encoding="utf-8"?>
<ds:datastoreItem xmlns:ds="http://schemas.openxmlformats.org/officeDocument/2006/customXml" ds:itemID="{38BF034A-F5CC-4D71-8C54-AD7AA723AFE2}">
  <ds:schemaRefs/>
</ds:datastoreItem>
</file>

<file path=customXml/itemProps17.xml><?xml version="1.0" encoding="utf-8"?>
<ds:datastoreItem xmlns:ds="http://schemas.openxmlformats.org/officeDocument/2006/customXml" ds:itemID="{22E1EA11-C5F1-4F65-9C2C-76042620C6A9}">
  <ds:schemaRefs/>
</ds:datastoreItem>
</file>

<file path=customXml/itemProps18.xml><?xml version="1.0" encoding="utf-8"?>
<ds:datastoreItem xmlns:ds="http://schemas.openxmlformats.org/officeDocument/2006/customXml" ds:itemID="{DDA71316-FFB5-46D6-8EBB-95D968E312BF}">
  <ds:schemaRefs/>
</ds:datastoreItem>
</file>

<file path=customXml/itemProps19.xml><?xml version="1.0" encoding="utf-8"?>
<ds:datastoreItem xmlns:ds="http://schemas.openxmlformats.org/officeDocument/2006/customXml" ds:itemID="{D3546D87-3503-47BA-A459-2B2BF0E379FE}">
  <ds:schemaRefs/>
</ds:datastoreItem>
</file>

<file path=customXml/itemProps20.xml><?xml version="1.0" encoding="utf-8"?>
<ds:datastoreItem xmlns:ds="http://schemas.openxmlformats.org/officeDocument/2006/customXml" ds:itemID="{C35266CC-AAE7-49CE-889E-E2729F723D7B}">
  <ds:schemaRefs/>
</ds:datastoreItem>
</file>

<file path=customXml/itemProps21.xml><?xml version="1.0" encoding="utf-8"?>
<ds:datastoreItem xmlns:ds="http://schemas.openxmlformats.org/officeDocument/2006/customXml" ds:itemID="{6F9B1005-F1C7-4891-9E1A-FD809BF41043}">
  <ds:schemaRefs/>
</ds:datastoreItem>
</file>

<file path=customXml/itemProps22.xml><?xml version="1.0" encoding="utf-8"?>
<ds:datastoreItem xmlns:ds="http://schemas.openxmlformats.org/officeDocument/2006/customXml" ds:itemID="{D2103CB8-23DA-4785-A17D-9576975C50C1}">
  <ds:schemaRefs/>
</ds:datastoreItem>
</file>

<file path=customXml/itemProps23.xml><?xml version="1.0" encoding="utf-8"?>
<ds:datastoreItem xmlns:ds="http://schemas.openxmlformats.org/officeDocument/2006/customXml" ds:itemID="{27117F86-0237-43A3-A044-B9D7143B37A4}">
  <ds:schemaRefs/>
</ds:datastoreItem>
</file>

<file path=customXml/itemProps24.xml><?xml version="1.0" encoding="utf-8"?>
<ds:datastoreItem xmlns:ds="http://schemas.openxmlformats.org/officeDocument/2006/customXml" ds:itemID="{B24C7517-E4F7-48CD-8262-0FE25DA790A3}">
  <ds:schemaRefs/>
</ds:datastoreItem>
</file>

<file path=customXml/itemProps25.xml><?xml version="1.0" encoding="utf-8"?>
<ds:datastoreItem xmlns:ds="http://schemas.openxmlformats.org/officeDocument/2006/customXml" ds:itemID="{6D4D7E2B-75FF-4F5C-A666-E5971A9CE671}">
  <ds:schemaRefs/>
</ds:datastoreItem>
</file>

<file path=customXml/itemProps26.xml><?xml version="1.0" encoding="utf-8"?>
<ds:datastoreItem xmlns:ds="http://schemas.openxmlformats.org/officeDocument/2006/customXml" ds:itemID="{A3969BEE-00C0-4031-A49D-4C83B9A2DE97}">
  <ds:schemaRefs/>
</ds:datastoreItem>
</file>

<file path=customXml/itemProps27.xml><?xml version="1.0" encoding="utf-8"?>
<ds:datastoreItem xmlns:ds="http://schemas.openxmlformats.org/officeDocument/2006/customXml" ds:itemID="{8CD46F04-AB0D-4697-B862-CCCB5CD91573}">
  <ds:schemaRefs/>
</ds:datastoreItem>
</file>

<file path=customXml/itemProps28.xml><?xml version="1.0" encoding="utf-8"?>
<ds:datastoreItem xmlns:ds="http://schemas.openxmlformats.org/officeDocument/2006/customXml" ds:itemID="{C2B44644-5E14-43E7-A6F0-DCF161A5D99B}">
  <ds:schemaRefs/>
</ds:datastoreItem>
</file>

<file path=customXml/itemProps29.xml><?xml version="1.0" encoding="utf-8"?>
<ds:datastoreItem xmlns:ds="http://schemas.openxmlformats.org/officeDocument/2006/customXml" ds:itemID="{4018B33E-52C8-4312-94B1-F8A54266A689}">
  <ds:schemaRefs/>
</ds:datastoreItem>
</file>

<file path=customXml/itemProps30.xml><?xml version="1.0" encoding="utf-8"?>
<ds:datastoreItem xmlns:ds="http://schemas.openxmlformats.org/officeDocument/2006/customXml" ds:itemID="{CCDC077D-36BD-44FE-8927-63FDEB44FFF3}">
  <ds:schemaRefs/>
</ds:datastoreItem>
</file>

<file path=customXml/itemProps31.xml><?xml version="1.0" encoding="utf-8"?>
<ds:datastoreItem xmlns:ds="http://schemas.openxmlformats.org/officeDocument/2006/customXml" ds:itemID="{3F272AA8-03B7-40AC-879D-2504A7F46297}">
  <ds:schemaRefs/>
</ds:datastoreItem>
</file>

<file path=customXml/itemProps32.xml><?xml version="1.0" encoding="utf-8"?>
<ds:datastoreItem xmlns:ds="http://schemas.openxmlformats.org/officeDocument/2006/customXml" ds:itemID="{D5B9627D-376C-4518-81DE-0754A1ED8D4B}">
  <ds:schemaRefs/>
</ds:datastoreItem>
</file>

<file path=customXml/itemProps33.xml><?xml version="1.0" encoding="utf-8"?>
<ds:datastoreItem xmlns:ds="http://schemas.openxmlformats.org/officeDocument/2006/customXml" ds:itemID="{BBBE3EC4-CF4E-46E3-92D0-9CB339B260DE}">
  <ds:schemaRefs/>
</ds:datastoreItem>
</file>

<file path=customXml/itemProps34.xml><?xml version="1.0" encoding="utf-8"?>
<ds:datastoreItem xmlns:ds="http://schemas.openxmlformats.org/officeDocument/2006/customXml" ds:itemID="{45DBDEC6-87AD-48C8-8583-38084C08BE69}">
  <ds:schemaRefs/>
</ds:datastoreItem>
</file>

<file path=customXml/itemProps35.xml><?xml version="1.0" encoding="utf-8"?>
<ds:datastoreItem xmlns:ds="http://schemas.openxmlformats.org/officeDocument/2006/customXml" ds:itemID="{D6900FAA-C4F3-45C8-8FA5-EE429D591A02}">
  <ds:schemaRefs/>
</ds:datastoreItem>
</file>

<file path=customXml/itemProps36.xml><?xml version="1.0" encoding="utf-8"?>
<ds:datastoreItem xmlns:ds="http://schemas.openxmlformats.org/officeDocument/2006/customXml" ds:itemID="{D86B20C3-F871-45EE-9622-86E41052A66F}">
  <ds:schemaRefs/>
</ds:datastoreItem>
</file>

<file path=customXml/itemProps37.xml><?xml version="1.0" encoding="utf-8"?>
<ds:datastoreItem xmlns:ds="http://schemas.openxmlformats.org/officeDocument/2006/customXml" ds:itemID="{2D1A5E81-6AA6-4FB3-8CA7-F4211E798D71}">
  <ds:schemaRefs/>
</ds:datastoreItem>
</file>

<file path=customXml/itemProps38.xml><?xml version="1.0" encoding="utf-8"?>
<ds:datastoreItem xmlns:ds="http://schemas.openxmlformats.org/officeDocument/2006/customXml" ds:itemID="{0EAA87A3-3C8A-4328-89B0-DBD3C5B14C2E}">
  <ds:schemaRefs/>
</ds:datastoreItem>
</file>

<file path=customXml/itemProps39.xml><?xml version="1.0" encoding="utf-8"?>
<ds:datastoreItem xmlns:ds="http://schemas.openxmlformats.org/officeDocument/2006/customXml" ds:itemID="{FAE1E712-6239-4448-B5F5-371BC6295BF4}">
  <ds:schemaRefs/>
</ds:datastoreItem>
</file>

<file path=customXml/itemProps40.xml><?xml version="1.0" encoding="utf-8"?>
<ds:datastoreItem xmlns:ds="http://schemas.openxmlformats.org/officeDocument/2006/customXml" ds:itemID="{9E896E87-2103-4634-A745-7A1E1BCCB611}">
  <ds:schemaRefs/>
</ds:datastoreItem>
</file>

<file path=customXml/itemProps41.xml><?xml version="1.0" encoding="utf-8"?>
<ds:datastoreItem xmlns:ds="http://schemas.openxmlformats.org/officeDocument/2006/customXml" ds:itemID="{0CBAEF5F-499F-425D-ACDD-611424571C74}">
  <ds:schemaRefs/>
</ds:datastoreItem>
</file>

<file path=customXml/itemProps42.xml><?xml version="1.0" encoding="utf-8"?>
<ds:datastoreItem xmlns:ds="http://schemas.openxmlformats.org/officeDocument/2006/customXml" ds:itemID="{7F9698FD-70F4-4399-BE9D-B3C2A8E35038}">
  <ds:schemaRefs/>
</ds:datastoreItem>
</file>

<file path=customXml/itemProps43.xml><?xml version="1.0" encoding="utf-8"?>
<ds:datastoreItem xmlns:ds="http://schemas.openxmlformats.org/officeDocument/2006/customXml" ds:itemID="{8110F4B1-AC3D-4B60-9118-26F2F06B42B2}">
  <ds:schemaRefs/>
</ds:datastoreItem>
</file>

<file path=customXml/itemProps44.xml><?xml version="1.0" encoding="utf-8"?>
<ds:datastoreItem xmlns:ds="http://schemas.openxmlformats.org/officeDocument/2006/customXml" ds:itemID="{C641F63C-0A94-4859-B8E2-C0C86F614037}">
  <ds:schemaRefs/>
</ds:datastoreItem>
</file>

<file path=customXml/itemProps45.xml><?xml version="1.0" encoding="utf-8"?>
<ds:datastoreItem xmlns:ds="http://schemas.openxmlformats.org/officeDocument/2006/customXml" ds:itemID="{BE50AAEC-3DDE-4C1D-8E4A-D1C230DF62F6}">
  <ds:schemaRefs/>
</ds:datastoreItem>
</file>

<file path=customXml/itemProps46.xml><?xml version="1.0" encoding="utf-8"?>
<ds:datastoreItem xmlns:ds="http://schemas.openxmlformats.org/officeDocument/2006/customXml" ds:itemID="{B2150D94-556B-41CC-8BE6-8B97D9C74B4D}">
  <ds:schemaRefs/>
</ds:datastoreItem>
</file>

<file path=customXml/itemProps47.xml><?xml version="1.0" encoding="utf-8"?>
<ds:datastoreItem xmlns:ds="http://schemas.openxmlformats.org/officeDocument/2006/customXml" ds:itemID="{951EB419-AF04-486C-B232-C595FFB5EA9F}">
  <ds:schemaRefs/>
</ds:datastoreItem>
</file>

<file path=customXml/itemProps48.xml><?xml version="1.0" encoding="utf-8"?>
<ds:datastoreItem xmlns:ds="http://schemas.openxmlformats.org/officeDocument/2006/customXml" ds:itemID="{E3510BFA-F2BE-4D71-9378-30CB452F9878}">
  <ds:schemaRefs/>
</ds:datastoreItem>
</file>

<file path=customXml/itemProps49.xml><?xml version="1.0" encoding="utf-8"?>
<ds:datastoreItem xmlns:ds="http://schemas.openxmlformats.org/officeDocument/2006/customXml" ds:itemID="{11D8460E-B650-40F9-81E0-FBBC251750FC}">
  <ds:schemaRefs/>
</ds:datastoreItem>
</file>

<file path=customXml/itemProps50.xml><?xml version="1.0" encoding="utf-8"?>
<ds:datastoreItem xmlns:ds="http://schemas.openxmlformats.org/officeDocument/2006/customXml" ds:itemID="{8C6BE261-67F4-4A09-86D1-E4EA44384BF1}">
  <ds:schemaRefs/>
</ds:datastoreItem>
</file>

<file path=customXml/itemProps51.xml><?xml version="1.0" encoding="utf-8"?>
<ds:datastoreItem xmlns:ds="http://schemas.openxmlformats.org/officeDocument/2006/customXml" ds:itemID="{78440750-46D5-46D1-B8D7-8A796417483F}">
  <ds:schemaRefs/>
</ds:datastoreItem>
</file>

<file path=customXml/itemProps52.xml><?xml version="1.0" encoding="utf-8"?>
<ds:datastoreItem xmlns:ds="http://schemas.openxmlformats.org/officeDocument/2006/customXml" ds:itemID="{0F2AE2F6-1FBE-4897-A3DC-E67010B41938}">
  <ds:schemaRefs>
    <ds:schemaRef ds:uri="http://schemas.microsoft.com/DataMashup"/>
  </ds:schemaRefs>
</ds:datastoreItem>
</file>

<file path=customXml/itemProps53.xml><?xml version="1.0" encoding="utf-8"?>
<ds:datastoreItem xmlns:ds="http://schemas.openxmlformats.org/officeDocument/2006/customXml" ds:itemID="{D626C5C6-8DD1-4381-AC94-6584C45E348C}">
  <ds:schemaRefs/>
</ds:datastoreItem>
</file>

<file path=customXml/itemProps54.xml><?xml version="1.0" encoding="utf-8"?>
<ds:datastoreItem xmlns:ds="http://schemas.openxmlformats.org/officeDocument/2006/customXml" ds:itemID="{C7D20EB9-DEF3-4C81-B628-5AD1B82B3BB6}">
  <ds:schemaRefs/>
</ds:datastoreItem>
</file>

<file path=customXml/itemProps55.xml><?xml version="1.0" encoding="utf-8"?>
<ds:datastoreItem xmlns:ds="http://schemas.openxmlformats.org/officeDocument/2006/customXml" ds:itemID="{BBCFFB00-E8D5-40B5-AE4F-FFD4A657D55B}">
  <ds:schemaRefs/>
</ds:datastoreItem>
</file>

<file path=customXml/itemProps56.xml><?xml version="1.0" encoding="utf-8"?>
<ds:datastoreItem xmlns:ds="http://schemas.openxmlformats.org/officeDocument/2006/customXml" ds:itemID="{CC840E6A-47E1-4C8B-B63D-8AF61E6D9C6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Analysis 1</vt:lpstr>
      <vt:lpstr>Analysis 2</vt:lpstr>
      <vt:lpstr>Waffle Chart</vt:lpstr>
      <vt:lpstr>Gender Chart</vt:lpstr>
      <vt:lpstr>Analysis 3</vt:lpstr>
      <vt:lpstr>Profit View</vt:lpstr>
      <vt:lpstr>Time Frame</vt:lpstr>
      <vt:lpstr>Store Dashboard</vt:lpstr>
      <vt:lpstr>Large_1</vt:lpstr>
      <vt:lpstr>Large_2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Amisha Nagiya</dc:creator>
  <cp:lastModifiedBy>Amisha Nagiya</cp:lastModifiedBy>
  <dcterms:created xsi:type="dcterms:W3CDTF">2024-04-29T12:13:39Z</dcterms:created>
  <dcterms:modified xsi:type="dcterms:W3CDTF">2024-06-23T11:46:12Z</dcterms:modified>
</cp:coreProperties>
</file>