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ACTE\Advance Exce-Priyasha\"/>
    </mc:Choice>
  </mc:AlternateContent>
  <xr:revisionPtr revIDLastSave="0" documentId="13_ncr:1_{5CC68214-CDAF-49D2-B3D8-D2A1AF434428}" xr6:coauthVersionLast="47" xr6:coauthVersionMax="47" xr10:uidLastSave="{00000000-0000-0000-0000-000000000000}"/>
  <bookViews>
    <workbookView xWindow="-120" yWindow="-120" windowWidth="20730" windowHeight="11160" tabRatio="802" activeTab="7" xr2:uid="{4A5E3879-9C17-4912-9B9B-C92FC967654D}"/>
  </bookViews>
  <sheets>
    <sheet name="Date &amp; Time" sheetId="1" r:id="rId1"/>
    <sheet name="Data Validation" sheetId="2" r:id="rId2"/>
    <sheet name="Templates" sheetId="3" r:id="rId3"/>
    <sheet name="Short &amp; filter" sheetId="4" r:id="rId4"/>
    <sheet name="Text" sheetId="5" r:id="rId5"/>
    <sheet name="Database function" sheetId="6" r:id="rId6"/>
    <sheet name="Power function" sheetId="7" r:id="rId7"/>
    <sheet name="Formatting" sheetId="8" r:id="rId8"/>
    <sheet name="Scenario Summary" sheetId="12" r:id="rId9"/>
    <sheet name="What-If Analysis" sheetId="9" r:id="rId10"/>
    <sheet name="Scenario Summary 2" sheetId="14" r:id="rId11"/>
    <sheet name="Sheet1" sheetId="13" r:id="rId12"/>
  </sheets>
  <definedNames>
    <definedName name="_xlnm._FilterDatabase" localSheetId="6" hidden="1">'Power function'!$O$4:$O$19</definedName>
    <definedName name="_xlnm._FilterDatabase" localSheetId="3" hidden="1">'Short &amp; filter'!$W$1:$Z$31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3" l="1"/>
  <c r="U11" i="9"/>
  <c r="Q14" i="7"/>
  <c r="Q15" i="7"/>
  <c r="M10" i="7"/>
  <c r="M9" i="7"/>
  <c r="K13" i="1"/>
  <c r="H5" i="9"/>
  <c r="B9" i="9"/>
  <c r="B10" i="9" s="1"/>
  <c r="K17" i="7"/>
  <c r="I20" i="7"/>
  <c r="D19" i="7"/>
  <c r="A19" i="7"/>
  <c r="H9" i="7"/>
  <c r="D10" i="7"/>
  <c r="A10" i="7"/>
  <c r="M10" i="6"/>
  <c r="M4" i="6"/>
  <c r="I10" i="6"/>
  <c r="I4" i="6"/>
  <c r="B4" i="6"/>
  <c r="J17" i="5"/>
  <c r="J18" i="5"/>
  <c r="J10" i="5"/>
  <c r="J12" i="5"/>
  <c r="J11" i="5"/>
  <c r="J3" i="5"/>
  <c r="J4" i="5"/>
  <c r="J5" i="5"/>
  <c r="G17" i="5"/>
  <c r="G18" i="5"/>
  <c r="G19" i="5"/>
  <c r="G10" i="5"/>
  <c r="G11" i="5"/>
  <c r="G12" i="5"/>
  <c r="G3" i="5"/>
  <c r="G4" i="5"/>
  <c r="G5" i="5"/>
  <c r="C3" i="5"/>
  <c r="C4" i="5"/>
  <c r="C5" i="5"/>
  <c r="K10" i="1"/>
  <c r="J9" i="1"/>
  <c r="K9" i="1" s="1"/>
  <c r="J8" i="1"/>
  <c r="K8" i="1" s="1"/>
  <c r="J7" i="1"/>
  <c r="K7" i="1" s="1"/>
  <c r="J6" i="1"/>
  <c r="J5" i="1"/>
  <c r="C13" i="1"/>
  <c r="B15" i="1"/>
  <c r="B9" i="1"/>
  <c r="B8" i="1"/>
  <c r="B7" i="1"/>
</calcChain>
</file>

<file path=xl/sharedStrings.xml><?xml version="1.0" encoding="utf-8"?>
<sst xmlns="http://schemas.openxmlformats.org/spreadsheetml/2006/main" count="632" uniqueCount="268">
  <si>
    <t>Date &amp; Time function</t>
  </si>
  <si>
    <t>20/2/2025</t>
  </si>
  <si>
    <t>Dates are in US Format. Months 1st,  then Days.</t>
  </si>
  <si>
    <t>Date and time format</t>
  </si>
  <si>
    <r>
      <t>To enter a date in Excel, use the</t>
    </r>
    <r>
      <rPr>
        <b/>
        <sz val="12"/>
        <color rgb="FFFF0000"/>
        <rFont val="Segoe UI"/>
        <family val="2"/>
      </rPr>
      <t xml:space="preserve"> "/"</t>
    </r>
    <r>
      <rPr>
        <b/>
        <sz val="12"/>
        <color rgb="FF0000FF"/>
        <rFont val="Segoe UI"/>
        <family val="2"/>
      </rPr>
      <t xml:space="preserve"> or </t>
    </r>
    <r>
      <rPr>
        <b/>
        <sz val="12"/>
        <color rgb="FFFF0000"/>
        <rFont val="Segoe UI"/>
        <family val="2"/>
      </rPr>
      <t>"-"</t>
    </r>
    <r>
      <rPr>
        <b/>
        <sz val="12"/>
        <color rgb="FF0000FF"/>
        <rFont val="Segoe UI"/>
        <family val="2"/>
      </rPr>
      <t xml:space="preserve"> characters. To enter a time, use the ":" (colon). You can also enter a date and a time in one cell.</t>
    </r>
  </si>
  <si>
    <t>YEAR(A7)</t>
  </si>
  <si>
    <t>MONTH(A8)</t>
  </si>
  <si>
    <t>DAY(A9)</t>
  </si>
  <si>
    <t>Data function</t>
  </si>
  <si>
    <t>DATE(YEAR(A13)+4,MONTH(A13)+4,DAY(A13)+5)</t>
  </si>
  <si>
    <t>A11+B11</t>
  </si>
  <si>
    <t>Date function</t>
  </si>
  <si>
    <t>Current date and time</t>
  </si>
  <si>
    <t>NOW()</t>
  </si>
  <si>
    <t>TODAY()</t>
  </si>
  <si>
    <t>HOUR(A20)</t>
  </si>
  <si>
    <t>MINUTE(A21)</t>
  </si>
  <si>
    <t>SECOND(A22)</t>
  </si>
  <si>
    <t>Time function</t>
  </si>
  <si>
    <t>Data Validation </t>
  </si>
  <si>
    <t>Use data validation in Excel to make sure that users enter certain values into a cell.</t>
  </si>
  <si>
    <t>How many ball do you have in your hand</t>
  </si>
  <si>
    <t>select the cell to put data validation</t>
  </si>
  <si>
    <t>select data tools and data validation</t>
  </si>
  <si>
    <t>Enter date</t>
  </si>
  <si>
    <t>Instead of creating an Excel workbook from scratch, you can create a workbook based on a template.</t>
  </si>
  <si>
    <t xml:space="preserve"> There are many free templates available.</t>
  </si>
  <si>
    <t>Go to file , click on new</t>
  </si>
  <si>
    <t>search box</t>
  </si>
  <si>
    <t>Create to download</t>
  </si>
  <si>
    <t>TIME(HOUR(J13)+2,MINUTE(J13)+3,SECOND(J13)+4)</t>
  </si>
  <si>
    <t>Enter Date of Exam</t>
  </si>
  <si>
    <t>Sort Data</t>
  </si>
  <si>
    <t>You can sort your Excel data by one column or multiple columns. You can sort in ascending or descending order.</t>
  </si>
  <si>
    <t>First Name</t>
  </si>
  <si>
    <t>Sales</t>
  </si>
  <si>
    <t>Country</t>
  </si>
  <si>
    <t>Quarter</t>
  </si>
  <si>
    <t>John</t>
  </si>
  <si>
    <t>USA</t>
  </si>
  <si>
    <t>Q1</t>
  </si>
  <si>
    <t>Emma</t>
  </si>
  <si>
    <t>UK</t>
  </si>
  <si>
    <t>Raj</t>
  </si>
  <si>
    <t>India</t>
  </si>
  <si>
    <t>Q2</t>
  </si>
  <si>
    <t>Q3</t>
  </si>
  <si>
    <t>Q4</t>
  </si>
  <si>
    <t>Sort by One Column</t>
  </si>
  <si>
    <t> Click any cell in the column you want to sort.</t>
  </si>
  <si>
    <t>Sort by Multiple Columns</t>
  </si>
  <si>
    <t>On the Data tab, in the Sort &amp; Filter group, click Sort.</t>
  </si>
  <si>
    <t>Maria</t>
  </si>
  <si>
    <t>Canada</t>
  </si>
  <si>
    <t>Li</t>
  </si>
  <si>
    <t>China</t>
  </si>
  <si>
    <t>Ahmed</t>
  </si>
  <si>
    <t>UAE</t>
  </si>
  <si>
    <t>Sofia</t>
  </si>
  <si>
    <t>Spain</t>
  </si>
  <si>
    <t>Filter Data</t>
  </si>
  <si>
    <t> Click any single cell inside a data set.</t>
  </si>
  <si>
    <t>On the Data tab, in the Sort &amp; Filter group, click Filter.</t>
  </si>
  <si>
    <t>Arrows in the column headers appear.</t>
  </si>
  <si>
    <t>Quicker way to filter Excel data.</t>
  </si>
  <si>
    <t>Select a cell.</t>
  </si>
  <si>
    <t>Right click, and then click Filter, Filter by Selected Cell's Value.</t>
  </si>
  <si>
    <t>Ctrl + Shift + L → Toggles the filter on/off</t>
  </si>
  <si>
    <t>Text Functions</t>
  </si>
  <si>
    <t>Join Strings</t>
  </si>
  <si>
    <t>Hello</t>
  </si>
  <si>
    <t>World</t>
  </si>
  <si>
    <t>Ram</t>
  </si>
  <si>
    <t>Kumar</t>
  </si>
  <si>
    <t>Shyam</t>
  </si>
  <si>
    <t>Singh</t>
  </si>
  <si>
    <t>A3&amp;" "&amp;B3</t>
  </si>
  <si>
    <t>Hello World</t>
  </si>
  <si>
    <t>Ram Kumar</t>
  </si>
  <si>
    <t>Shyam Sing</t>
  </si>
  <si>
    <t>Sing</t>
  </si>
  <si>
    <t>separate text</t>
  </si>
  <si>
    <t>Go data tab</t>
  </si>
  <si>
    <t>select data</t>
  </si>
  <si>
    <t>Go to Text to Columns</t>
  </si>
  <si>
    <t>And separate as per requirment</t>
  </si>
  <si>
    <t>LEFT</t>
  </si>
  <si>
    <t>LEFT(F3,2)</t>
  </si>
  <si>
    <t>RIGHT</t>
  </si>
  <si>
    <t>RIGHT(F10,2)</t>
  </si>
  <si>
    <t>MID</t>
  </si>
  <si>
    <t>MID(F17,2,2)</t>
  </si>
  <si>
    <t>LEN</t>
  </si>
  <si>
    <t>LEN(I3)</t>
  </si>
  <si>
    <t>FIND</t>
  </si>
  <si>
    <t>To get the length of a string</t>
  </si>
  <si>
    <t>To extract the left most characters from a string</t>
  </si>
  <si>
    <t>FIND("l",I10)</t>
  </si>
  <si>
    <t>To find the position of a substring in a string</t>
  </si>
  <si>
    <t>SUBSTITUTE</t>
  </si>
  <si>
    <t>Ram Kumari</t>
  </si>
  <si>
    <t>SUBSTITUTE(I17,"Kumari","Kumar")</t>
  </si>
  <si>
    <t>Database functions</t>
  </si>
  <si>
    <t>Item</t>
  </si>
  <si>
    <t>Qty</t>
  </si>
  <si>
    <t>Company</t>
  </si>
  <si>
    <t>Price</t>
  </si>
  <si>
    <t>Amount</t>
  </si>
  <si>
    <t>Smartphone</t>
  </si>
  <si>
    <t>Laptop</t>
  </si>
  <si>
    <t>HP</t>
  </si>
  <si>
    <t>SONY</t>
  </si>
  <si>
    <t>Samsung</t>
  </si>
  <si>
    <t>DSUM</t>
  </si>
  <si>
    <t>DSUM(A6:E13,C6,A3:A4)</t>
  </si>
  <si>
    <t>DSUM(A6:E13,C6,G3:H4)</t>
  </si>
  <si>
    <t>DAVERAGE</t>
  </si>
  <si>
    <t>DAVERAGE(A6:E13,E6,G9:H10)</t>
  </si>
  <si>
    <t>DCOUNT</t>
  </si>
  <si>
    <t>DCOUNT(A6:E13,D6,K3:L4)</t>
  </si>
  <si>
    <t>DMIN</t>
  </si>
  <si>
    <t>DMAX</t>
  </si>
  <si>
    <t>DMIN(A6:E13,D6,K9:L10)</t>
  </si>
  <si>
    <t>Count and Sum Functions</t>
  </si>
  <si>
    <t>Result</t>
  </si>
  <si>
    <t>COUNT</t>
  </si>
  <si>
    <t>COUNT(A4:A9)</t>
  </si>
  <si>
    <t>COUNTIF</t>
  </si>
  <si>
    <t>COUNTIF(D4:D9,"&gt;60")</t>
  </si>
  <si>
    <t>COUNTIFS</t>
  </si>
  <si>
    <t>Product</t>
  </si>
  <si>
    <t>COUNTIFS(G4:G8,"Laptop",H4:H8,"&gt;4")</t>
  </si>
  <si>
    <t>SUM</t>
  </si>
  <si>
    <t>SUM(A15:A20)</t>
  </si>
  <si>
    <t>SUMIF</t>
  </si>
  <si>
    <t>SUMIFS</t>
  </si>
  <si>
    <t>SUMIFS(I15:I19,G15:G19,"Smartphone",H15:H19,"Samsung")</t>
  </si>
  <si>
    <t>smartphone</t>
  </si>
  <si>
    <t>Auto format</t>
  </si>
  <si>
    <t>Name</t>
  </si>
  <si>
    <t>JOB</t>
  </si>
  <si>
    <t>City</t>
  </si>
  <si>
    <t>Income</t>
  </si>
  <si>
    <t>Percentage %</t>
  </si>
  <si>
    <t>Rahul</t>
  </si>
  <si>
    <t>Engineer</t>
  </si>
  <si>
    <t>Mumbai</t>
  </si>
  <si>
    <t>Priya</t>
  </si>
  <si>
    <t>Doctor</t>
  </si>
  <si>
    <t>Delhi</t>
  </si>
  <si>
    <t>1,20,000</t>
  </si>
  <si>
    <t>Amit</t>
  </si>
  <si>
    <t>Manager</t>
  </si>
  <si>
    <t>Bangalore</t>
  </si>
  <si>
    <t>1,50,000</t>
  </si>
  <si>
    <t>Neha</t>
  </si>
  <si>
    <t>Analyst</t>
  </si>
  <si>
    <t>Pune</t>
  </si>
  <si>
    <t>Developer</t>
  </si>
  <si>
    <t>Hyderabad</t>
  </si>
  <si>
    <t>1,10,000</t>
  </si>
  <si>
    <t>Conditional Formatting</t>
  </si>
  <si>
    <t>Column</t>
  </si>
  <si>
    <t>Clear Rule</t>
  </si>
  <si>
    <t>Go to conditional formatting</t>
  </si>
  <si>
    <t>Clear Rule from selected cell</t>
  </si>
  <si>
    <t>OR</t>
  </si>
  <si>
    <t>Clear Rule from Entire sheet</t>
  </si>
  <si>
    <t>Cell</t>
  </si>
  <si>
    <t>Highlights all odd numbers.</t>
  </si>
  <si>
    <t>ISODD(R3)</t>
  </si>
  <si>
    <t>What-If Analysis</t>
  </si>
  <si>
    <t>Goal Seek</t>
  </si>
  <si>
    <t>Marks</t>
  </si>
  <si>
    <t>Subjects</t>
  </si>
  <si>
    <t>Hindi</t>
  </si>
  <si>
    <t>English</t>
  </si>
  <si>
    <t>Maths</t>
  </si>
  <si>
    <t>Science</t>
  </si>
  <si>
    <t>SST</t>
  </si>
  <si>
    <t>Total Marks</t>
  </si>
  <si>
    <t>Total Percentage</t>
  </si>
  <si>
    <t>Go to data tab</t>
  </si>
  <si>
    <t>What-if Analysis</t>
  </si>
  <si>
    <t>put on targeted cell</t>
  </si>
  <si>
    <t>select goal seek</t>
  </si>
  <si>
    <t>select the value</t>
  </si>
  <si>
    <t>To get 300 marks</t>
  </si>
  <si>
    <t>select cell B9</t>
  </si>
  <si>
    <t>open goal seek</t>
  </si>
  <si>
    <t>give 300 in to value</t>
  </si>
  <si>
    <t>select cell B8</t>
  </si>
  <si>
    <t>To get 60% marks</t>
  </si>
  <si>
    <t>select cell B10</t>
  </si>
  <si>
    <t>give 60 in to value</t>
  </si>
  <si>
    <t>Data table</t>
  </si>
  <si>
    <t>H3*H4</t>
  </si>
  <si>
    <t>go to data tab</t>
  </si>
  <si>
    <t>go to what-if analysis</t>
  </si>
  <si>
    <t>select data table</t>
  </si>
  <si>
    <t>select complete table</t>
  </si>
  <si>
    <t>select cell H3</t>
  </si>
  <si>
    <t>select cell H4</t>
  </si>
  <si>
    <t>Go to Quick Access Tool bar</t>
  </si>
  <si>
    <t>select Auto Format</t>
  </si>
  <si>
    <t>add into mini tool bar</t>
  </si>
  <si>
    <t>select the table</t>
  </si>
  <si>
    <t>click on Auto Format</t>
  </si>
  <si>
    <t>choose the design to you need</t>
  </si>
  <si>
    <t>apple</t>
  </si>
  <si>
    <t>banana</t>
  </si>
  <si>
    <t>orange</t>
  </si>
  <si>
    <t>COUNTA</t>
  </si>
  <si>
    <t>COUNTA(M3:M8)</t>
  </si>
  <si>
    <t>GRAPES</t>
  </si>
  <si>
    <t>COUNTBLANK</t>
  </si>
  <si>
    <t>COUNTBLANK(Q3:Q13)</t>
  </si>
  <si>
    <t>Computer Product</t>
  </si>
  <si>
    <t>KEYBOARD</t>
  </si>
  <si>
    <t>MOUSE</t>
  </si>
  <si>
    <t>PRINTER</t>
  </si>
  <si>
    <t>LAPTOP</t>
  </si>
  <si>
    <t>CUP</t>
  </si>
  <si>
    <t>MODEM</t>
  </si>
  <si>
    <t>TOTAL</t>
  </si>
  <si>
    <t>Scenario Manager</t>
  </si>
  <si>
    <t>$U$4</t>
  </si>
  <si>
    <t>$U$5</t>
  </si>
  <si>
    <t>$U$6</t>
  </si>
  <si>
    <t>$U$7</t>
  </si>
  <si>
    <t>$U$8</t>
  </si>
  <si>
    <t>$U$9</t>
  </si>
  <si>
    <t>$U$11</t>
  </si>
  <si>
    <t>High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</si>
  <si>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</si>
  <si>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</si>
  <si>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</si>
  <si>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</si>
  <si>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</si>
  <si>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</si>
  <si>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</si>
  <si>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low</t>
  </si>
  <si>
    <t>Created by Amit Kamat on 3/12/2025
Modified by Amit Kamat on 3/12/2025</t>
  </si>
  <si>
    <t>Select table</t>
  </si>
  <si>
    <t>Go to what-if Analysis</t>
  </si>
  <si>
    <t>select Scenario Manager</t>
  </si>
  <si>
    <t>click on add and give name of senario</t>
  </si>
  <si>
    <t>than give value for each of changing cell</t>
  </si>
  <si>
    <t>select result cell</t>
  </si>
  <si>
    <t>senario summary must be selected</t>
  </si>
  <si>
    <t>than click on summary</t>
  </si>
  <si>
    <t>$B$2</t>
  </si>
  <si>
    <t>$B$3</t>
  </si>
  <si>
    <t>$B$4</t>
  </si>
  <si>
    <t>$B$5</t>
  </si>
  <si>
    <t>$B$6</t>
  </si>
  <si>
    <t>$B$7</t>
  </si>
  <si>
    <t>$B$9</t>
  </si>
  <si>
    <t>Created by Amit Kamat on 3/13/2025</t>
  </si>
  <si>
    <t>Low</t>
  </si>
  <si>
    <t>Age 21 to 35</t>
  </si>
  <si>
    <t>Go to data Tab</t>
  </si>
  <si>
    <t>Click on Conditional Formating</t>
  </si>
  <si>
    <t>Click on new rule</t>
  </si>
  <si>
    <t>Click on "use a formula to determine which cells to format"</t>
  </si>
  <si>
    <t>put =ISOOD(R3), Note-Remove $ sign, choose format colour</t>
  </si>
  <si>
    <t>choose format and ok</t>
  </si>
  <si>
    <t>than copy cell R3 and choose all table and right click and choose "paste specil"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</si>
</sst>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m/d/yy\ h:mm\ AM/PM;@"/>
    <numFmt numFmtId="165" formatCode="h:mm:ss;@"/>
    <numFmt numFmtId="166" formatCode="[$-409]d\-mmm\-yy;@"/>
    <numFmt numFmtId="167" formatCode="&quot;$&quot;#,##0.00"/>
    <numFmt numFmtId="168" formatCode="[$₹-4009]\ #,##0.00"/>
    <numFmt numFmtId="169" formatCode="000,000,000"/>
    <numFmt numFmtId="170" formatCode="[$₹-4009]\ #,##0"/>
  </numFmts>
  <fonts count="25" x14ac:knownFonts="1">
    <font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2"/>
      <color rgb="FF0000FF"/>
      <name val="Segoe UI"/>
      <family val="2"/>
    </font>
    <font>
      <b/>
      <sz val="12"/>
      <color rgb="FFFF0000"/>
      <name val="Segoe UI"/>
      <family val="2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FF"/>
      <name val="Segoe UI"/>
      <family val="2"/>
    </font>
    <font>
      <sz val="11"/>
      <color rgb="FF0000FF"/>
      <name val="Aptos Narrow"/>
      <family val="2"/>
      <scheme val="minor"/>
    </font>
    <font>
      <sz val="12"/>
      <color rgb="FF000000"/>
      <name val="Segoe UI"/>
      <family val="2"/>
    </font>
    <font>
      <sz val="12"/>
      <color rgb="FFFFFF00"/>
      <name val="Segoe UI"/>
      <family val="2"/>
    </font>
    <font>
      <sz val="12"/>
      <color rgb="FF0000CC"/>
      <name val="Segoe UI"/>
      <family val="2"/>
    </font>
    <font>
      <b/>
      <sz val="12"/>
      <color rgb="FF0000CC"/>
      <name val="Segoe UI"/>
      <family val="2"/>
    </font>
    <font>
      <sz val="11"/>
      <color rgb="FF0000CC"/>
      <name val="Aptos Narrow"/>
      <family val="2"/>
      <scheme val="minor"/>
    </font>
    <font>
      <sz val="12"/>
      <color rgb="FFFF3300"/>
      <name val="Segoe UI"/>
      <family val="2"/>
    </font>
    <font>
      <b/>
      <sz val="12"/>
      <color rgb="FFFF3300"/>
      <name val="Segoe UI"/>
      <family val="2"/>
    </font>
    <font>
      <b/>
      <sz val="14"/>
      <color rgb="FFFF33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"/>
      <color indexed="9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rgb="FF0000CC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4" fillId="3" borderId="1" xfId="0" applyNumberFormat="1" applyFon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14" fontId="4" fillId="4" borderId="1" xfId="0" applyNumberFormat="1" applyFont="1" applyFill="1" applyBorder="1"/>
    <xf numFmtId="0" fontId="0" fillId="4" borderId="0" xfId="0" applyFill="1"/>
    <xf numFmtId="14" fontId="0" fillId="4" borderId="0" xfId="0" applyNumberFormat="1" applyFill="1"/>
    <xf numFmtId="0" fontId="4" fillId="4" borderId="1" xfId="0" applyFont="1" applyFill="1" applyBorder="1"/>
    <xf numFmtId="22" fontId="4" fillId="3" borderId="1" xfId="0" applyNumberFormat="1" applyFont="1" applyFill="1" applyBorder="1"/>
    <xf numFmtId="21" fontId="4" fillId="3" borderId="1" xfId="0" applyNumberFormat="1" applyFont="1" applyFill="1" applyBorder="1"/>
    <xf numFmtId="0" fontId="6" fillId="0" borderId="0" xfId="0" applyFont="1"/>
    <xf numFmtId="0" fontId="0" fillId="5" borderId="2" xfId="0" applyFill="1" applyBorder="1" applyAlignment="1">
      <alignment vertical="center"/>
    </xf>
    <xf numFmtId="0" fontId="7" fillId="0" borderId="0" xfId="0" applyFont="1"/>
    <xf numFmtId="14" fontId="0" fillId="5" borderId="12" xfId="0" applyNumberFormat="1" applyFill="1" applyBorder="1"/>
    <xf numFmtId="14" fontId="0" fillId="5" borderId="13" xfId="0" applyNumberFormat="1" applyFill="1" applyBorder="1"/>
    <xf numFmtId="0" fontId="0" fillId="5" borderId="13" xfId="0" applyFill="1" applyBorder="1"/>
    <xf numFmtId="0" fontId="0" fillId="5" borderId="14" xfId="0" applyFill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3" borderId="1" xfId="0" applyFill="1" applyBorder="1"/>
    <xf numFmtId="21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14" fontId="0" fillId="0" borderId="0" xfId="0" applyNumberFormat="1"/>
    <xf numFmtId="22" fontId="0" fillId="0" borderId="0" xfId="0" applyNumberFormat="1"/>
    <xf numFmtId="165" fontId="4" fillId="3" borderId="1" xfId="0" applyNumberFormat="1" applyFont="1" applyFill="1" applyBorder="1"/>
    <xf numFmtId="19" fontId="4" fillId="3" borderId="1" xfId="0" applyNumberFormat="1" applyFont="1" applyFill="1" applyBorder="1"/>
    <xf numFmtId="19" fontId="0" fillId="0" borderId="0" xfId="0" applyNumberFormat="1"/>
    <xf numFmtId="0" fontId="0" fillId="7" borderId="0" xfId="0" applyFill="1"/>
    <xf numFmtId="0" fontId="0" fillId="9" borderId="15" xfId="0" applyFill="1" applyBorder="1"/>
    <xf numFmtId="14" fontId="0" fillId="9" borderId="15" xfId="0" applyNumberFormat="1" applyFill="1" applyBorder="1"/>
    <xf numFmtId="0" fontId="8" fillId="2" borderId="1" xfId="0" applyFont="1" applyFill="1" applyBorder="1"/>
    <xf numFmtId="0" fontId="8" fillId="10" borderId="1" xfId="0" applyFont="1" applyFill="1" applyBorder="1"/>
    <xf numFmtId="0" fontId="9" fillId="11" borderId="1" xfId="0" applyFont="1" applyFill="1" applyBorder="1"/>
    <xf numFmtId="0" fontId="8" fillId="12" borderId="1" xfId="0" applyFont="1" applyFill="1" applyBorder="1"/>
    <xf numFmtId="0" fontId="8" fillId="13" borderId="1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1" xfId="0" applyBorder="1"/>
    <xf numFmtId="0" fontId="0" fillId="14" borderId="1" xfId="0" applyFill="1" applyBorder="1"/>
    <xf numFmtId="0" fontId="16" fillId="0" borderId="0" xfId="0" applyFont="1"/>
    <xf numFmtId="0" fontId="0" fillId="10" borderId="1" xfId="0" applyFill="1" applyBorder="1"/>
    <xf numFmtId="0" fontId="0" fillId="12" borderId="1" xfId="0" applyFill="1" applyBorder="1"/>
    <xf numFmtId="0" fontId="8" fillId="0" borderId="0" xfId="0" applyFont="1"/>
    <xf numFmtId="0" fontId="5" fillId="15" borderId="1" xfId="0" applyFont="1" applyFill="1" applyBorder="1"/>
    <xf numFmtId="0" fontId="0" fillId="9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18" borderId="1" xfId="0" applyFill="1" applyBorder="1"/>
    <xf numFmtId="166" fontId="4" fillId="3" borderId="1" xfId="0" applyNumberFormat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9" borderId="0" xfId="0" applyFill="1"/>
    <xf numFmtId="14" fontId="0" fillId="10" borderId="1" xfId="0" applyNumberFormat="1" applyFill="1" applyBorder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17" xfId="0" applyBorder="1" applyAlignment="1">
      <alignment vertical="center" wrapText="1"/>
    </xf>
    <xf numFmtId="9" fontId="0" fillId="0" borderId="17" xfId="0" applyNumberFormat="1" applyBorder="1" applyAlignment="1">
      <alignment vertical="center" wrapText="1"/>
    </xf>
    <xf numFmtId="0" fontId="8" fillId="9" borderId="1" xfId="0" applyFont="1" applyFill="1" applyBorder="1"/>
    <xf numFmtId="0" fontId="8" fillId="20" borderId="1" xfId="0" applyFont="1" applyFill="1" applyBorder="1"/>
    <xf numFmtId="0" fontId="8" fillId="21" borderId="1" xfId="0" applyFont="1" applyFill="1" applyBorder="1"/>
    <xf numFmtId="0" fontId="8" fillId="22" borderId="1" xfId="0" applyFont="1" applyFill="1" applyBorder="1"/>
    <xf numFmtId="0" fontId="8" fillId="16" borderId="1" xfId="0" applyFont="1" applyFill="1" applyBorder="1"/>
    <xf numFmtId="0" fontId="18" fillId="19" borderId="1" xfId="0" applyFont="1" applyFill="1" applyBorder="1" applyAlignment="1">
      <alignment horizontal="right"/>
    </xf>
    <xf numFmtId="0" fontId="0" fillId="23" borderId="1" xfId="0" applyFill="1" applyBorder="1"/>
    <xf numFmtId="0" fontId="7" fillId="0" borderId="1" xfId="0" applyFont="1" applyBorder="1"/>
    <xf numFmtId="0" fontId="0" fillId="14" borderId="1" xfId="0" applyFill="1" applyBorder="1" applyAlignment="1">
      <alignment horizontal="right"/>
    </xf>
    <xf numFmtId="0" fontId="0" fillId="21" borderId="1" xfId="0" applyFill="1" applyBorder="1"/>
    <xf numFmtId="0" fontId="19" fillId="5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70" fontId="0" fillId="12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70" fontId="0" fillId="17" borderId="1" xfId="0" applyNumberFormat="1" applyFill="1" applyBorder="1" applyAlignment="1">
      <alignment horizontal="center"/>
    </xf>
    <xf numFmtId="170" fontId="0" fillId="0" borderId="0" xfId="0" applyNumberFormat="1"/>
    <xf numFmtId="170" fontId="0" fillId="0" borderId="17" xfId="0" applyNumberFormat="1" applyBorder="1"/>
    <xf numFmtId="0" fontId="20" fillId="19" borderId="18" xfId="0" applyFont="1" applyFill="1" applyBorder="1" applyAlignment="1">
      <alignment horizontal="left"/>
    </xf>
    <xf numFmtId="0" fontId="20" fillId="19" borderId="16" xfId="0" applyFont="1" applyFill="1" applyBorder="1" applyAlignment="1">
      <alignment horizontal="left"/>
    </xf>
    <xf numFmtId="0" fontId="0" fillId="0" borderId="19" xfId="0" applyBorder="1"/>
    <xf numFmtId="0" fontId="21" fillId="24" borderId="0" xfId="0" applyFont="1" applyFill="1" applyAlignment="1">
      <alignment horizontal="left"/>
    </xf>
    <xf numFmtId="0" fontId="22" fillId="24" borderId="19" xfId="0" applyFont="1" applyFill="1" applyBorder="1" applyAlignment="1">
      <alignment horizontal="left"/>
    </xf>
    <xf numFmtId="0" fontId="21" fillId="24" borderId="17" xfId="0" applyFont="1" applyFill="1" applyBorder="1" applyAlignment="1">
      <alignment horizontal="left"/>
    </xf>
    <xf numFmtId="0" fontId="18" fillId="19" borderId="16" xfId="0" applyFont="1" applyFill="1" applyBorder="1" applyAlignment="1">
      <alignment horizontal="right"/>
    </xf>
    <xf numFmtId="0" fontId="18" fillId="19" borderId="18" xfId="0" applyFont="1" applyFill="1" applyBorder="1" applyAlignment="1">
      <alignment horizontal="right"/>
    </xf>
    <xf numFmtId="170" fontId="0" fillId="25" borderId="0" xfId="0" applyNumberFormat="1" applyFill="1"/>
    <xf numFmtId="0" fontId="23" fillId="0" borderId="0" xfId="0" applyFont="1" applyAlignment="1">
      <alignment vertical="top" wrapText="1"/>
    </xf>
    <xf numFmtId="0" fontId="0" fillId="26" borderId="1" xfId="0" applyFill="1" applyBorder="1"/>
    <xf numFmtId="0" fontId="24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3" tint="0.499984740745262"/>
        </patternFill>
      </fill>
    </dxf>
    <dxf>
      <fill>
        <patternFill>
          <bgColor theme="3" tint="0.49998474074526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  <color rgb="FF0000FF"/>
      <color rgb="FFFFFF66"/>
      <color rgb="FFFF3300"/>
      <color rgb="FFFF66FF"/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in/?srsltid=AfmBOoqcWUEb0y82JjRKyDVGoqjByLqYOyDGe_0tiJL0me3BVHyVdq0c" TargetMode="External"/><Relationship Id="rId2" Type="http://schemas.openxmlformats.org/officeDocument/2006/relationships/hyperlink" Target="https://www.samsung.com/in/?srsltid=AfmBOoqcWUEb0y82JjRKyDVGoqjByLqYOyDGe_0tiJL0me3BVHyVdq0c" TargetMode="External"/><Relationship Id="rId1" Type="http://schemas.openxmlformats.org/officeDocument/2006/relationships/hyperlink" Target="https://www.samsung.com/in/?srsltid=AfmBOoqcWUEb0y82JjRKyDVGoqjByLqYOyDGe_0tiJL0me3BVHyVdq0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in/?srsltid=AfmBOoqcWUEb0y82JjRKyDVGoqjByLqYOyDGe_0tiJL0me3BVHyVdq0c" TargetMode="External"/><Relationship Id="rId2" Type="http://schemas.openxmlformats.org/officeDocument/2006/relationships/hyperlink" Target="https://www.samsung.com/in/?srsltid=AfmBOoqcWUEb0y82JjRKyDVGoqjByLqYOyDGe_0tiJL0me3BVHyVdq0c" TargetMode="External"/><Relationship Id="rId1" Type="http://schemas.openxmlformats.org/officeDocument/2006/relationships/hyperlink" Target="https://www.samsung.com/in/?srsltid=AfmBOoqcWUEb0y82JjRKyDVGoqjByLqYOyDGe_0tiJL0me3BVHyVdq0c" TargetMode="External"/><Relationship Id="rId4" Type="http://schemas.openxmlformats.org/officeDocument/2006/relationships/hyperlink" Target="https://www.samsung.com/in/?srsltid=AfmBOoqcWUEb0y82JjRKyDVGoqjByLqYOyDGe_0tiJL0me3BVHyVdq0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006C-CC86-4341-8F8A-86A8AE035F8A}">
  <sheetPr codeName="Sheet1">
    <tabColor theme="8" tint="0.59999389629810485"/>
  </sheetPr>
  <dimension ref="A1:O38"/>
  <sheetViews>
    <sheetView workbookViewId="0">
      <selection activeCell="L15" sqref="L15"/>
    </sheetView>
  </sheetViews>
  <sheetFormatPr defaultRowHeight="15" x14ac:dyDescent="0.25"/>
  <cols>
    <col min="1" max="1" width="27.5703125" customWidth="1"/>
    <col min="2" max="2" width="9.42578125" bestFit="1" customWidth="1"/>
    <col min="3" max="3" width="18.42578125" customWidth="1"/>
    <col min="5" max="5" width="9.5703125" bestFit="1" customWidth="1"/>
    <col min="6" max="6" width="10.42578125" bestFit="1" customWidth="1"/>
    <col min="10" max="10" width="17.85546875" customWidth="1"/>
    <col min="12" max="12" width="10.28515625" bestFit="1" customWidth="1"/>
    <col min="14" max="14" width="14.5703125" bestFit="1" customWidth="1"/>
    <col min="15" max="15" width="16.5703125" customWidth="1"/>
  </cols>
  <sheetData>
    <row r="1" spans="1:15" x14ac:dyDescent="0.25">
      <c r="A1" s="4"/>
      <c r="B1" s="1" t="s">
        <v>0</v>
      </c>
      <c r="C1" s="1"/>
    </row>
    <row r="2" spans="1:15" ht="17.25" x14ac:dyDescent="0.3">
      <c r="A2" s="4"/>
      <c r="B2" s="2" t="s">
        <v>4</v>
      </c>
      <c r="C2" s="1"/>
    </row>
    <row r="3" spans="1:15" x14ac:dyDescent="0.25">
      <c r="A3" s="4" t="s">
        <v>1</v>
      </c>
      <c r="B3" s="1"/>
      <c r="C3" s="1"/>
    </row>
    <row r="4" spans="1:15" ht="17.25" x14ac:dyDescent="0.3">
      <c r="A4" s="5">
        <v>45708</v>
      </c>
      <c r="B4" s="2" t="s">
        <v>2</v>
      </c>
      <c r="J4" s="4"/>
      <c r="K4" s="1" t="s">
        <v>12</v>
      </c>
      <c r="N4" s="30"/>
    </row>
    <row r="5" spans="1:15" ht="17.25" x14ac:dyDescent="0.3">
      <c r="A5" s="6">
        <v>45708</v>
      </c>
      <c r="B5" s="2" t="s">
        <v>3</v>
      </c>
      <c r="J5" s="14">
        <f ca="1">NOW()</f>
        <v>45848.886087500003</v>
      </c>
      <c r="K5" s="8" t="s">
        <v>13</v>
      </c>
      <c r="L5" s="8"/>
      <c r="M5" s="8"/>
      <c r="N5" s="29"/>
      <c r="O5" s="68"/>
    </row>
    <row r="6" spans="1:15" x14ac:dyDescent="0.25">
      <c r="A6" s="4"/>
      <c r="J6" s="7">
        <f ca="1">TODAY()</f>
        <v>45848</v>
      </c>
      <c r="K6" s="8" t="s">
        <v>14</v>
      </c>
      <c r="L6" s="8"/>
      <c r="M6" s="8"/>
      <c r="N6" s="29"/>
      <c r="O6" s="68"/>
    </row>
    <row r="7" spans="1:15" x14ac:dyDescent="0.25">
      <c r="A7" s="7">
        <v>47534</v>
      </c>
      <c r="B7" s="25">
        <f>YEAR(A7)</f>
        <v>2030</v>
      </c>
      <c r="C7" s="9" t="s">
        <v>5</v>
      </c>
      <c r="J7" s="14">
        <f ca="1">NOW()</f>
        <v>45848.886087500003</v>
      </c>
      <c r="K7" s="25">
        <f ca="1">HOUR(J7)</f>
        <v>21</v>
      </c>
      <c r="L7" s="8" t="s">
        <v>15</v>
      </c>
      <c r="M7" s="8"/>
      <c r="O7" s="67"/>
    </row>
    <row r="8" spans="1:15" x14ac:dyDescent="0.25">
      <c r="A8" s="63">
        <v>45797</v>
      </c>
      <c r="B8" s="25">
        <f>MONTH(A8)</f>
        <v>5</v>
      </c>
      <c r="C8" s="9" t="s">
        <v>6</v>
      </c>
      <c r="J8" s="32">
        <f ca="1">NOW()</f>
        <v>45848.886087500003</v>
      </c>
      <c r="K8" s="25">
        <f ca="1">MINUTE(J8)</f>
        <v>15</v>
      </c>
      <c r="L8" s="8" t="s">
        <v>16</v>
      </c>
      <c r="M8" s="8"/>
      <c r="O8" s="67"/>
    </row>
    <row r="9" spans="1:15" x14ac:dyDescent="0.25">
      <c r="A9" s="7">
        <v>45708</v>
      </c>
      <c r="B9" s="25">
        <f>DAY(A9)</f>
        <v>20</v>
      </c>
      <c r="C9" s="9" t="s">
        <v>7</v>
      </c>
      <c r="J9" s="31">
        <f ca="1">NOW()</f>
        <v>45848.886087500003</v>
      </c>
      <c r="K9" s="25">
        <f ca="1">SECOND(J9)</f>
        <v>58</v>
      </c>
      <c r="L9" s="8" t="s">
        <v>17</v>
      </c>
      <c r="M9" s="8"/>
      <c r="O9" s="67"/>
    </row>
    <row r="10" spans="1:15" x14ac:dyDescent="0.25">
      <c r="A10" s="4"/>
      <c r="H10" s="3"/>
      <c r="J10" s="15">
        <v>0.26770833333333333</v>
      </c>
      <c r="K10" s="25">
        <f>SECOND(J10)</f>
        <v>30</v>
      </c>
      <c r="L10" s="8"/>
      <c r="M10" s="8"/>
      <c r="O10" s="67"/>
    </row>
    <row r="11" spans="1:15" x14ac:dyDescent="0.25">
      <c r="A11" s="4"/>
      <c r="J11" s="4"/>
    </row>
    <row r="12" spans="1:15" x14ac:dyDescent="0.25">
      <c r="A12" s="4"/>
      <c r="B12" s="1" t="s">
        <v>11</v>
      </c>
      <c r="J12" s="4"/>
      <c r="K12" s="1" t="s">
        <v>18</v>
      </c>
    </row>
    <row r="13" spans="1:15" x14ac:dyDescent="0.25">
      <c r="A13" s="10">
        <v>45709</v>
      </c>
      <c r="B13" s="27">
        <v>2</v>
      </c>
      <c r="C13" s="12">
        <f>A13+B13</f>
        <v>45711</v>
      </c>
      <c r="D13" s="11" t="s">
        <v>8</v>
      </c>
      <c r="E13" s="11"/>
      <c r="F13" s="11" t="s">
        <v>10</v>
      </c>
      <c r="G13" s="11"/>
      <c r="H13" s="11"/>
      <c r="J13" s="15">
        <v>0.26770833333333333</v>
      </c>
      <c r="K13" s="26">
        <f>TIME(HOUR(J13)+2,MINUTE(J13)+3,SECOND(J13)+4)</f>
        <v>0.35317129629629629</v>
      </c>
      <c r="M13" t="s">
        <v>30</v>
      </c>
    </row>
    <row r="14" spans="1:15" x14ac:dyDescent="0.25">
      <c r="A14" s="13"/>
      <c r="B14" s="27"/>
      <c r="C14" s="11"/>
      <c r="D14" s="11"/>
      <c r="E14" s="11"/>
      <c r="F14" s="11"/>
      <c r="G14" s="11"/>
      <c r="H14" s="11"/>
      <c r="J14" s="4"/>
    </row>
    <row r="15" spans="1:15" x14ac:dyDescent="0.25">
      <c r="A15" s="10">
        <v>45709</v>
      </c>
      <c r="B15" s="28">
        <f>DATE(YEAR(A15)+4,MONTH(A15)+4,DAY(A15)+5)</f>
        <v>47295</v>
      </c>
      <c r="C15" s="11"/>
      <c r="D15" s="11" t="s">
        <v>9</v>
      </c>
      <c r="E15" s="11"/>
      <c r="F15" s="11"/>
      <c r="G15" s="11"/>
      <c r="H15" s="11"/>
      <c r="J15" s="4"/>
      <c r="L15" s="33"/>
    </row>
    <row r="16" spans="1:15" x14ac:dyDescent="0.25">
      <c r="A16" s="4"/>
      <c r="J16" s="4"/>
    </row>
    <row r="17" spans="1:10" x14ac:dyDescent="0.25">
      <c r="A17" s="4"/>
      <c r="C17" s="29"/>
      <c r="J17" s="4"/>
    </row>
    <row r="18" spans="1:10" x14ac:dyDescent="0.25">
      <c r="A18" s="4"/>
      <c r="C18" s="29"/>
      <c r="F18" s="29"/>
      <c r="J18" s="4"/>
    </row>
    <row r="19" spans="1:10" x14ac:dyDescent="0.25">
      <c r="A19" s="4"/>
      <c r="C19" s="66"/>
      <c r="D19" s="64"/>
      <c r="E19" s="65"/>
      <c r="F19" s="29"/>
      <c r="J19" s="4"/>
    </row>
    <row r="20" spans="1:10" x14ac:dyDescent="0.25">
      <c r="A20" s="4"/>
      <c r="F20" s="29"/>
      <c r="J20" s="4"/>
    </row>
    <row r="21" spans="1:10" x14ac:dyDescent="0.25">
      <c r="A21" s="4"/>
      <c r="F21" s="29"/>
      <c r="J21" s="4"/>
    </row>
    <row r="22" spans="1:10" x14ac:dyDescent="0.25">
      <c r="F22" s="29"/>
    </row>
    <row r="23" spans="1:10" x14ac:dyDescent="0.25">
      <c r="F23" s="29"/>
    </row>
    <row r="24" spans="1:10" x14ac:dyDescent="0.25">
      <c r="A24" s="4"/>
      <c r="F24" s="29"/>
    </row>
    <row r="25" spans="1:10" x14ac:dyDescent="0.25">
      <c r="A25" s="4"/>
      <c r="F25" s="29"/>
    </row>
    <row r="26" spans="1:10" x14ac:dyDescent="0.25">
      <c r="A26" s="4"/>
      <c r="F26" s="29"/>
    </row>
    <row r="27" spans="1:10" x14ac:dyDescent="0.25">
      <c r="A27" s="4"/>
      <c r="F27" s="29"/>
    </row>
    <row r="28" spans="1:10" x14ac:dyDescent="0.25">
      <c r="A28" s="4"/>
      <c r="F28" s="29"/>
    </row>
    <row r="29" spans="1:10" x14ac:dyDescent="0.25">
      <c r="F29" s="29"/>
    </row>
    <row r="30" spans="1:10" x14ac:dyDescent="0.25">
      <c r="F30" s="29"/>
    </row>
    <row r="31" spans="1:10" x14ac:dyDescent="0.25">
      <c r="F31" s="29"/>
    </row>
    <row r="32" spans="1:10" x14ac:dyDescent="0.25">
      <c r="F32" s="29"/>
    </row>
    <row r="33" spans="6:6" x14ac:dyDescent="0.25">
      <c r="F33" s="29"/>
    </row>
    <row r="34" spans="6:6" x14ac:dyDescent="0.25">
      <c r="F34" s="29"/>
    </row>
    <row r="35" spans="6:6" x14ac:dyDescent="0.25">
      <c r="F35" s="29"/>
    </row>
    <row r="36" spans="6:6" x14ac:dyDescent="0.25">
      <c r="F36" s="29"/>
    </row>
    <row r="37" spans="6:6" x14ac:dyDescent="0.25">
      <c r="F37" s="29"/>
    </row>
    <row r="38" spans="6:6" x14ac:dyDescent="0.25">
      <c r="F38" s="29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5EA2-ACF8-44F4-BDBF-5769063F1828}">
  <sheetPr codeName="Sheet2">
    <tabColor theme="5" tint="0.39997558519241921"/>
  </sheetPr>
  <dimension ref="A1:R18"/>
  <sheetViews>
    <sheetView workbookViewId="0">
      <selection activeCell="G4" sqref="G4"/>
    </sheetView>
  </sheetViews>
  <sheetFormatPr defaultRowHeight="15" x14ac:dyDescent="0.25"/>
  <cols>
    <col min="3" max="3" width="9.42578125" bestFit="1" customWidth="1"/>
    <col min="5" max="5" width="12" customWidth="1"/>
    <col min="7" max="7" width="14" customWidth="1"/>
    <col min="14" max="14" width="19" customWidth="1"/>
    <col min="15" max="15" width="11.85546875" customWidth="1"/>
    <col min="18" max="18" width="11.85546875" customWidth="1"/>
  </cols>
  <sheetData>
    <row r="1" spans="1:18" x14ac:dyDescent="0.25">
      <c r="A1" s="1" t="s">
        <v>19</v>
      </c>
    </row>
    <row r="2" spans="1:18" ht="17.25" x14ac:dyDescent="0.3">
      <c r="A2" s="16" t="s">
        <v>20</v>
      </c>
    </row>
    <row r="3" spans="1:18" ht="15.75" thickBot="1" x14ac:dyDescent="0.3">
      <c r="R3" s="103" t="s">
        <v>260</v>
      </c>
    </row>
    <row r="4" spans="1:18" ht="23.25" customHeight="1" thickBot="1" x14ac:dyDescent="0.3">
      <c r="A4" s="105" t="s">
        <v>21</v>
      </c>
      <c r="B4" s="106"/>
      <c r="C4" s="106"/>
      <c r="D4" s="107"/>
      <c r="E4" s="17">
        <v>1</v>
      </c>
      <c r="G4" s="18" t="s">
        <v>261</v>
      </c>
      <c r="L4" s="114" t="s">
        <v>21</v>
      </c>
      <c r="M4" s="114"/>
      <c r="N4" s="114"/>
      <c r="O4" s="34">
        <v>14</v>
      </c>
      <c r="R4" s="55">
        <v>21</v>
      </c>
    </row>
    <row r="5" spans="1:18" x14ac:dyDescent="0.25">
      <c r="G5" s="18" t="s">
        <v>22</v>
      </c>
      <c r="R5" s="55">
        <v>30</v>
      </c>
    </row>
    <row r="6" spans="1:18" ht="15.75" thickBot="1" x14ac:dyDescent="0.3">
      <c r="G6" s="18" t="s">
        <v>23</v>
      </c>
      <c r="R6" s="55">
        <v>34</v>
      </c>
    </row>
    <row r="7" spans="1:18" x14ac:dyDescent="0.25">
      <c r="A7" s="108" t="s">
        <v>24</v>
      </c>
      <c r="B7" s="109"/>
      <c r="C7" s="19">
        <v>45691</v>
      </c>
      <c r="E7" s="70"/>
      <c r="L7" s="115" t="s">
        <v>31</v>
      </c>
      <c r="M7" s="116"/>
      <c r="N7" s="117"/>
      <c r="O7" s="36">
        <v>45689</v>
      </c>
      <c r="R7" s="55">
        <v>35</v>
      </c>
    </row>
    <row r="8" spans="1:18" x14ac:dyDescent="0.25">
      <c r="A8" s="110"/>
      <c r="B8" s="111"/>
      <c r="C8" s="20">
        <v>45693</v>
      </c>
      <c r="E8" s="70"/>
      <c r="L8" s="118"/>
      <c r="M8" s="119"/>
      <c r="N8" s="120"/>
      <c r="O8" s="35"/>
      <c r="R8" s="55">
        <v>25</v>
      </c>
    </row>
    <row r="9" spans="1:18" x14ac:dyDescent="0.25">
      <c r="A9" s="110"/>
      <c r="B9" s="111"/>
      <c r="C9" s="20">
        <v>45692</v>
      </c>
      <c r="E9" s="51"/>
      <c r="L9" s="118"/>
      <c r="M9" s="119"/>
      <c r="N9" s="120"/>
      <c r="O9" s="35"/>
      <c r="R9" s="55"/>
    </row>
    <row r="10" spans="1:18" x14ac:dyDescent="0.25">
      <c r="A10" s="110"/>
      <c r="B10" s="111"/>
      <c r="C10" s="20">
        <v>45700</v>
      </c>
      <c r="E10" s="51"/>
      <c r="H10" s="69"/>
      <c r="L10" s="118"/>
      <c r="M10" s="119"/>
      <c r="N10" s="120"/>
      <c r="O10" s="35"/>
      <c r="R10" s="55"/>
    </row>
    <row r="11" spans="1:18" x14ac:dyDescent="0.25">
      <c r="A11" s="110"/>
      <c r="B11" s="111"/>
      <c r="C11" s="21"/>
      <c r="E11" s="51"/>
      <c r="L11" s="118"/>
      <c r="M11" s="119"/>
      <c r="N11" s="120"/>
      <c r="O11" s="35"/>
      <c r="R11" s="55"/>
    </row>
    <row r="12" spans="1:18" ht="15.75" thickBot="1" x14ac:dyDescent="0.3">
      <c r="A12" s="112"/>
      <c r="B12" s="113"/>
      <c r="C12" s="22"/>
      <c r="E12" s="51"/>
      <c r="H12" s="57">
        <v>100</v>
      </c>
      <c r="L12" s="118"/>
      <c r="M12" s="119"/>
      <c r="N12" s="120"/>
      <c r="O12" s="35"/>
      <c r="R12" s="55"/>
    </row>
    <row r="13" spans="1:18" ht="15.75" thickBot="1" x14ac:dyDescent="0.3">
      <c r="E13" s="51"/>
      <c r="H13" s="57"/>
      <c r="L13" s="121"/>
      <c r="M13" s="122"/>
      <c r="N13" s="123"/>
      <c r="O13" s="35"/>
      <c r="R13" s="55"/>
    </row>
    <row r="14" spans="1:18" x14ac:dyDescent="0.25">
      <c r="E14" s="51"/>
      <c r="H14" s="57"/>
      <c r="R14" s="55"/>
    </row>
    <row r="15" spans="1:18" x14ac:dyDescent="0.25">
      <c r="E15" s="51"/>
      <c r="H15" s="57"/>
      <c r="R15" s="55"/>
    </row>
    <row r="16" spans="1:18" x14ac:dyDescent="0.25">
      <c r="E16" s="51"/>
      <c r="H16" s="57"/>
    </row>
    <row r="17" spans="5:5" x14ac:dyDescent="0.25">
      <c r="E17" s="51"/>
    </row>
    <row r="18" spans="5:5" x14ac:dyDescent="0.25">
      <c r="E18" s="51"/>
    </row>
  </sheetData>
  <mergeCells count="4">
    <mergeCell ref="A4:D4"/>
    <mergeCell ref="A7:B12"/>
    <mergeCell ref="L4:N4"/>
    <mergeCell ref="L7:N13"/>
  </mergeCells>
  <dataValidations count="8">
    <dataValidation type="whole" allowBlank="1" showInputMessage="1" showErrorMessage="1" errorTitle="Not a valid number" error="Please hold correct number of ball" promptTitle="Numbers of ball" prompt="_x000a_Please enter a whole number between 0 to 9" sqref="E4" xr:uid="{6435782E-B23D-44F2-8F2D-BF9E3742A6EA}">
      <formula1>0</formula1>
      <formula2>9</formula2>
    </dataValidation>
    <dataValidation type="date" allowBlank="1" showInputMessage="1" showErrorMessage="1" errorTitle="wrong date" error="yor have enter wrong date" promptTitle="Select the date" prompt="please enter date between 1 to 15 only" sqref="C7:C12" xr:uid="{1DC21877-087B-4500-B809-A5EE88AC9F47}">
      <formula1>45689</formula1>
      <formula2>45703</formula2>
    </dataValidation>
    <dataValidation type="whole" allowBlank="1" showInputMessage="1" showErrorMessage="1" errorTitle="Wrong Number" error="Please put correct number" promptTitle="Type Correct Number of ball" prompt="Put number of ball between 0 to 15 only" sqref="O4" xr:uid="{8BA23014-8A2E-47E9-A35B-74650CF78458}">
      <formula1>0</formula1>
      <formula2>15</formula2>
    </dataValidation>
    <dataValidation type="date" allowBlank="1" showInputMessage="1" showErrorMessage="1" errorTitle="Wrong Data" error="Put The Correct Exam Date" promptTitle="Please Enter Exam Date" prompt="Enter Date Between 1/2/2025 To 15/2/2025" sqref="O7:O13" xr:uid="{DA938BA3-E3EA-4800-B8B7-5386A1B7030E}">
      <formula1>45689</formula1>
      <formula2>45703</formula2>
    </dataValidation>
    <dataValidation type="whole" allowBlank="1" showInputMessage="1" showErrorMessage="1" errorTitle="stop wrong number" error="enter valid number between 1 to 30" promptTitle="kindly put the number" prompt="please enter number btween 1 to 30" sqref="H10" xr:uid="{7A4B9DE7-FC5C-4B71-A8BD-C2CA1E65D5AC}">
      <formula1>1</formula1>
      <formula2>30</formula2>
    </dataValidation>
    <dataValidation type="date" allowBlank="1" showInputMessage="1" showErrorMessage="1" errorTitle="wrong date" error="please enter correct date" promptTitle="please enter date of Feb" prompt="kindly enter date between 1-feb to 15-feb" sqref="E7:E18" xr:uid="{2975C2B4-F072-4469-86CB-385E66050F51}">
      <formula1>45689</formula1>
      <formula2>45703</formula2>
    </dataValidation>
    <dataValidation type="custom" showInputMessage="1" showErrorMessage="1" errorTitle="Put Correct Value" error="Kindly put number in multipal of 100" promptTitle="Enter number in multiple of 100" prompt="Example 100,200,300 etc..." sqref="H12:H16" xr:uid="{7601D77B-0746-40CD-8329-F4806DB12336}">
      <formula1>(H12:H16)*100</formula1>
    </dataValidation>
    <dataValidation type="whole" allowBlank="1" showInputMessage="1" showErrorMessage="1" errorTitle="Put Correct Age" error="Please Enter Age between 21 To 35" promptTitle="Enter Age" prompt="Put Age between 21 to 35 Only" sqref="R4:R15" xr:uid="{9E347BE3-F998-429A-9DD8-F3820D070005}">
      <formula1>21</formula1>
      <formula2>35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EC6C-E737-42B5-AEF2-F8E597F577C1}">
  <sheetPr codeName="Sheet3">
    <tabColor rgb="FF00B0F0"/>
  </sheetPr>
  <dimension ref="A1:A5"/>
  <sheetViews>
    <sheetView workbookViewId="0">
      <selection activeCell="E15" sqref="E15"/>
    </sheetView>
  </sheetViews>
  <sheetFormatPr defaultRowHeight="15" x14ac:dyDescent="0.25"/>
  <sheetData>
    <row r="1" spans="1:1" ht="17.25" x14ac:dyDescent="0.3">
      <c r="A1" s="23" t="s">
        <v>25</v>
      </c>
    </row>
    <row r="2" spans="1:1" x14ac:dyDescent="0.25">
      <c r="A2" s="24" t="s">
        <v>26</v>
      </c>
    </row>
    <row r="3" spans="1:1" x14ac:dyDescent="0.25">
      <c r="A3" s="18" t="s">
        <v>27</v>
      </c>
    </row>
    <row r="4" spans="1:1" x14ac:dyDescent="0.25">
      <c r="A4" s="18" t="s">
        <v>28</v>
      </c>
    </row>
    <row r="5" spans="1:1" x14ac:dyDescent="0.25">
      <c r="A5" s="1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6EF3-D2AE-4959-9B9D-9D5B7484ED17}">
  <sheetPr codeName="Sheet4">
    <tabColor rgb="FF00B050"/>
  </sheetPr>
  <dimension ref="A1:AB31"/>
  <sheetViews>
    <sheetView workbookViewId="0">
      <selection activeCell="F13" sqref="F13"/>
    </sheetView>
  </sheetViews>
  <sheetFormatPr defaultRowHeight="15" x14ac:dyDescent="0.25"/>
  <cols>
    <col min="1" max="1" width="12.5703125" customWidth="1"/>
    <col min="2" max="2" width="10.140625" customWidth="1"/>
    <col min="3" max="3" width="10" customWidth="1"/>
    <col min="11" max="11" width="12.140625" bestFit="1" customWidth="1"/>
    <col min="13" max="13" width="12.140625" bestFit="1" customWidth="1"/>
    <col min="23" max="23" width="12.140625" bestFit="1" customWidth="1"/>
    <col min="24" max="24" width="9.42578125" customWidth="1"/>
    <col min="25" max="25" width="10.42578125" customWidth="1"/>
  </cols>
  <sheetData>
    <row r="1" spans="1:28" ht="17.25" x14ac:dyDescent="0.3">
      <c r="A1" s="43" t="s">
        <v>32</v>
      </c>
      <c r="M1" s="37" t="s">
        <v>34</v>
      </c>
      <c r="N1" s="37" t="s">
        <v>35</v>
      </c>
      <c r="O1" s="37" t="s">
        <v>36</v>
      </c>
      <c r="P1" s="37" t="s">
        <v>37</v>
      </c>
      <c r="R1" s="37" t="s">
        <v>34</v>
      </c>
      <c r="S1" s="37" t="s">
        <v>35</v>
      </c>
      <c r="T1" s="37" t="s">
        <v>36</v>
      </c>
      <c r="U1" s="37" t="s">
        <v>37</v>
      </c>
      <c r="W1" s="39" t="s">
        <v>34</v>
      </c>
      <c r="X1" s="39" t="s">
        <v>35</v>
      </c>
      <c r="Y1" s="39" t="s">
        <v>36</v>
      </c>
      <c r="Z1" s="39" t="s">
        <v>37</v>
      </c>
    </row>
    <row r="2" spans="1:28" ht="17.25" x14ac:dyDescent="0.3">
      <c r="A2" s="42" t="s">
        <v>33</v>
      </c>
      <c r="M2" s="38" t="s">
        <v>41</v>
      </c>
      <c r="N2" s="38">
        <v>7000</v>
      </c>
      <c r="O2" s="38" t="s">
        <v>42</v>
      </c>
      <c r="P2" s="38" t="s">
        <v>40</v>
      </c>
      <c r="R2" s="38" t="s">
        <v>38</v>
      </c>
      <c r="S2" s="38">
        <v>5000</v>
      </c>
      <c r="T2" s="38" t="s">
        <v>39</v>
      </c>
      <c r="U2" s="38" t="s">
        <v>40</v>
      </c>
      <c r="W2" s="40" t="s">
        <v>38</v>
      </c>
      <c r="X2" s="40">
        <v>5000</v>
      </c>
      <c r="Y2" s="40" t="s">
        <v>39</v>
      </c>
      <c r="Z2" s="40" t="s">
        <v>40</v>
      </c>
      <c r="AB2" s="43" t="s">
        <v>60</v>
      </c>
    </row>
    <row r="3" spans="1:28" ht="17.25" x14ac:dyDescent="0.3">
      <c r="A3" s="37" t="s">
        <v>34</v>
      </c>
      <c r="B3" s="37" t="s">
        <v>35</v>
      </c>
      <c r="C3" s="37" t="s">
        <v>36</v>
      </c>
      <c r="D3" s="37" t="s">
        <v>37</v>
      </c>
      <c r="M3" s="38" t="s">
        <v>41</v>
      </c>
      <c r="N3" s="38">
        <v>7200</v>
      </c>
      <c r="O3" s="38" t="s">
        <v>42</v>
      </c>
      <c r="P3" s="38" t="s">
        <v>45</v>
      </c>
      <c r="R3" s="38" t="s">
        <v>41</v>
      </c>
      <c r="S3" s="38">
        <v>7000</v>
      </c>
      <c r="T3" s="38" t="s">
        <v>42</v>
      </c>
      <c r="U3" s="38" t="s">
        <v>40</v>
      </c>
      <c r="W3" s="40" t="s">
        <v>41</v>
      </c>
      <c r="X3" s="40">
        <v>7000</v>
      </c>
      <c r="Y3" s="40" t="s">
        <v>42</v>
      </c>
      <c r="Z3" s="40" t="s">
        <v>40</v>
      </c>
      <c r="AB3" s="42" t="s">
        <v>61</v>
      </c>
    </row>
    <row r="4" spans="1:28" ht="17.25" x14ac:dyDescent="0.3">
      <c r="A4" s="38" t="s">
        <v>41</v>
      </c>
      <c r="B4" s="38">
        <v>7000</v>
      </c>
      <c r="C4" s="38" t="s">
        <v>42</v>
      </c>
      <c r="D4" s="38" t="s">
        <v>40</v>
      </c>
      <c r="F4" s="43" t="s">
        <v>48</v>
      </c>
      <c r="M4" s="38" t="s">
        <v>41</v>
      </c>
      <c r="N4" s="38">
        <v>7500</v>
      </c>
      <c r="O4" s="38" t="s">
        <v>42</v>
      </c>
      <c r="P4" s="38" t="s">
        <v>46</v>
      </c>
      <c r="R4" s="38" t="s">
        <v>43</v>
      </c>
      <c r="S4" s="38">
        <v>6500</v>
      </c>
      <c r="T4" s="38" t="s">
        <v>44</v>
      </c>
      <c r="U4" s="38" t="s">
        <v>40</v>
      </c>
      <c r="W4" s="40" t="s">
        <v>43</v>
      </c>
      <c r="X4" s="40">
        <v>6500</v>
      </c>
      <c r="Y4" s="41" t="s">
        <v>44</v>
      </c>
      <c r="Z4" s="40" t="s">
        <v>40</v>
      </c>
      <c r="AB4" s="42" t="s">
        <v>62</v>
      </c>
    </row>
    <row r="5" spans="1:28" ht="17.25" x14ac:dyDescent="0.3">
      <c r="A5" s="38" t="s">
        <v>41</v>
      </c>
      <c r="B5" s="38">
        <v>7200</v>
      </c>
      <c r="C5" s="38" t="s">
        <v>42</v>
      </c>
      <c r="D5" s="38" t="s">
        <v>45</v>
      </c>
      <c r="F5" s="42" t="s">
        <v>49</v>
      </c>
      <c r="M5" s="38" t="s">
        <v>41</v>
      </c>
      <c r="N5" s="38">
        <v>7700</v>
      </c>
      <c r="O5" s="38" t="s">
        <v>42</v>
      </c>
      <c r="P5" s="38" t="s">
        <v>47</v>
      </c>
      <c r="R5" s="38" t="s">
        <v>38</v>
      </c>
      <c r="S5" s="38">
        <v>8000</v>
      </c>
      <c r="T5" s="38" t="s">
        <v>39</v>
      </c>
      <c r="U5" s="38" t="s">
        <v>45</v>
      </c>
      <c r="W5" s="40" t="s">
        <v>52</v>
      </c>
      <c r="X5" s="40">
        <v>7200</v>
      </c>
      <c r="Y5" s="40" t="s">
        <v>53</v>
      </c>
      <c r="Z5" s="40" t="s">
        <v>40</v>
      </c>
      <c r="AB5" s="42" t="s">
        <v>63</v>
      </c>
    </row>
    <row r="6" spans="1:28" ht="17.25" x14ac:dyDescent="0.3">
      <c r="A6" s="38" t="s">
        <v>41</v>
      </c>
      <c r="B6" s="38">
        <v>7500</v>
      </c>
      <c r="C6" s="38" t="s">
        <v>42</v>
      </c>
      <c r="D6" s="38" t="s">
        <v>46</v>
      </c>
      <c r="F6" s="44"/>
      <c r="M6" s="38" t="s">
        <v>38</v>
      </c>
      <c r="N6" s="38">
        <v>5000</v>
      </c>
      <c r="O6" s="38" t="s">
        <v>39</v>
      </c>
      <c r="P6" s="38" t="s">
        <v>40</v>
      </c>
      <c r="R6" s="38" t="s">
        <v>41</v>
      </c>
      <c r="S6" s="38">
        <v>7200</v>
      </c>
      <c r="T6" s="38" t="s">
        <v>42</v>
      </c>
      <c r="U6" s="38" t="s">
        <v>45</v>
      </c>
      <c r="W6" s="40" t="s">
        <v>54</v>
      </c>
      <c r="X6" s="40">
        <v>6700</v>
      </c>
      <c r="Y6" s="40" t="s">
        <v>55</v>
      </c>
      <c r="Z6" s="40" t="s">
        <v>40</v>
      </c>
    </row>
    <row r="7" spans="1:28" ht="17.25" x14ac:dyDescent="0.3">
      <c r="A7" s="38" t="s">
        <v>41</v>
      </c>
      <c r="B7" s="38">
        <v>7700</v>
      </c>
      <c r="C7" s="38" t="s">
        <v>42</v>
      </c>
      <c r="D7" s="38" t="s">
        <v>47</v>
      </c>
      <c r="F7" s="46" t="s">
        <v>50</v>
      </c>
      <c r="M7" s="38" t="s">
        <v>38</v>
      </c>
      <c r="N7" s="38">
        <v>6000</v>
      </c>
      <c r="O7" s="38" t="s">
        <v>39</v>
      </c>
      <c r="P7" s="38" t="s">
        <v>46</v>
      </c>
      <c r="R7" s="38" t="s">
        <v>43</v>
      </c>
      <c r="S7" s="38">
        <v>6800</v>
      </c>
      <c r="T7" s="38" t="s">
        <v>44</v>
      </c>
      <c r="U7" s="38" t="s">
        <v>45</v>
      </c>
      <c r="W7" s="40" t="s">
        <v>38</v>
      </c>
      <c r="X7" s="40">
        <v>8000</v>
      </c>
      <c r="Y7" s="40" t="s">
        <v>39</v>
      </c>
      <c r="Z7" s="40" t="s">
        <v>45</v>
      </c>
      <c r="AB7" s="46" t="s">
        <v>64</v>
      </c>
    </row>
    <row r="8" spans="1:28" ht="17.25" x14ac:dyDescent="0.3">
      <c r="A8" s="38" t="s">
        <v>38</v>
      </c>
      <c r="B8" s="38">
        <v>5000</v>
      </c>
      <c r="C8" s="38" t="s">
        <v>39</v>
      </c>
      <c r="D8" s="38" t="s">
        <v>40</v>
      </c>
      <c r="F8" s="45" t="s">
        <v>51</v>
      </c>
      <c r="M8" s="38" t="s">
        <v>38</v>
      </c>
      <c r="N8" s="38">
        <v>8000</v>
      </c>
      <c r="O8" s="38" t="s">
        <v>39</v>
      </c>
      <c r="P8" s="38" t="s">
        <v>45</v>
      </c>
      <c r="R8" s="38" t="s">
        <v>38</v>
      </c>
      <c r="S8" s="38">
        <v>6000</v>
      </c>
      <c r="T8" s="38" t="s">
        <v>39</v>
      </c>
      <c r="U8" s="38" t="s">
        <v>46</v>
      </c>
      <c r="W8" s="40" t="s">
        <v>41</v>
      </c>
      <c r="X8" s="40">
        <v>7200</v>
      </c>
      <c r="Y8" s="40" t="s">
        <v>42</v>
      </c>
      <c r="Z8" s="40" t="s">
        <v>45</v>
      </c>
      <c r="AB8" s="45" t="s">
        <v>65</v>
      </c>
    </row>
    <row r="9" spans="1:28" ht="17.25" x14ac:dyDescent="0.3">
      <c r="A9" s="38" t="s">
        <v>38</v>
      </c>
      <c r="B9" s="38">
        <v>8000</v>
      </c>
      <c r="C9" s="38" t="s">
        <v>39</v>
      </c>
      <c r="D9" s="38" t="s">
        <v>45</v>
      </c>
      <c r="M9" s="38" t="s">
        <v>38</v>
      </c>
      <c r="N9" s="38">
        <v>9000</v>
      </c>
      <c r="O9" s="38" t="s">
        <v>39</v>
      </c>
      <c r="P9" s="38" t="s">
        <v>47</v>
      </c>
      <c r="R9" s="38" t="s">
        <v>41</v>
      </c>
      <c r="S9" s="38">
        <v>7500</v>
      </c>
      <c r="T9" s="38" t="s">
        <v>42</v>
      </c>
      <c r="U9" s="38" t="s">
        <v>46</v>
      </c>
      <c r="W9" s="40" t="s">
        <v>43</v>
      </c>
      <c r="X9" s="40">
        <v>6800</v>
      </c>
      <c r="Y9" s="41" t="s">
        <v>44</v>
      </c>
      <c r="Z9" s="40" t="s">
        <v>45</v>
      </c>
      <c r="AB9" s="45" t="s">
        <v>66</v>
      </c>
    </row>
    <row r="10" spans="1:28" ht="17.25" x14ac:dyDescent="0.3">
      <c r="A10" s="38" t="s">
        <v>38</v>
      </c>
      <c r="B10" s="38">
        <v>6000</v>
      </c>
      <c r="C10" s="38" t="s">
        <v>39</v>
      </c>
      <c r="D10" s="38" t="s">
        <v>46</v>
      </c>
      <c r="M10" s="38" t="s">
        <v>43</v>
      </c>
      <c r="N10" s="38">
        <v>6500</v>
      </c>
      <c r="O10" s="38" t="s">
        <v>44</v>
      </c>
      <c r="P10" s="38" t="s">
        <v>40</v>
      </c>
      <c r="R10" s="38" t="s">
        <v>43</v>
      </c>
      <c r="S10" s="38">
        <v>7000</v>
      </c>
      <c r="T10" s="38" t="s">
        <v>44</v>
      </c>
      <c r="U10" s="38" t="s">
        <v>46</v>
      </c>
      <c r="W10" s="40" t="s">
        <v>52</v>
      </c>
      <c r="X10" s="40">
        <v>7500</v>
      </c>
      <c r="Y10" s="40" t="s">
        <v>53</v>
      </c>
      <c r="Z10" s="40" t="s">
        <v>45</v>
      </c>
    </row>
    <row r="11" spans="1:28" ht="18.75" x14ac:dyDescent="0.3">
      <c r="A11" s="38" t="s">
        <v>38</v>
      </c>
      <c r="B11" s="38">
        <v>9000</v>
      </c>
      <c r="C11" s="38" t="s">
        <v>39</v>
      </c>
      <c r="D11" s="38" t="s">
        <v>47</v>
      </c>
      <c r="F11" s="37" t="s">
        <v>34</v>
      </c>
      <c r="G11" s="37" t="s">
        <v>35</v>
      </c>
      <c r="H11" s="37" t="s">
        <v>36</v>
      </c>
      <c r="I11" s="37" t="s">
        <v>37</v>
      </c>
      <c r="M11" s="38" t="s">
        <v>43</v>
      </c>
      <c r="N11" s="38">
        <v>6800</v>
      </c>
      <c r="O11" s="38" t="s">
        <v>44</v>
      </c>
      <c r="P11" s="38" t="s">
        <v>45</v>
      </c>
      <c r="R11" s="38" t="s">
        <v>38</v>
      </c>
      <c r="S11" s="38">
        <v>9000</v>
      </c>
      <c r="T11" s="38" t="s">
        <v>39</v>
      </c>
      <c r="U11" s="38" t="s">
        <v>47</v>
      </c>
      <c r="W11" s="40" t="s">
        <v>54</v>
      </c>
      <c r="X11" s="40">
        <v>6900</v>
      </c>
      <c r="Y11" s="40" t="s">
        <v>55</v>
      </c>
      <c r="Z11" s="40" t="s">
        <v>45</v>
      </c>
      <c r="AB11" s="47" t="s">
        <v>67</v>
      </c>
    </row>
    <row r="12" spans="1:28" ht="17.25" x14ac:dyDescent="0.3">
      <c r="A12" s="38" t="s">
        <v>43</v>
      </c>
      <c r="B12" s="38">
        <v>6500</v>
      </c>
      <c r="C12" s="38" t="s">
        <v>44</v>
      </c>
      <c r="D12" s="38" t="s">
        <v>40</v>
      </c>
      <c r="F12" s="78" t="s">
        <v>41</v>
      </c>
      <c r="G12" s="78">
        <v>7000</v>
      </c>
      <c r="H12" s="78" t="s">
        <v>42</v>
      </c>
      <c r="I12" s="78" t="s">
        <v>40</v>
      </c>
      <c r="M12" s="38" t="s">
        <v>43</v>
      </c>
      <c r="N12" s="38">
        <v>7000</v>
      </c>
      <c r="O12" s="38" t="s">
        <v>44</v>
      </c>
      <c r="P12" s="38" t="s">
        <v>46</v>
      </c>
      <c r="R12" s="38" t="s">
        <v>41</v>
      </c>
      <c r="S12" s="38">
        <v>7700</v>
      </c>
      <c r="T12" s="38" t="s">
        <v>42</v>
      </c>
      <c r="U12" s="38" t="s">
        <v>47</v>
      </c>
      <c r="W12" s="40" t="s">
        <v>38</v>
      </c>
      <c r="X12" s="40">
        <v>6000</v>
      </c>
      <c r="Y12" s="40" t="s">
        <v>39</v>
      </c>
      <c r="Z12" s="40" t="s">
        <v>46</v>
      </c>
    </row>
    <row r="13" spans="1:28" ht="17.25" x14ac:dyDescent="0.3">
      <c r="A13" s="38" t="s">
        <v>43</v>
      </c>
      <c r="B13" s="38">
        <v>6800</v>
      </c>
      <c r="C13" s="38" t="s">
        <v>44</v>
      </c>
      <c r="D13" s="38" t="s">
        <v>45</v>
      </c>
      <c r="F13" s="79" t="s">
        <v>41</v>
      </c>
      <c r="G13" s="79">
        <v>7200</v>
      </c>
      <c r="H13" s="79" t="s">
        <v>42</v>
      </c>
      <c r="I13" s="79" t="s">
        <v>45</v>
      </c>
      <c r="M13" s="38" t="s">
        <v>43</v>
      </c>
      <c r="N13" s="38">
        <v>7300</v>
      </c>
      <c r="O13" s="38" t="s">
        <v>44</v>
      </c>
      <c r="P13" s="38" t="s">
        <v>47</v>
      </c>
      <c r="R13" s="38" t="s">
        <v>43</v>
      </c>
      <c r="S13" s="38">
        <v>7300</v>
      </c>
      <c r="T13" s="38" t="s">
        <v>44</v>
      </c>
      <c r="U13" s="38" t="s">
        <v>47</v>
      </c>
      <c r="W13" s="40" t="s">
        <v>41</v>
      </c>
      <c r="X13" s="40">
        <v>7500</v>
      </c>
      <c r="Y13" s="40" t="s">
        <v>42</v>
      </c>
      <c r="Z13" s="40" t="s">
        <v>46</v>
      </c>
    </row>
    <row r="14" spans="1:28" ht="17.25" x14ac:dyDescent="0.3">
      <c r="A14" s="38" t="s">
        <v>43</v>
      </c>
      <c r="B14" s="38">
        <v>7000</v>
      </c>
      <c r="C14" s="38" t="s">
        <v>44</v>
      </c>
      <c r="D14" s="38" t="s">
        <v>46</v>
      </c>
      <c r="F14" s="77" t="s">
        <v>41</v>
      </c>
      <c r="G14" s="77">
        <v>7500</v>
      </c>
      <c r="H14" s="77" t="s">
        <v>42</v>
      </c>
      <c r="I14" s="77" t="s">
        <v>46</v>
      </c>
      <c r="W14" s="40" t="s">
        <v>43</v>
      </c>
      <c r="X14" s="40">
        <v>7000</v>
      </c>
      <c r="Y14" s="41" t="s">
        <v>44</v>
      </c>
      <c r="Z14" s="40" t="s">
        <v>46</v>
      </c>
    </row>
    <row r="15" spans="1:28" ht="17.25" x14ac:dyDescent="0.3">
      <c r="A15" s="38" t="s">
        <v>43</v>
      </c>
      <c r="B15" s="38">
        <v>7300</v>
      </c>
      <c r="C15" s="38" t="s">
        <v>44</v>
      </c>
      <c r="D15" s="38" t="s">
        <v>47</v>
      </c>
      <c r="F15" s="80" t="s">
        <v>41</v>
      </c>
      <c r="G15" s="80">
        <v>7700</v>
      </c>
      <c r="H15" s="80" t="s">
        <v>42</v>
      </c>
      <c r="I15" s="80" t="s">
        <v>47</v>
      </c>
      <c r="W15" s="40" t="s">
        <v>52</v>
      </c>
      <c r="X15" s="40">
        <v>7800</v>
      </c>
      <c r="Y15" s="40" t="s">
        <v>53</v>
      </c>
      <c r="Z15" s="40" t="s">
        <v>46</v>
      </c>
    </row>
    <row r="16" spans="1:28" ht="17.25" x14ac:dyDescent="0.3">
      <c r="F16" s="76" t="s">
        <v>38</v>
      </c>
      <c r="G16" s="76">
        <v>5000</v>
      </c>
      <c r="H16" s="76" t="s">
        <v>39</v>
      </c>
      <c r="I16" s="76" t="s">
        <v>40</v>
      </c>
      <c r="W16" s="40" t="s">
        <v>54</v>
      </c>
      <c r="X16" s="40">
        <v>7100</v>
      </c>
      <c r="Y16" s="40" t="s">
        <v>55</v>
      </c>
      <c r="Z16" s="40" t="s">
        <v>46</v>
      </c>
    </row>
    <row r="17" spans="6:26" ht="17.25" x14ac:dyDescent="0.3">
      <c r="F17" s="76" t="s">
        <v>38</v>
      </c>
      <c r="G17" s="76">
        <v>8000</v>
      </c>
      <c r="H17" s="76" t="s">
        <v>39</v>
      </c>
      <c r="I17" s="76" t="s">
        <v>45</v>
      </c>
      <c r="W17" s="40" t="s">
        <v>38</v>
      </c>
      <c r="X17" s="40">
        <v>9000</v>
      </c>
      <c r="Y17" s="40" t="s">
        <v>39</v>
      </c>
      <c r="Z17" s="40" t="s">
        <v>47</v>
      </c>
    </row>
    <row r="18" spans="6:26" ht="17.25" x14ac:dyDescent="0.3">
      <c r="F18" s="76" t="s">
        <v>38</v>
      </c>
      <c r="G18" s="76">
        <v>6000</v>
      </c>
      <c r="H18" s="76" t="s">
        <v>39</v>
      </c>
      <c r="I18" s="76" t="s">
        <v>46</v>
      </c>
      <c r="W18" s="40" t="s">
        <v>41</v>
      </c>
      <c r="X18" s="40">
        <v>7700</v>
      </c>
      <c r="Y18" s="40" t="s">
        <v>42</v>
      </c>
      <c r="Z18" s="40" t="s">
        <v>47</v>
      </c>
    </row>
    <row r="19" spans="6:26" ht="17.25" x14ac:dyDescent="0.3">
      <c r="F19" s="76" t="s">
        <v>38</v>
      </c>
      <c r="G19" s="76">
        <v>9000</v>
      </c>
      <c r="H19" s="76" t="s">
        <v>39</v>
      </c>
      <c r="I19" s="76" t="s">
        <v>47</v>
      </c>
      <c r="W19" s="40" t="s">
        <v>43</v>
      </c>
      <c r="X19" s="40">
        <v>7300</v>
      </c>
      <c r="Y19" s="41" t="s">
        <v>44</v>
      </c>
      <c r="Z19" s="40" t="s">
        <v>47</v>
      </c>
    </row>
    <row r="20" spans="6:26" ht="17.25" x14ac:dyDescent="0.3">
      <c r="F20" s="38" t="s">
        <v>43</v>
      </c>
      <c r="G20" s="38">
        <v>6500</v>
      </c>
      <c r="H20" s="38" t="s">
        <v>44</v>
      </c>
      <c r="I20" s="38" t="s">
        <v>40</v>
      </c>
      <c r="W20" s="40" t="s">
        <v>52</v>
      </c>
      <c r="X20" s="40">
        <v>8000</v>
      </c>
      <c r="Y20" s="40" t="s">
        <v>53</v>
      </c>
      <c r="Z20" s="40" t="s">
        <v>47</v>
      </c>
    </row>
    <row r="21" spans="6:26" ht="17.25" x14ac:dyDescent="0.3">
      <c r="F21" s="38" t="s">
        <v>43</v>
      </c>
      <c r="G21" s="38">
        <v>6800</v>
      </c>
      <c r="H21" s="38" t="s">
        <v>44</v>
      </c>
      <c r="I21" s="38" t="s">
        <v>45</v>
      </c>
      <c r="W21" s="40" t="s">
        <v>54</v>
      </c>
      <c r="X21" s="40">
        <v>7400</v>
      </c>
      <c r="Y21" s="40" t="s">
        <v>55</v>
      </c>
      <c r="Z21" s="40" t="s">
        <v>47</v>
      </c>
    </row>
    <row r="22" spans="6:26" ht="17.25" x14ac:dyDescent="0.3">
      <c r="F22" s="38" t="s">
        <v>43</v>
      </c>
      <c r="G22" s="38">
        <v>7000</v>
      </c>
      <c r="H22" s="38" t="s">
        <v>44</v>
      </c>
      <c r="I22" s="38" t="s">
        <v>46</v>
      </c>
      <c r="W22" s="40" t="s">
        <v>56</v>
      </c>
      <c r="X22" s="40">
        <v>6200</v>
      </c>
      <c r="Y22" s="40" t="s">
        <v>57</v>
      </c>
      <c r="Z22" s="40" t="s">
        <v>40</v>
      </c>
    </row>
    <row r="23" spans="6:26" ht="17.25" x14ac:dyDescent="0.3">
      <c r="F23" s="38" t="s">
        <v>43</v>
      </c>
      <c r="G23" s="38">
        <v>7300</v>
      </c>
      <c r="H23" s="38" t="s">
        <v>44</v>
      </c>
      <c r="I23" s="38" t="s">
        <v>47</v>
      </c>
      <c r="W23" s="40" t="s">
        <v>58</v>
      </c>
      <c r="X23" s="40">
        <v>6800</v>
      </c>
      <c r="Y23" s="40" t="s">
        <v>59</v>
      </c>
      <c r="Z23" s="40" t="s">
        <v>40</v>
      </c>
    </row>
    <row r="24" spans="6:26" ht="17.25" x14ac:dyDescent="0.3">
      <c r="W24" s="40" t="s">
        <v>56</v>
      </c>
      <c r="X24" s="40">
        <v>7100</v>
      </c>
      <c r="Y24" s="40" t="s">
        <v>57</v>
      </c>
      <c r="Z24" s="40" t="s">
        <v>45</v>
      </c>
    </row>
    <row r="25" spans="6:26" ht="17.25" x14ac:dyDescent="0.3">
      <c r="W25" s="40" t="s">
        <v>58</v>
      </c>
      <c r="X25" s="40">
        <v>7200</v>
      </c>
      <c r="Y25" s="40" t="s">
        <v>59</v>
      </c>
      <c r="Z25" s="40" t="s">
        <v>45</v>
      </c>
    </row>
    <row r="26" spans="6:26" ht="17.25" x14ac:dyDescent="0.3">
      <c r="W26" s="40" t="s">
        <v>56</v>
      </c>
      <c r="X26" s="40">
        <v>7300</v>
      </c>
      <c r="Y26" s="40" t="s">
        <v>57</v>
      </c>
      <c r="Z26" s="40" t="s">
        <v>46</v>
      </c>
    </row>
    <row r="27" spans="6:26" ht="17.25" x14ac:dyDescent="0.3">
      <c r="W27" s="40" t="s">
        <v>58</v>
      </c>
      <c r="X27" s="40">
        <v>7500</v>
      </c>
      <c r="Y27" s="40" t="s">
        <v>59</v>
      </c>
      <c r="Z27" s="40" t="s">
        <v>46</v>
      </c>
    </row>
    <row r="28" spans="6:26" ht="17.25" x14ac:dyDescent="0.3">
      <c r="W28" s="40" t="s">
        <v>56</v>
      </c>
      <c r="X28" s="40">
        <v>7800</v>
      </c>
      <c r="Y28" s="40" t="s">
        <v>57</v>
      </c>
      <c r="Z28" s="40" t="s">
        <v>47</v>
      </c>
    </row>
    <row r="29" spans="6:26" ht="17.25" x14ac:dyDescent="0.3">
      <c r="W29" s="40" t="s">
        <v>58</v>
      </c>
      <c r="X29" s="40">
        <v>7900</v>
      </c>
      <c r="Y29" s="40" t="s">
        <v>59</v>
      </c>
      <c r="Z29" s="40" t="s">
        <v>47</v>
      </c>
    </row>
    <row r="30" spans="6:26" ht="17.25" x14ac:dyDescent="0.3">
      <c r="W30" s="40" t="s">
        <v>43</v>
      </c>
      <c r="X30" s="40">
        <v>7500</v>
      </c>
      <c r="Y30" s="41" t="s">
        <v>44</v>
      </c>
      <c r="Z30" s="40" t="s">
        <v>40</v>
      </c>
    </row>
    <row r="31" spans="6:26" ht="17.25" x14ac:dyDescent="0.3">
      <c r="W31" s="40" t="s">
        <v>52</v>
      </c>
      <c r="X31" s="40">
        <v>7300</v>
      </c>
      <c r="Y31" s="40" t="s">
        <v>53</v>
      </c>
      <c r="Z31" s="40" t="s">
        <v>40</v>
      </c>
    </row>
  </sheetData>
  <sortState xmlns:xlrd2="http://schemas.microsoft.com/office/spreadsheetml/2017/richdata2" ref="F12:I23">
    <sortCondition ref="F12:F23"/>
    <sortCondition ref="I12:I23"/>
    <sortCondition ref="H12:H23"/>
    <sortCondition ref="G12:G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E9EF-FF06-4B44-941C-EB1A0A2A2E66}">
  <sheetPr codeName="Sheet5">
    <tabColor rgb="FFFF0000"/>
  </sheetPr>
  <dimension ref="A1:J21"/>
  <sheetViews>
    <sheetView topLeftCell="A9" workbookViewId="0">
      <selection activeCell="A7" sqref="A7"/>
    </sheetView>
  </sheetViews>
  <sheetFormatPr defaultRowHeight="15" x14ac:dyDescent="0.25"/>
  <cols>
    <col min="1" max="1" width="13.28515625" customWidth="1"/>
    <col min="3" max="3" width="12.140625" bestFit="1" customWidth="1"/>
    <col min="9" max="9" width="12.140625" customWidth="1"/>
    <col min="10" max="10" width="11.28515625" bestFit="1" customWidth="1"/>
  </cols>
  <sheetData>
    <row r="1" spans="1:10" ht="17.25" x14ac:dyDescent="0.3">
      <c r="A1" s="43" t="s">
        <v>68</v>
      </c>
      <c r="F1" s="53" t="s">
        <v>96</v>
      </c>
    </row>
    <row r="2" spans="1:10" ht="17.25" x14ac:dyDescent="0.3">
      <c r="A2" s="42" t="s">
        <v>69</v>
      </c>
      <c r="F2" s="42" t="s">
        <v>86</v>
      </c>
      <c r="I2" s="42" t="s">
        <v>92</v>
      </c>
    </row>
    <row r="3" spans="1:10" x14ac:dyDescent="0.25">
      <c r="A3" s="49" t="s">
        <v>70</v>
      </c>
      <c r="B3" s="49" t="s">
        <v>71</v>
      </c>
      <c r="C3" s="49" t="str">
        <f>A3&amp;" "&amp;B3</f>
        <v>Hello World</v>
      </c>
      <c r="F3" s="51" t="s">
        <v>70</v>
      </c>
      <c r="G3" s="51" t="str">
        <f>LEFT(F3,2)</f>
        <v>He</v>
      </c>
      <c r="I3" s="52" t="s">
        <v>70</v>
      </c>
      <c r="J3" s="52">
        <f>LEN(I3)</f>
        <v>5</v>
      </c>
    </row>
    <row r="4" spans="1:10" x14ac:dyDescent="0.25">
      <c r="A4" s="49" t="s">
        <v>72</v>
      </c>
      <c r="B4" s="49" t="s">
        <v>73</v>
      </c>
      <c r="C4" s="49" t="str">
        <f t="shared" ref="C4:C5" si="0">A4&amp;" "&amp;B4</f>
        <v>Ram Kumar</v>
      </c>
      <c r="F4" s="51" t="s">
        <v>72</v>
      </c>
      <c r="G4" s="51" t="str">
        <f t="shared" ref="G4:G5" si="1">LEFT(F4,2)</f>
        <v>Ra</v>
      </c>
      <c r="I4" s="52" t="s">
        <v>72</v>
      </c>
      <c r="J4" s="52">
        <f t="shared" ref="J4:J5" si="2">LEN(I4)</f>
        <v>3</v>
      </c>
    </row>
    <row r="5" spans="1:10" x14ac:dyDescent="0.25">
      <c r="A5" s="49" t="s">
        <v>74</v>
      </c>
      <c r="B5" s="49" t="s">
        <v>75</v>
      </c>
      <c r="C5" s="49" t="str">
        <f t="shared" si="0"/>
        <v>Shyam Singh</v>
      </c>
      <c r="F5" s="51" t="s">
        <v>74</v>
      </c>
      <c r="G5" s="51" t="str">
        <f t="shared" si="1"/>
        <v>Sh</v>
      </c>
      <c r="I5" s="52" t="s">
        <v>74</v>
      </c>
      <c r="J5" s="52">
        <f t="shared" si="2"/>
        <v>5</v>
      </c>
    </row>
    <row r="6" spans="1:10" ht="17.25" x14ac:dyDescent="0.3">
      <c r="I6" s="53" t="s">
        <v>95</v>
      </c>
    </row>
    <row r="7" spans="1:10" ht="18.75" x14ac:dyDescent="0.3">
      <c r="A7" s="50" t="s">
        <v>76</v>
      </c>
      <c r="F7" s="50" t="s">
        <v>87</v>
      </c>
      <c r="I7" s="50" t="s">
        <v>93</v>
      </c>
    </row>
    <row r="9" spans="1:10" ht="17.25" x14ac:dyDescent="0.3">
      <c r="A9" s="42" t="s">
        <v>81</v>
      </c>
      <c r="F9" s="42" t="s">
        <v>88</v>
      </c>
      <c r="I9" s="42" t="s">
        <v>94</v>
      </c>
    </row>
    <row r="10" spans="1:10" x14ac:dyDescent="0.25">
      <c r="A10" s="49" t="s">
        <v>77</v>
      </c>
      <c r="B10" s="49" t="s">
        <v>70</v>
      </c>
      <c r="C10" s="49" t="s">
        <v>71</v>
      </c>
      <c r="F10" s="51" t="s">
        <v>70</v>
      </c>
      <c r="G10" s="51" t="str">
        <f>RIGHT(F10,2)</f>
        <v>lo</v>
      </c>
      <c r="I10" s="52" t="s">
        <v>70</v>
      </c>
      <c r="J10" s="52">
        <f>FIND("l",I10)</f>
        <v>3</v>
      </c>
    </row>
    <row r="11" spans="1:10" x14ac:dyDescent="0.25">
      <c r="A11" s="49" t="s">
        <v>78</v>
      </c>
      <c r="B11" s="49" t="s">
        <v>72</v>
      </c>
      <c r="C11" s="49" t="s">
        <v>73</v>
      </c>
      <c r="F11" s="51" t="s">
        <v>72</v>
      </c>
      <c r="G11" s="51" t="str">
        <f t="shared" ref="G11:G12" si="3">RIGHT(F11,2)</f>
        <v>am</v>
      </c>
      <c r="I11" s="52" t="s">
        <v>72</v>
      </c>
      <c r="J11" s="52">
        <f>FIND("a",I11)</f>
        <v>2</v>
      </c>
    </row>
    <row r="12" spans="1:10" x14ac:dyDescent="0.25">
      <c r="A12" s="49" t="s">
        <v>79</v>
      </c>
      <c r="B12" s="49" t="s">
        <v>74</v>
      </c>
      <c r="C12" s="49" t="s">
        <v>80</v>
      </c>
      <c r="F12" s="51" t="s">
        <v>74</v>
      </c>
      <c r="G12" s="51" t="str">
        <f t="shared" si="3"/>
        <v>am</v>
      </c>
      <c r="I12" s="52" t="s">
        <v>74</v>
      </c>
      <c r="J12" s="52">
        <f>FIND("y",I12)</f>
        <v>3</v>
      </c>
    </row>
    <row r="13" spans="1:10" ht="17.25" x14ac:dyDescent="0.3">
      <c r="I13" s="53" t="s">
        <v>98</v>
      </c>
    </row>
    <row r="14" spans="1:10" ht="18.75" x14ac:dyDescent="0.3">
      <c r="A14" s="50" t="s">
        <v>82</v>
      </c>
      <c r="F14" s="50" t="s">
        <v>89</v>
      </c>
      <c r="I14" s="50" t="s">
        <v>97</v>
      </c>
    </row>
    <row r="15" spans="1:10" ht="18.75" x14ac:dyDescent="0.3">
      <c r="A15" s="50" t="s">
        <v>83</v>
      </c>
    </row>
    <row r="16" spans="1:10" ht="18.75" x14ac:dyDescent="0.3">
      <c r="A16" s="50" t="s">
        <v>84</v>
      </c>
      <c r="F16" s="42" t="s">
        <v>90</v>
      </c>
      <c r="I16" s="42" t="s">
        <v>99</v>
      </c>
    </row>
    <row r="17" spans="1:10" ht="18.75" x14ac:dyDescent="0.3">
      <c r="A17" s="50" t="s">
        <v>85</v>
      </c>
      <c r="F17" s="51" t="s">
        <v>70</v>
      </c>
      <c r="G17" s="51" t="str">
        <f>MID(F17,2,2)</f>
        <v>el</v>
      </c>
      <c r="I17" s="52" t="s">
        <v>100</v>
      </c>
      <c r="J17" s="52" t="str">
        <f>SUBSTITUTE(I17,"Kumari","Kumar")</f>
        <v>Ram Kumar</v>
      </c>
    </row>
    <row r="18" spans="1:10" x14ac:dyDescent="0.25">
      <c r="F18" s="51" t="s">
        <v>72</v>
      </c>
      <c r="G18" s="51" t="str">
        <f t="shared" ref="G18:G19" si="4">MID(F18,2,2)</f>
        <v>am</v>
      </c>
      <c r="I18" s="52" t="s">
        <v>100</v>
      </c>
      <c r="J18" s="52" t="str">
        <f>SUBSTITUTE(I18,"kumari","kumar")</f>
        <v>Ram Kumari</v>
      </c>
    </row>
    <row r="19" spans="1:10" x14ac:dyDescent="0.25">
      <c r="F19" s="51" t="s">
        <v>74</v>
      </c>
      <c r="G19" s="51" t="str">
        <f t="shared" si="4"/>
        <v>hy</v>
      </c>
    </row>
    <row r="20" spans="1:10" ht="18.75" x14ac:dyDescent="0.3">
      <c r="I20" s="50" t="s">
        <v>101</v>
      </c>
    </row>
    <row r="21" spans="1:10" ht="18.75" x14ac:dyDescent="0.3">
      <c r="F21" s="5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B9F8-5542-4EF9-A128-9F587C8960D6}">
  <sheetPr codeName="Sheet6">
    <tabColor rgb="FFFFFF00"/>
  </sheetPr>
  <dimension ref="A1:M15"/>
  <sheetViews>
    <sheetView workbookViewId="0">
      <selection activeCell="J14" sqref="J14"/>
    </sheetView>
  </sheetViews>
  <sheetFormatPr defaultRowHeight="15" x14ac:dyDescent="0.25"/>
  <cols>
    <col min="1" max="1" width="11.5703125" customWidth="1"/>
  </cols>
  <sheetData>
    <row r="1" spans="1:13" ht="17.25" x14ac:dyDescent="0.3">
      <c r="A1" s="43" t="s">
        <v>102</v>
      </c>
    </row>
    <row r="2" spans="1:13" ht="17.25" x14ac:dyDescent="0.3">
      <c r="G2" s="42" t="s">
        <v>113</v>
      </c>
      <c r="K2" s="42" t="s">
        <v>118</v>
      </c>
    </row>
    <row r="3" spans="1:13" ht="17.25" x14ac:dyDescent="0.3">
      <c r="A3" s="54" t="s">
        <v>103</v>
      </c>
      <c r="B3" s="54" t="s">
        <v>104</v>
      </c>
      <c r="C3" s="42" t="s">
        <v>113</v>
      </c>
      <c r="G3" s="54" t="s">
        <v>103</v>
      </c>
      <c r="H3" s="54" t="s">
        <v>105</v>
      </c>
      <c r="I3" s="54" t="s">
        <v>104</v>
      </c>
      <c r="K3" s="54" t="s">
        <v>103</v>
      </c>
      <c r="L3" s="54" t="s">
        <v>105</v>
      </c>
      <c r="M3" s="54" t="s">
        <v>104</v>
      </c>
    </row>
    <row r="4" spans="1:13" x14ac:dyDescent="0.25">
      <c r="A4" s="48" t="s">
        <v>109</v>
      </c>
      <c r="B4" s="48">
        <f>DSUM(A6:E13,C6,A3:A4)</f>
        <v>7</v>
      </c>
      <c r="G4" s="48" t="s">
        <v>108</v>
      </c>
      <c r="H4" s="48" t="s">
        <v>112</v>
      </c>
      <c r="I4" s="48">
        <f>DSUM(A6:E13,C6,G3:H4)</f>
        <v>2</v>
      </c>
      <c r="K4" s="48" t="s">
        <v>109</v>
      </c>
      <c r="L4" s="48" t="s">
        <v>110</v>
      </c>
      <c r="M4" s="48">
        <f>DCOUNT(A6:E13,D6,K3:L4)</f>
        <v>2</v>
      </c>
    </row>
    <row r="6" spans="1:13" ht="18.75" x14ac:dyDescent="0.3">
      <c r="A6" s="54" t="s">
        <v>103</v>
      </c>
      <c r="B6" s="54" t="s">
        <v>105</v>
      </c>
      <c r="C6" s="54" t="s">
        <v>104</v>
      </c>
      <c r="D6" s="54" t="s">
        <v>106</v>
      </c>
      <c r="E6" s="54" t="s">
        <v>107</v>
      </c>
      <c r="G6" s="50" t="s">
        <v>115</v>
      </c>
      <c r="L6" s="50" t="s">
        <v>119</v>
      </c>
    </row>
    <row r="7" spans="1:13" x14ac:dyDescent="0.25">
      <c r="A7" s="48" t="s">
        <v>108</v>
      </c>
      <c r="B7" s="48" t="s">
        <v>112</v>
      </c>
      <c r="C7" s="48">
        <v>2</v>
      </c>
      <c r="D7" s="48">
        <v>2000</v>
      </c>
      <c r="E7" s="48">
        <v>4000</v>
      </c>
    </row>
    <row r="8" spans="1:13" ht="17.25" x14ac:dyDescent="0.3">
      <c r="A8" s="48" t="s">
        <v>109</v>
      </c>
      <c r="B8" s="48" t="s">
        <v>110</v>
      </c>
      <c r="C8" s="48">
        <v>3</v>
      </c>
      <c r="D8" s="48">
        <v>3000</v>
      </c>
      <c r="E8" s="48">
        <v>9000</v>
      </c>
      <c r="G8" s="42" t="s">
        <v>116</v>
      </c>
      <c r="K8" s="42" t="s">
        <v>120</v>
      </c>
      <c r="L8" s="42" t="s">
        <v>121</v>
      </c>
    </row>
    <row r="9" spans="1:13" x14ac:dyDescent="0.25">
      <c r="A9" s="48" t="s">
        <v>108</v>
      </c>
      <c r="B9" s="48" t="s">
        <v>111</v>
      </c>
      <c r="C9" s="48">
        <v>2</v>
      </c>
      <c r="D9" s="48">
        <v>1000</v>
      </c>
      <c r="E9" s="48">
        <v>2000</v>
      </c>
      <c r="G9" s="54" t="s">
        <v>103</v>
      </c>
      <c r="H9" s="54" t="s">
        <v>105</v>
      </c>
      <c r="I9" s="54" t="s">
        <v>104</v>
      </c>
      <c r="K9" s="54" t="s">
        <v>103</v>
      </c>
      <c r="L9" s="54" t="s">
        <v>105</v>
      </c>
      <c r="M9" s="54" t="s">
        <v>104</v>
      </c>
    </row>
    <row r="10" spans="1:13" x14ac:dyDescent="0.25">
      <c r="A10" s="48" t="s">
        <v>109</v>
      </c>
      <c r="B10" s="48" t="s">
        <v>112</v>
      </c>
      <c r="C10" s="48">
        <v>1</v>
      </c>
      <c r="D10" s="48">
        <v>2000</v>
      </c>
      <c r="E10" s="48">
        <v>2000</v>
      </c>
      <c r="G10" s="48" t="s">
        <v>109</v>
      </c>
      <c r="H10" s="48" t="s">
        <v>110</v>
      </c>
      <c r="I10" s="48">
        <f>DAVERAGE(A6:E13,E6,G9:H10)</f>
        <v>5000</v>
      </c>
      <c r="K10" s="48" t="s">
        <v>109</v>
      </c>
      <c r="L10" s="48" t="s">
        <v>110</v>
      </c>
      <c r="M10" s="48">
        <f>DMIN(A6:E13,D6,K9:L10)</f>
        <v>1000</v>
      </c>
    </row>
    <row r="11" spans="1:13" x14ac:dyDescent="0.25">
      <c r="A11" s="48" t="s">
        <v>108</v>
      </c>
      <c r="B11" s="48" t="s">
        <v>110</v>
      </c>
      <c r="C11" s="48">
        <v>5</v>
      </c>
      <c r="D11" s="48">
        <v>1000</v>
      </c>
      <c r="E11" s="48">
        <v>5000</v>
      </c>
    </row>
    <row r="12" spans="1:13" ht="18.75" x14ac:dyDescent="0.3">
      <c r="A12" s="48" t="s">
        <v>109</v>
      </c>
      <c r="B12" s="48" t="s">
        <v>111</v>
      </c>
      <c r="C12" s="48">
        <v>2</v>
      </c>
      <c r="D12" s="48">
        <v>3000</v>
      </c>
      <c r="E12" s="48">
        <v>6000</v>
      </c>
      <c r="G12" s="50" t="s">
        <v>117</v>
      </c>
      <c r="L12" s="50" t="s">
        <v>122</v>
      </c>
    </row>
    <row r="13" spans="1:13" x14ac:dyDescent="0.25">
      <c r="A13" s="48" t="s">
        <v>109</v>
      </c>
      <c r="B13" s="48" t="s">
        <v>110</v>
      </c>
      <c r="C13" s="48">
        <v>1</v>
      </c>
      <c r="D13" s="48">
        <v>1000</v>
      </c>
      <c r="E13" s="48">
        <v>1000</v>
      </c>
    </row>
    <row r="15" spans="1:13" ht="18.75" x14ac:dyDescent="0.3">
      <c r="A15" s="50" t="s">
        <v>114</v>
      </c>
    </row>
  </sheetData>
  <hyperlinks>
    <hyperlink ref="B7" r:id="rId1" display="https://www.samsung.com/in/?srsltid=AfmBOoqcWUEb0y82JjRKyDVGoqjByLqYOyDGe_0tiJL0me3BVHyVdq0c" xr:uid="{F59D9714-A63B-4F44-8F61-5C54BA9E5CFF}"/>
    <hyperlink ref="B10" r:id="rId2" display="https://www.samsung.com/in/?srsltid=AfmBOoqcWUEb0y82JjRKyDVGoqjByLqYOyDGe_0tiJL0me3BVHyVdq0c" xr:uid="{34A54E26-9F1E-4E04-83DC-3EC9E077A021}"/>
    <hyperlink ref="H4" r:id="rId3" display="https://www.samsung.com/in/?srsltid=AfmBOoqcWUEb0y82JjRKyDVGoqjByLqYOyDGe_0tiJL0me3BVHyVdq0c" xr:uid="{E20A2C39-F096-4005-89E4-4B88DB165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8374-F40E-41AB-AC0F-AAA37E2F5DA5}">
  <sheetPr codeName="Sheet7">
    <tabColor theme="9" tint="0.39997558519241921"/>
  </sheetPr>
  <dimension ref="A1:R22"/>
  <sheetViews>
    <sheetView topLeftCell="A3" workbookViewId="0">
      <selection activeCell="N17" sqref="N17"/>
    </sheetView>
  </sheetViews>
  <sheetFormatPr defaultRowHeight="15" x14ac:dyDescent="0.25"/>
  <cols>
    <col min="4" max="4" width="10.5703125" bestFit="1" customWidth="1"/>
    <col min="7" max="7" width="11.85546875" bestFit="1" customWidth="1"/>
    <col min="13" max="13" width="11.7109375" customWidth="1"/>
    <col min="14" max="14" width="11.7109375" bestFit="1" customWidth="1"/>
    <col min="15" max="15" width="9.28515625" bestFit="1" customWidth="1"/>
  </cols>
  <sheetData>
    <row r="1" spans="1:18" ht="17.25" x14ac:dyDescent="0.3">
      <c r="A1" s="43" t="s">
        <v>123</v>
      </c>
    </row>
    <row r="2" spans="1:18" ht="18.75" x14ac:dyDescent="0.3">
      <c r="A2" s="42" t="s">
        <v>125</v>
      </c>
      <c r="D2" s="42" t="s">
        <v>127</v>
      </c>
      <c r="G2" s="42" t="s">
        <v>129</v>
      </c>
      <c r="I2" s="50"/>
      <c r="M2" s="42" t="s">
        <v>212</v>
      </c>
      <c r="Q2" t="s">
        <v>215</v>
      </c>
    </row>
    <row r="3" spans="1:18" x14ac:dyDescent="0.25">
      <c r="A3" s="55" t="s">
        <v>124</v>
      </c>
      <c r="D3" s="55" t="s">
        <v>124</v>
      </c>
      <c r="G3" s="55" t="s">
        <v>130</v>
      </c>
      <c r="H3" s="55" t="s">
        <v>104</v>
      </c>
      <c r="M3" s="84">
        <v>45</v>
      </c>
      <c r="Q3" s="84">
        <v>45</v>
      </c>
    </row>
    <row r="4" spans="1:18" x14ac:dyDescent="0.25">
      <c r="A4" s="57">
        <v>50</v>
      </c>
      <c r="D4" s="58">
        <v>50</v>
      </c>
      <c r="G4" s="49" t="s">
        <v>108</v>
      </c>
      <c r="H4" s="49">
        <v>5</v>
      </c>
      <c r="M4" s="84">
        <v>60</v>
      </c>
      <c r="Q4" s="84">
        <v>60</v>
      </c>
    </row>
    <row r="5" spans="1:18" x14ac:dyDescent="0.25">
      <c r="A5" s="57">
        <v>60</v>
      </c>
      <c r="D5" s="58">
        <v>60</v>
      </c>
      <c r="G5" s="49" t="s">
        <v>109</v>
      </c>
      <c r="H5" s="49">
        <v>6</v>
      </c>
      <c r="M5" s="84" t="s">
        <v>209</v>
      </c>
      <c r="Q5" s="84" t="s">
        <v>209</v>
      </c>
    </row>
    <row r="6" spans="1:18" x14ac:dyDescent="0.25">
      <c r="A6" s="57">
        <v>80</v>
      </c>
      <c r="D6" s="58">
        <v>80</v>
      </c>
      <c r="G6" s="49" t="s">
        <v>108</v>
      </c>
      <c r="H6" s="49">
        <v>4</v>
      </c>
      <c r="M6" s="84" t="s">
        <v>210</v>
      </c>
      <c r="Q6" s="84" t="s">
        <v>210</v>
      </c>
    </row>
    <row r="7" spans="1:18" x14ac:dyDescent="0.25">
      <c r="A7" s="57">
        <v>90</v>
      </c>
      <c r="D7" s="58">
        <v>90</v>
      </c>
      <c r="G7" s="49" t="s">
        <v>109</v>
      </c>
      <c r="H7" s="49">
        <v>2</v>
      </c>
      <c r="M7" s="84">
        <v>100</v>
      </c>
      <c r="Q7" s="84">
        <v>100</v>
      </c>
    </row>
    <row r="8" spans="1:18" x14ac:dyDescent="0.25">
      <c r="A8" s="57">
        <v>70</v>
      </c>
      <c r="D8" s="58">
        <v>70</v>
      </c>
      <c r="G8" s="49" t="s">
        <v>108</v>
      </c>
      <c r="H8" s="49">
        <v>1</v>
      </c>
      <c r="M8" s="84" t="s">
        <v>211</v>
      </c>
      <c r="Q8" s="84" t="s">
        <v>211</v>
      </c>
    </row>
    <row r="9" spans="1:18" ht="18.75" x14ac:dyDescent="0.3">
      <c r="A9" s="57">
        <v>90</v>
      </c>
      <c r="D9" s="58">
        <v>90</v>
      </c>
      <c r="G9" s="56"/>
      <c r="H9" s="56">
        <f>COUNTIFS(G4:G8,"Laptop",H4:H8,"&gt;4")</f>
        <v>1</v>
      </c>
      <c r="M9" s="85">
        <f>COUNTA(M3:M8)</f>
        <v>6</v>
      </c>
      <c r="N9" s="50" t="s">
        <v>213</v>
      </c>
      <c r="Q9" s="84"/>
    </row>
    <row r="10" spans="1:18" ht="18.75" x14ac:dyDescent="0.3">
      <c r="A10" s="56">
        <f>COUNT(A4:A9)</f>
        <v>6</v>
      </c>
      <c r="D10" s="56">
        <f>COUNTIF(D4:D9,"&gt;60")</f>
        <v>4</v>
      </c>
      <c r="G10" s="50" t="s">
        <v>131</v>
      </c>
      <c r="M10" s="55">
        <f>COUNT(M3:M8)</f>
        <v>3</v>
      </c>
      <c r="N10" s="50" t="s">
        <v>126</v>
      </c>
      <c r="Q10" s="84">
        <v>75</v>
      </c>
    </row>
    <row r="11" spans="1:18" ht="18.75" x14ac:dyDescent="0.3">
      <c r="A11" s="50" t="s">
        <v>126</v>
      </c>
      <c r="D11" s="50" t="s">
        <v>128</v>
      </c>
      <c r="Q11" s="84" t="s">
        <v>214</v>
      </c>
    </row>
    <row r="12" spans="1:18" x14ac:dyDescent="0.25">
      <c r="Q12" s="84"/>
    </row>
    <row r="13" spans="1:18" ht="17.25" x14ac:dyDescent="0.3">
      <c r="A13" s="42" t="s">
        <v>132</v>
      </c>
      <c r="D13" s="42" t="s">
        <v>134</v>
      </c>
      <c r="G13" s="42" t="s">
        <v>135</v>
      </c>
      <c r="Q13" s="84">
        <v>200</v>
      </c>
    </row>
    <row r="14" spans="1:18" ht="18.75" x14ac:dyDescent="0.3">
      <c r="A14" s="55" t="s">
        <v>124</v>
      </c>
      <c r="D14" s="55" t="s">
        <v>124</v>
      </c>
      <c r="G14" s="55" t="s">
        <v>130</v>
      </c>
      <c r="H14" s="55" t="s">
        <v>105</v>
      </c>
      <c r="I14" s="55" t="s">
        <v>104</v>
      </c>
      <c r="K14" s="49" t="s">
        <v>137</v>
      </c>
      <c r="L14" s="49" t="s">
        <v>112</v>
      </c>
      <c r="Q14" s="85">
        <f>COUNTBLANK(Q3:Q13)</f>
        <v>2</v>
      </c>
      <c r="R14" s="50" t="s">
        <v>216</v>
      </c>
    </row>
    <row r="15" spans="1:18" x14ac:dyDescent="0.25">
      <c r="A15" s="57">
        <v>50</v>
      </c>
      <c r="D15" s="57">
        <v>50</v>
      </c>
      <c r="G15" s="49" t="s">
        <v>108</v>
      </c>
      <c r="H15" s="49" t="s">
        <v>112</v>
      </c>
      <c r="I15" s="49">
        <v>5</v>
      </c>
      <c r="Q15">
        <f>COUNTA(Q3:Q13)</f>
        <v>9</v>
      </c>
    </row>
    <row r="16" spans="1:18" x14ac:dyDescent="0.25">
      <c r="A16" s="57">
        <v>60</v>
      </c>
      <c r="D16" s="57">
        <v>60</v>
      </c>
      <c r="G16" s="49" t="s">
        <v>109</v>
      </c>
      <c r="H16" s="49" t="s">
        <v>110</v>
      </c>
      <c r="I16" s="49">
        <v>6</v>
      </c>
    </row>
    <row r="17" spans="1:11" x14ac:dyDescent="0.25">
      <c r="A17" s="57">
        <v>70</v>
      </c>
      <c r="D17" s="57">
        <v>70</v>
      </c>
      <c r="G17" s="49" t="s">
        <v>108</v>
      </c>
      <c r="H17" s="49" t="s">
        <v>110</v>
      </c>
      <c r="I17" s="49">
        <v>4</v>
      </c>
      <c r="K17">
        <f>SUMIFS(I15:I19,G15:G19,K14,H15:H19,L14)</f>
        <v>10</v>
      </c>
    </row>
    <row r="18" spans="1:11" x14ac:dyDescent="0.25">
      <c r="A18" s="57">
        <v>90</v>
      </c>
      <c r="D18" s="57">
        <v>90</v>
      </c>
      <c r="G18" s="49" t="s">
        <v>109</v>
      </c>
      <c r="H18" s="49" t="s">
        <v>112</v>
      </c>
      <c r="I18" s="49">
        <v>2</v>
      </c>
    </row>
    <row r="19" spans="1:11" x14ac:dyDescent="0.25">
      <c r="A19" s="56">
        <f>SUM(A15:A18)</f>
        <v>270</v>
      </c>
      <c r="D19" s="56">
        <f>SUMIF(D15:D18,"&gt;60")</f>
        <v>160</v>
      </c>
      <c r="G19" s="49" t="s">
        <v>108</v>
      </c>
      <c r="H19" s="49" t="s">
        <v>112</v>
      </c>
      <c r="I19" s="49">
        <v>5</v>
      </c>
    </row>
    <row r="20" spans="1:11" ht="18.75" x14ac:dyDescent="0.3">
      <c r="A20" s="50" t="s">
        <v>133</v>
      </c>
      <c r="G20" s="56"/>
      <c r="H20" s="56"/>
      <c r="I20" s="56">
        <f>SUMIFS(I15:I19,G15:G19,"Smartphone",H15:H19,"Samsung")</f>
        <v>10</v>
      </c>
    </row>
    <row r="22" spans="1:11" ht="18.75" x14ac:dyDescent="0.3">
      <c r="G22" s="50" t="s">
        <v>136</v>
      </c>
    </row>
  </sheetData>
  <hyperlinks>
    <hyperlink ref="H15" r:id="rId1" display="https://www.samsung.com/in/?srsltid=AfmBOoqcWUEb0y82JjRKyDVGoqjByLqYOyDGe_0tiJL0me3BVHyVdq0c" xr:uid="{09A382FE-110C-48B7-8DF1-89F9B3C91DB9}"/>
    <hyperlink ref="H18" r:id="rId2" display="https://www.samsung.com/in/?srsltid=AfmBOoqcWUEb0y82JjRKyDVGoqjByLqYOyDGe_0tiJL0me3BVHyVdq0c" xr:uid="{54744034-B31C-4A09-89D2-8976D97EBCBB}"/>
    <hyperlink ref="L14" r:id="rId3" display="https://www.samsung.com/in/?srsltid=AfmBOoqcWUEb0y82JjRKyDVGoqjByLqYOyDGe_0tiJL0me3BVHyVdq0c" xr:uid="{20A13777-97B9-4B5D-B724-1316E6D79CA4}"/>
    <hyperlink ref="H19" r:id="rId4" display="https://www.samsung.com/in/?srsltid=AfmBOoqcWUEb0y82JjRKyDVGoqjByLqYOyDGe_0tiJL0me3BVHyVdq0c" xr:uid="{8E2F0365-9C61-4B78-8D0B-9BA824938EF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4FD1-C80C-46EC-80E5-DEF1704D4DC3}">
  <sheetPr codeName="Sheet8">
    <tabColor theme="5" tint="-0.249977111117893"/>
  </sheetPr>
  <dimension ref="A1:AE29"/>
  <sheetViews>
    <sheetView tabSelected="1" topLeftCell="M1" workbookViewId="0">
      <selection activeCell="AE5" sqref="AE5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0.28515625" customWidth="1"/>
    <col min="4" max="4" width="8.140625" bestFit="1" customWidth="1"/>
    <col min="5" max="5" width="12.7109375" bestFit="1" customWidth="1"/>
    <col min="11" max="11" width="9.85546875" bestFit="1" customWidth="1"/>
  </cols>
  <sheetData>
    <row r="1" spans="1:31" ht="17.25" x14ac:dyDescent="0.3">
      <c r="A1" s="43" t="s">
        <v>138</v>
      </c>
      <c r="B1" s="43"/>
      <c r="C1" s="43"/>
      <c r="D1" s="43"/>
      <c r="E1" s="43"/>
      <c r="H1" s="43" t="s">
        <v>161</v>
      </c>
    </row>
    <row r="2" spans="1:31" x14ac:dyDescent="0.25">
      <c r="A2" s="81" t="s">
        <v>139</v>
      </c>
      <c r="B2" s="81" t="s">
        <v>140</v>
      </c>
      <c r="C2" s="81" t="s">
        <v>141</v>
      </c>
      <c r="D2" s="81" t="s">
        <v>142</v>
      </c>
      <c r="E2" s="81" t="s">
        <v>143</v>
      </c>
      <c r="H2" s="62" t="s">
        <v>107</v>
      </c>
      <c r="R2" s="44" t="s">
        <v>169</v>
      </c>
    </row>
    <row r="3" spans="1:31" x14ac:dyDescent="0.25">
      <c r="A3" s="71" t="s">
        <v>144</v>
      </c>
      <c r="B3" s="71" t="s">
        <v>145</v>
      </c>
      <c r="C3" s="71" t="s">
        <v>146</v>
      </c>
      <c r="D3" s="72">
        <v>80000</v>
      </c>
      <c r="E3" s="73">
        <v>0.1</v>
      </c>
      <c r="H3" s="82">
        <v>30</v>
      </c>
      <c r="J3" s="62" t="s">
        <v>124</v>
      </c>
      <c r="K3" s="48">
        <v>60</v>
      </c>
      <c r="L3" s="48">
        <v>50</v>
      </c>
      <c r="M3" s="48">
        <v>40</v>
      </c>
      <c r="N3" s="48">
        <v>90</v>
      </c>
      <c r="P3" s="48">
        <v>70</v>
      </c>
      <c r="R3" s="48">
        <v>20</v>
      </c>
      <c r="S3" s="48">
        <v>15</v>
      </c>
      <c r="T3" s="48">
        <v>20</v>
      </c>
      <c r="U3" s="48">
        <v>54</v>
      </c>
      <c r="V3" s="48">
        <v>68</v>
      </c>
      <c r="AA3" s="48">
        <v>30</v>
      </c>
      <c r="AB3" s="48">
        <v>25</v>
      </c>
      <c r="AC3" s="48">
        <v>60</v>
      </c>
      <c r="AD3" s="48">
        <v>13</v>
      </c>
      <c r="AE3" s="48">
        <v>10</v>
      </c>
    </row>
    <row r="4" spans="1:31" x14ac:dyDescent="0.25">
      <c r="A4" s="71" t="s">
        <v>147</v>
      </c>
      <c r="B4" s="71" t="s">
        <v>148</v>
      </c>
      <c r="C4" s="71" t="s">
        <v>149</v>
      </c>
      <c r="D4" s="71" t="s">
        <v>150</v>
      </c>
      <c r="E4" s="73">
        <v>0.15</v>
      </c>
      <c r="H4" s="82">
        <v>50</v>
      </c>
      <c r="K4" s="18" t="s">
        <v>162</v>
      </c>
      <c r="P4" s="18" t="s">
        <v>168</v>
      </c>
      <c r="R4" s="48">
        <v>31</v>
      </c>
      <c r="S4" s="48">
        <v>10</v>
      </c>
      <c r="T4" s="48">
        <v>66</v>
      </c>
      <c r="U4" s="48">
        <v>71</v>
      </c>
      <c r="V4" s="48">
        <v>98</v>
      </c>
      <c r="AA4" s="48">
        <v>11</v>
      </c>
      <c r="AB4" s="48">
        <v>25</v>
      </c>
      <c r="AC4" s="48">
        <v>36</v>
      </c>
      <c r="AD4" s="48">
        <v>85</v>
      </c>
      <c r="AE4" s="48">
        <v>98</v>
      </c>
    </row>
    <row r="5" spans="1:31" ht="30" x14ac:dyDescent="0.25">
      <c r="A5" s="71" t="s">
        <v>151</v>
      </c>
      <c r="B5" s="71" t="s">
        <v>152</v>
      </c>
      <c r="C5" s="71" t="s">
        <v>153</v>
      </c>
      <c r="D5" s="71" t="s">
        <v>154</v>
      </c>
      <c r="E5" s="73">
        <v>0.12</v>
      </c>
      <c r="H5" s="82">
        <v>80</v>
      </c>
      <c r="N5" s="48">
        <v>100</v>
      </c>
      <c r="R5" s="48">
        <v>25</v>
      </c>
      <c r="S5" s="48">
        <v>60</v>
      </c>
      <c r="T5" s="48">
        <v>21</v>
      </c>
      <c r="U5" s="48">
        <v>63</v>
      </c>
      <c r="V5" s="48">
        <v>23</v>
      </c>
      <c r="AA5" s="48">
        <v>58</v>
      </c>
      <c r="AB5" s="48">
        <v>66</v>
      </c>
      <c r="AC5" s="48">
        <v>58</v>
      </c>
      <c r="AD5" s="48"/>
      <c r="AE5" s="48">
        <v>6</v>
      </c>
    </row>
    <row r="6" spans="1:31" x14ac:dyDescent="0.25">
      <c r="A6" s="71" t="s">
        <v>155</v>
      </c>
      <c r="B6" s="71" t="s">
        <v>156</v>
      </c>
      <c r="C6" s="71" t="s">
        <v>157</v>
      </c>
      <c r="D6" s="72">
        <v>90000</v>
      </c>
      <c r="E6" s="73">
        <v>0.08</v>
      </c>
      <c r="H6" s="82">
        <v>70</v>
      </c>
      <c r="K6" s="18" t="s">
        <v>163</v>
      </c>
      <c r="N6" s="48">
        <v>20</v>
      </c>
      <c r="R6" s="48">
        <v>63</v>
      </c>
      <c r="S6" s="48">
        <v>50</v>
      </c>
      <c r="T6" s="48">
        <v>29</v>
      </c>
      <c r="U6" s="48">
        <v>85</v>
      </c>
      <c r="V6" s="48">
        <v>19</v>
      </c>
      <c r="AA6" s="48">
        <v>50</v>
      </c>
      <c r="AB6" s="48">
        <v>51</v>
      </c>
      <c r="AC6" s="48">
        <v>62</v>
      </c>
      <c r="AD6" s="48">
        <v>50</v>
      </c>
      <c r="AE6" s="48">
        <v>5</v>
      </c>
    </row>
    <row r="7" spans="1:31" ht="30.75" thickBot="1" x14ac:dyDescent="0.3">
      <c r="A7" s="74" t="s">
        <v>43</v>
      </c>
      <c r="B7" s="74" t="s">
        <v>158</v>
      </c>
      <c r="C7" s="74" t="s">
        <v>159</v>
      </c>
      <c r="D7" s="74" t="s">
        <v>160</v>
      </c>
      <c r="E7" s="75">
        <v>0.09</v>
      </c>
      <c r="H7" s="82">
        <v>50</v>
      </c>
      <c r="K7" s="18" t="s">
        <v>164</v>
      </c>
      <c r="N7" s="48">
        <v>100</v>
      </c>
      <c r="R7" s="48">
        <v>69</v>
      </c>
      <c r="S7" s="48">
        <v>81</v>
      </c>
      <c r="T7" s="48">
        <v>55</v>
      </c>
      <c r="U7" s="48">
        <v>57</v>
      </c>
      <c r="V7" s="48">
        <v>18</v>
      </c>
      <c r="AA7" s="48">
        <v>19</v>
      </c>
      <c r="AB7" s="48">
        <v>18</v>
      </c>
      <c r="AC7" s="48">
        <v>63</v>
      </c>
      <c r="AD7" s="48">
        <v>711</v>
      </c>
      <c r="AE7" s="48">
        <v>1</v>
      </c>
    </row>
    <row r="8" spans="1:31" x14ac:dyDescent="0.25">
      <c r="H8" s="82">
        <v>50</v>
      </c>
      <c r="K8" s="18" t="s">
        <v>165</v>
      </c>
      <c r="N8" s="48">
        <v>200</v>
      </c>
      <c r="R8" s="48"/>
      <c r="S8" s="48"/>
      <c r="T8" s="48">
        <v>32</v>
      </c>
      <c r="U8" s="48">
        <v>99</v>
      </c>
      <c r="V8" s="48">
        <v>3</v>
      </c>
    </row>
    <row r="9" spans="1:31" x14ac:dyDescent="0.25">
      <c r="A9" s="48" t="s">
        <v>139</v>
      </c>
      <c r="B9" s="48" t="s">
        <v>140</v>
      </c>
      <c r="C9" s="48" t="s">
        <v>141</v>
      </c>
      <c r="D9" s="48" t="s">
        <v>142</v>
      </c>
      <c r="E9" s="48" t="s">
        <v>143</v>
      </c>
      <c r="H9" s="82">
        <v>60</v>
      </c>
      <c r="K9" s="18" t="s">
        <v>166</v>
      </c>
      <c r="N9" s="48">
        <v>90</v>
      </c>
      <c r="R9" s="48">
        <v>55</v>
      </c>
      <c r="S9" s="48">
        <v>58</v>
      </c>
      <c r="T9" s="48">
        <v>21</v>
      </c>
      <c r="U9" s="48">
        <v>69</v>
      </c>
      <c r="V9" s="48">
        <v>63</v>
      </c>
    </row>
    <row r="10" spans="1:31" x14ac:dyDescent="0.25">
      <c r="A10" s="59" t="s">
        <v>144</v>
      </c>
      <c r="B10" s="59" t="s">
        <v>145</v>
      </c>
      <c r="C10" s="59" t="s">
        <v>146</v>
      </c>
      <c r="D10" s="60">
        <v>80000</v>
      </c>
      <c r="E10" s="61">
        <v>0.1</v>
      </c>
      <c r="H10" s="82">
        <v>30</v>
      </c>
      <c r="K10" s="18" t="s">
        <v>167</v>
      </c>
      <c r="N10" s="48">
        <v>190</v>
      </c>
      <c r="R10" s="48">
        <v>70</v>
      </c>
      <c r="S10" s="48">
        <v>66</v>
      </c>
      <c r="T10" s="48">
        <v>29</v>
      </c>
      <c r="U10" s="48">
        <v>58</v>
      </c>
      <c r="V10" s="48">
        <v>84</v>
      </c>
    </row>
    <row r="11" spans="1:31" x14ac:dyDescent="0.25">
      <c r="A11" s="59" t="s">
        <v>147</v>
      </c>
      <c r="B11" s="59" t="s">
        <v>148</v>
      </c>
      <c r="C11" s="59" t="s">
        <v>149</v>
      </c>
      <c r="D11" s="59" t="s">
        <v>150</v>
      </c>
      <c r="E11" s="61">
        <v>0.15</v>
      </c>
      <c r="H11" s="82">
        <v>40</v>
      </c>
      <c r="N11" s="48">
        <v>80</v>
      </c>
    </row>
    <row r="12" spans="1:31" ht="15.75" customHeight="1" x14ac:dyDescent="0.3">
      <c r="A12" s="59" t="s">
        <v>151</v>
      </c>
      <c r="B12" s="59" t="s">
        <v>152</v>
      </c>
      <c r="C12" s="59" t="s">
        <v>153</v>
      </c>
      <c r="D12" s="59" t="s">
        <v>154</v>
      </c>
      <c r="E12" s="61">
        <v>0.12</v>
      </c>
      <c r="H12" s="82">
        <v>80</v>
      </c>
      <c r="N12" s="48">
        <v>70</v>
      </c>
      <c r="R12" s="50" t="s">
        <v>170</v>
      </c>
      <c r="T12" s="104" t="s">
        <v>262</v>
      </c>
      <c r="Y12" s="50"/>
    </row>
    <row r="13" spans="1:31" x14ac:dyDescent="0.25">
      <c r="A13" s="59" t="s">
        <v>155</v>
      </c>
      <c r="B13" s="59" t="s">
        <v>156</v>
      </c>
      <c r="C13" s="59" t="s">
        <v>157</v>
      </c>
      <c r="D13" s="60">
        <v>90000</v>
      </c>
      <c r="E13" s="61">
        <v>0.08</v>
      </c>
      <c r="H13" s="83">
        <v>110</v>
      </c>
      <c r="N13" s="48"/>
      <c r="T13" s="104" t="s">
        <v>263</v>
      </c>
    </row>
    <row r="14" spans="1:31" ht="16.5" customHeight="1" x14ac:dyDescent="0.25">
      <c r="A14" s="59" t="s">
        <v>43</v>
      </c>
      <c r="B14" s="59" t="s">
        <v>158</v>
      </c>
      <c r="C14" s="59" t="s">
        <v>159</v>
      </c>
      <c r="D14" s="59" t="s">
        <v>160</v>
      </c>
      <c r="E14" s="61">
        <v>0.09</v>
      </c>
      <c r="H14" s="82">
        <v>25</v>
      </c>
      <c r="T14" s="104" t="s">
        <v>264</v>
      </c>
    </row>
    <row r="15" spans="1:31" x14ac:dyDescent="0.25">
      <c r="A15" s="18" t="s">
        <v>203</v>
      </c>
      <c r="H15" s="82">
        <v>200</v>
      </c>
      <c r="T15" s="104" t="s">
        <v>265</v>
      </c>
    </row>
    <row r="16" spans="1:31" x14ac:dyDescent="0.25">
      <c r="A16" s="18" t="s">
        <v>204</v>
      </c>
      <c r="H16" s="82">
        <v>85</v>
      </c>
      <c r="T16" s="104" t="s">
        <v>267</v>
      </c>
    </row>
    <row r="17" spans="1:20" x14ac:dyDescent="0.25">
      <c r="A17" s="18" t="s">
        <v>205</v>
      </c>
      <c r="T17" s="104" t="s">
        <v>266</v>
      </c>
    </row>
    <row r="18" spans="1:20" x14ac:dyDescent="0.25">
      <c r="A18" s="18" t="s">
        <v>206</v>
      </c>
    </row>
    <row r="19" spans="1:20" x14ac:dyDescent="0.25">
      <c r="A19" s="18" t="s">
        <v>207</v>
      </c>
    </row>
    <row r="20" spans="1:20" x14ac:dyDescent="0.25">
      <c r="A20" s="18" t="s">
        <v>208</v>
      </c>
    </row>
    <row r="21" spans="1:20" x14ac:dyDescent="0.25">
      <c r="A21" s="18"/>
    </row>
    <row r="22" spans="1:20" x14ac:dyDescent="0.25">
      <c r="A22" s="18"/>
    </row>
    <row r="23" spans="1:20" x14ac:dyDescent="0.25">
      <c r="A23" s="18"/>
    </row>
    <row r="24" spans="1:20" x14ac:dyDescent="0.25">
      <c r="A24" s="18"/>
    </row>
    <row r="25" spans="1:20" x14ac:dyDescent="0.25">
      <c r="A25" s="18"/>
    </row>
    <row r="26" spans="1:20" x14ac:dyDescent="0.25">
      <c r="A26" s="18"/>
    </row>
    <row r="27" spans="1:20" x14ac:dyDescent="0.25">
      <c r="A27" s="18"/>
    </row>
    <row r="28" spans="1:20" x14ac:dyDescent="0.25">
      <c r="A28" s="18"/>
    </row>
    <row r="29" spans="1:20" x14ac:dyDescent="0.25">
      <c r="A29" s="18"/>
    </row>
  </sheetData>
  <conditionalFormatting sqref="H3:H16">
    <cfRule type="top10" dxfId="15" priority="21" rank="10"/>
  </conditionalFormatting>
  <conditionalFormatting sqref="H14">
    <cfRule type="iconSet" priority="20">
      <iconSet iconSet="3TrafficLights2">
        <cfvo type="percent" val="0"/>
        <cfvo type="percent" val="33"/>
        <cfvo type="percent" val="67"/>
      </iconSet>
    </cfRule>
  </conditionalFormatting>
  <conditionalFormatting sqref="K3:N3">
    <cfRule type="cellIs" dxfId="14" priority="19" operator="greaterThan">
      <formula>50</formula>
    </cfRule>
    <cfRule type="cellIs" dxfId="13" priority="32" operator="lessThan">
      <formula>60</formula>
    </cfRule>
    <cfRule type="cellIs" dxfId="12" priority="33" operator="lessThan">
      <formula>60</formula>
    </cfRule>
  </conditionalFormatting>
  <conditionalFormatting sqref="N5">
    <cfRule type="expression" dxfId="11" priority="11">
      <formula>$N$5&gt;60</formula>
    </cfRule>
  </conditionalFormatting>
  <conditionalFormatting sqref="P3">
    <cfRule type="cellIs" dxfId="10" priority="28" operator="greaterThan">
      <formula>60</formula>
    </cfRule>
  </conditionalFormatting>
  <conditionalFormatting sqref="R3:V10">
    <cfRule type="expression" dxfId="9" priority="24">
      <formula>ISODD(R3)</formula>
    </cfRule>
  </conditionalFormatting>
  <conditionalFormatting sqref="X3:Z7 X8:Y10">
    <cfRule type="expression" dxfId="8" priority="4">
      <formula>ISODD(X3)</formula>
    </cfRule>
  </conditionalFormatting>
  <conditionalFormatting sqref="X11:Y11">
    <cfRule type="expression" dxfId="7" priority="5">
      <formula>ISODD(X11)</formula>
    </cfRule>
  </conditionalFormatting>
  <conditionalFormatting sqref="AA3:AE7">
    <cfRule type="expression" dxfId="6" priority="3">
      <formula>ISOOD(AA3)</formula>
    </cfRule>
  </conditionalFormatting>
  <conditionalFormatting sqref="AA3:AE7">
    <cfRule type="expression" dxfId="5" priority="2">
      <formula>ISOOD(AA3)</formula>
    </cfRule>
  </conditionalFormatting>
  <conditionalFormatting sqref="AA3:AE7">
    <cfRule type="expression" dxfId="0" priority="1">
      <formula>ISODD(AA3)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A2C5-07E4-4347-9539-4E18B8431573}">
  <sheetPr>
    <outlinePr summaryBelow="0"/>
  </sheetPr>
  <dimension ref="B1:F16"/>
  <sheetViews>
    <sheetView showGridLines="0" workbookViewId="0"/>
  </sheetViews>
  <sheetFormatPr defaultRowHeight="15" outlineLevelRow="1" outlineLevelCol="1" x14ac:dyDescent="0.25"/>
  <cols>
    <col min="3" max="3" width="6.28515625" bestFit="1" customWidth="1"/>
    <col min="4" max="6" width="12.42578125" bestFit="1" customWidth="1" outlineLevel="1"/>
  </cols>
  <sheetData>
    <row r="1" spans="2:6" ht="15.75" thickBot="1" x14ac:dyDescent="0.3"/>
    <row r="2" spans="2:6" ht="15.75" x14ac:dyDescent="0.25">
      <c r="B2" s="94" t="s">
        <v>234</v>
      </c>
      <c r="C2" s="94"/>
      <c r="D2" s="99"/>
      <c r="E2" s="99"/>
      <c r="F2" s="99"/>
    </row>
    <row r="3" spans="2:6" ht="15.75" collapsed="1" x14ac:dyDescent="0.25">
      <c r="B3" s="93"/>
      <c r="C3" s="93"/>
      <c r="D3" s="100" t="s">
        <v>236</v>
      </c>
      <c r="E3" s="100" t="s">
        <v>233</v>
      </c>
      <c r="F3" s="100" t="s">
        <v>241</v>
      </c>
    </row>
    <row r="4" spans="2:6" ht="67.5" hidden="1" outlineLevel="1" x14ac:dyDescent="0.25">
      <c r="B4" s="96"/>
      <c r="C4" s="96"/>
      <c r="E4" s="102" t="s">
        <v>242</v>
      </c>
      <c r="F4" s="102" t="s">
        <v>242</v>
      </c>
    </row>
    <row r="5" spans="2:6" x14ac:dyDescent="0.25">
      <c r="B5" s="97" t="s">
        <v>235</v>
      </c>
      <c r="C5" s="97"/>
      <c r="D5" s="95"/>
      <c r="E5" s="95"/>
      <c r="F5" s="95"/>
    </row>
    <row r="6" spans="2:6" outlineLevel="1" x14ac:dyDescent="0.25">
      <c r="B6" s="96"/>
      <c r="C6" s="96" t="s">
        <v>226</v>
      </c>
      <c r="D6" s="91">
        <v>300</v>
      </c>
      <c r="E6" s="101">
        <v>400</v>
      </c>
      <c r="F6" s="101">
        <v>200</v>
      </c>
    </row>
    <row r="7" spans="2:6" outlineLevel="1" x14ac:dyDescent="0.25">
      <c r="B7" s="96"/>
      <c r="C7" s="96" t="s">
        <v>227</v>
      </c>
      <c r="D7" s="91">
        <v>200</v>
      </c>
      <c r="E7" s="101">
        <v>300</v>
      </c>
      <c r="F7" s="101">
        <v>100</v>
      </c>
    </row>
    <row r="8" spans="2:6" outlineLevel="1" x14ac:dyDescent="0.25">
      <c r="B8" s="96"/>
      <c r="C8" s="96" t="s">
        <v>228</v>
      </c>
      <c r="D8" s="91">
        <v>3000</v>
      </c>
      <c r="E8" s="101">
        <v>35000</v>
      </c>
      <c r="F8" s="101">
        <v>2500</v>
      </c>
    </row>
    <row r="9" spans="2:6" outlineLevel="1" x14ac:dyDescent="0.25">
      <c r="B9" s="96"/>
      <c r="C9" s="96" t="s">
        <v>229</v>
      </c>
      <c r="D9" s="91">
        <v>30000</v>
      </c>
      <c r="E9" s="101">
        <v>5500</v>
      </c>
      <c r="F9" s="101">
        <v>25000</v>
      </c>
    </row>
    <row r="10" spans="2:6" outlineLevel="1" x14ac:dyDescent="0.25">
      <c r="B10" s="96"/>
      <c r="C10" s="96" t="s">
        <v>230</v>
      </c>
      <c r="D10" s="91">
        <v>5000</v>
      </c>
      <c r="E10" s="101">
        <v>3500</v>
      </c>
      <c r="F10" s="101">
        <v>4500</v>
      </c>
    </row>
    <row r="11" spans="2:6" outlineLevel="1" x14ac:dyDescent="0.25">
      <c r="B11" s="96"/>
      <c r="C11" s="96" t="s">
        <v>231</v>
      </c>
      <c r="D11" s="91">
        <v>3000</v>
      </c>
      <c r="E11" s="101">
        <v>3000</v>
      </c>
      <c r="F11" s="101">
        <v>2500</v>
      </c>
    </row>
    <row r="12" spans="2:6" x14ac:dyDescent="0.25">
      <c r="B12" s="97" t="s">
        <v>237</v>
      </c>
      <c r="C12" s="97"/>
      <c r="D12" s="95"/>
      <c r="E12" s="95"/>
      <c r="F12" s="95"/>
    </row>
    <row r="13" spans="2:6" ht="15.75" outlineLevel="1" thickBot="1" x14ac:dyDescent="0.3">
      <c r="B13" s="98"/>
      <c r="C13" s="98" t="s">
        <v>232</v>
      </c>
      <c r="D13" s="92">
        <v>41500</v>
      </c>
      <c r="E13" s="92">
        <v>47700</v>
      </c>
      <c r="F13" s="92">
        <v>34800</v>
      </c>
    </row>
    <row r="14" spans="2:6" x14ac:dyDescent="0.25">
      <c r="B14" t="s">
        <v>238</v>
      </c>
    </row>
    <row r="15" spans="2:6" x14ac:dyDescent="0.25">
      <c r="B15" t="s">
        <v>239</v>
      </c>
    </row>
    <row r="16" spans="2:6" x14ac:dyDescent="0.25">
      <c r="B16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4555-7A73-4204-9B50-DB38759DFD5A}">
  <sheetPr codeName="Sheet9">
    <tabColor rgb="FFFFFF00"/>
  </sheetPr>
  <dimension ref="A1:W16"/>
  <sheetViews>
    <sheetView topLeftCell="U1" workbookViewId="0">
      <selection activeCell="G15" sqref="G15"/>
    </sheetView>
  </sheetViews>
  <sheetFormatPr defaultRowHeight="15" x14ac:dyDescent="0.25"/>
  <cols>
    <col min="1" max="1" width="15.5703125" customWidth="1"/>
    <col min="2" max="2" width="10.85546875" customWidth="1"/>
    <col min="8" max="8" width="10" bestFit="1" customWidth="1"/>
    <col min="20" max="20" width="20.7109375" customWidth="1"/>
    <col min="21" max="21" width="16.140625" customWidth="1"/>
  </cols>
  <sheetData>
    <row r="1" spans="1:23" ht="17.25" x14ac:dyDescent="0.3">
      <c r="A1" s="43" t="s">
        <v>171</v>
      </c>
      <c r="T1" s="42" t="s">
        <v>225</v>
      </c>
    </row>
    <row r="2" spans="1:23" ht="17.25" x14ac:dyDescent="0.3">
      <c r="A2" s="42" t="s">
        <v>172</v>
      </c>
      <c r="H2" s="42" t="s">
        <v>195</v>
      </c>
    </row>
    <row r="3" spans="1:23" ht="15.75" x14ac:dyDescent="0.25">
      <c r="A3" s="58" t="s">
        <v>174</v>
      </c>
      <c r="B3" s="58" t="s">
        <v>173</v>
      </c>
      <c r="H3">
        <v>1</v>
      </c>
      <c r="T3" s="86" t="s">
        <v>217</v>
      </c>
      <c r="U3" s="86" t="s">
        <v>106</v>
      </c>
      <c r="W3" s="44" t="s">
        <v>243</v>
      </c>
    </row>
    <row r="4" spans="1:23" ht="18.75" x14ac:dyDescent="0.3">
      <c r="A4" s="48" t="s">
        <v>175</v>
      </c>
      <c r="B4" s="48">
        <v>66</v>
      </c>
      <c r="D4" s="44" t="s">
        <v>182</v>
      </c>
      <c r="H4">
        <v>1</v>
      </c>
      <c r="Q4" s="50" t="s">
        <v>196</v>
      </c>
      <c r="T4" s="87" t="s">
        <v>218</v>
      </c>
      <c r="U4" s="88">
        <v>300</v>
      </c>
      <c r="W4" s="44" t="s">
        <v>244</v>
      </c>
    </row>
    <row r="5" spans="1:23" x14ac:dyDescent="0.25">
      <c r="A5" s="48" t="s">
        <v>176</v>
      </c>
      <c r="B5" s="48">
        <v>60</v>
      </c>
      <c r="D5" s="44" t="s">
        <v>183</v>
      </c>
      <c r="H5" s="25">
        <f>H3*H4</f>
        <v>1</v>
      </c>
      <c r="I5" s="25">
        <v>2</v>
      </c>
      <c r="J5" s="25">
        <v>3</v>
      </c>
      <c r="K5" s="25">
        <v>4</v>
      </c>
      <c r="L5" s="25">
        <v>5</v>
      </c>
      <c r="M5" s="25">
        <v>6</v>
      </c>
      <c r="N5" s="25">
        <v>7</v>
      </c>
      <c r="O5" s="25">
        <v>8</v>
      </c>
      <c r="Q5" s="44" t="s">
        <v>200</v>
      </c>
      <c r="T5" s="87" t="s">
        <v>219</v>
      </c>
      <c r="U5" s="88">
        <v>200</v>
      </c>
      <c r="W5" s="44" t="s">
        <v>245</v>
      </c>
    </row>
    <row r="6" spans="1:23" x14ac:dyDescent="0.25">
      <c r="A6" s="48" t="s">
        <v>177</v>
      </c>
      <c r="B6" s="48">
        <v>50</v>
      </c>
      <c r="D6" s="44" t="s">
        <v>184</v>
      </c>
      <c r="H6" s="25">
        <v>2</v>
      </c>
      <c r="I6" s="25">
        <f t="dataTable" ref="I6:O14" dt2D="1" dtr="1" r1="H3" r2="H4"/>
        <v>4</v>
      </c>
      <c r="J6" s="25">
        <v>6</v>
      </c>
      <c r="K6" s="25">
        <v>8</v>
      </c>
      <c r="L6" s="25">
        <v>10</v>
      </c>
      <c r="M6" s="25">
        <v>12</v>
      </c>
      <c r="N6" s="25">
        <v>14</v>
      </c>
      <c r="O6" s="25">
        <v>16</v>
      </c>
      <c r="Q6" s="44" t="s">
        <v>197</v>
      </c>
      <c r="T6" s="87" t="s">
        <v>220</v>
      </c>
      <c r="U6" s="88">
        <v>3000</v>
      </c>
      <c r="W6" s="44" t="s">
        <v>246</v>
      </c>
    </row>
    <row r="7" spans="1:23" x14ac:dyDescent="0.25">
      <c r="A7" s="48" t="s">
        <v>178</v>
      </c>
      <c r="B7" s="48">
        <v>63.999999999999993</v>
      </c>
      <c r="D7" s="44" t="s">
        <v>185</v>
      </c>
      <c r="H7" s="25">
        <v>3</v>
      </c>
      <c r="I7" s="25">
        <v>6</v>
      </c>
      <c r="J7" s="25">
        <v>9</v>
      </c>
      <c r="K7" s="25">
        <v>12</v>
      </c>
      <c r="L7" s="25">
        <v>15</v>
      </c>
      <c r="M7" s="25">
        <v>18</v>
      </c>
      <c r="N7" s="25">
        <v>21</v>
      </c>
      <c r="O7" s="25">
        <v>24</v>
      </c>
      <c r="Q7" s="44" t="s">
        <v>198</v>
      </c>
      <c r="T7" s="87" t="s">
        <v>221</v>
      </c>
      <c r="U7" s="88">
        <v>30000</v>
      </c>
      <c r="W7" s="44" t="s">
        <v>247</v>
      </c>
    </row>
    <row r="8" spans="1:23" x14ac:dyDescent="0.25">
      <c r="A8" s="48" t="s">
        <v>179</v>
      </c>
      <c r="B8" s="48"/>
      <c r="D8" s="44" t="s">
        <v>186</v>
      </c>
      <c r="H8" s="25">
        <v>4</v>
      </c>
      <c r="I8" s="25">
        <v>8</v>
      </c>
      <c r="J8" s="25">
        <v>12</v>
      </c>
      <c r="K8" s="25">
        <v>16</v>
      </c>
      <c r="L8" s="25">
        <v>20</v>
      </c>
      <c r="M8" s="25">
        <v>24</v>
      </c>
      <c r="N8" s="25">
        <v>28</v>
      </c>
      <c r="O8" s="25">
        <v>32</v>
      </c>
      <c r="Q8" s="44" t="s">
        <v>199</v>
      </c>
      <c r="T8" s="87" t="s">
        <v>222</v>
      </c>
      <c r="U8" s="88">
        <v>5000</v>
      </c>
      <c r="W8" s="44" t="s">
        <v>246</v>
      </c>
    </row>
    <row r="9" spans="1:23" x14ac:dyDescent="0.25">
      <c r="A9" s="55" t="s">
        <v>180</v>
      </c>
      <c r="B9" s="55">
        <f>SUM(B4:B8)</f>
        <v>240</v>
      </c>
      <c r="H9" s="25">
        <v>5</v>
      </c>
      <c r="I9" s="25">
        <v>10</v>
      </c>
      <c r="J9" s="25">
        <v>15</v>
      </c>
      <c r="K9" s="25">
        <v>20</v>
      </c>
      <c r="L9" s="25">
        <v>25</v>
      </c>
      <c r="M9" s="25">
        <v>30</v>
      </c>
      <c r="N9" s="25">
        <v>35</v>
      </c>
      <c r="O9" s="25">
        <v>40</v>
      </c>
      <c r="Q9" s="44" t="s">
        <v>201</v>
      </c>
      <c r="T9" s="87" t="s">
        <v>223</v>
      </c>
      <c r="U9" s="88">
        <v>3000</v>
      </c>
      <c r="W9" s="44" t="s">
        <v>247</v>
      </c>
    </row>
    <row r="10" spans="1:23" x14ac:dyDescent="0.25">
      <c r="A10" s="55" t="s">
        <v>181</v>
      </c>
      <c r="B10" s="55">
        <f>(B9/500)*100</f>
        <v>48</v>
      </c>
      <c r="H10" s="25">
        <v>6</v>
      </c>
      <c r="I10" s="25">
        <v>12</v>
      </c>
      <c r="J10" s="25">
        <v>18</v>
      </c>
      <c r="K10" s="25">
        <v>24</v>
      </c>
      <c r="L10" s="25">
        <v>30</v>
      </c>
      <c r="M10" s="25">
        <v>36</v>
      </c>
      <c r="N10" s="25">
        <v>42</v>
      </c>
      <c r="O10" s="25">
        <v>48</v>
      </c>
      <c r="Q10" s="44" t="s">
        <v>202</v>
      </c>
      <c r="T10" s="87"/>
      <c r="U10" s="88"/>
      <c r="W10" s="44" t="s">
        <v>250</v>
      </c>
    </row>
    <row r="11" spans="1:23" x14ac:dyDescent="0.25">
      <c r="H11" s="25">
        <v>7</v>
      </c>
      <c r="I11" s="25">
        <v>14</v>
      </c>
      <c r="J11" s="25">
        <v>21</v>
      </c>
      <c r="K11" s="25">
        <v>28</v>
      </c>
      <c r="L11" s="25">
        <v>35</v>
      </c>
      <c r="M11" s="25">
        <v>42</v>
      </c>
      <c r="N11" s="25">
        <v>49</v>
      </c>
      <c r="O11" s="25">
        <v>56</v>
      </c>
      <c r="T11" s="89" t="s">
        <v>224</v>
      </c>
      <c r="U11" s="90">
        <f>SUM(U4:U9)</f>
        <v>41500</v>
      </c>
      <c r="W11" s="44" t="s">
        <v>249</v>
      </c>
    </row>
    <row r="12" spans="1:23" x14ac:dyDescent="0.25">
      <c r="A12" s="44" t="s">
        <v>187</v>
      </c>
      <c r="C12" s="44" t="s">
        <v>192</v>
      </c>
      <c r="H12" s="25">
        <v>8</v>
      </c>
      <c r="I12" s="25">
        <v>16</v>
      </c>
      <c r="J12" s="25">
        <v>24</v>
      </c>
      <c r="K12" s="25">
        <v>32</v>
      </c>
      <c r="L12" s="25">
        <v>40</v>
      </c>
      <c r="M12" s="25">
        <v>48</v>
      </c>
      <c r="N12" s="25">
        <v>56</v>
      </c>
      <c r="O12" s="25">
        <v>64</v>
      </c>
      <c r="W12" s="44" t="s">
        <v>248</v>
      </c>
    </row>
    <row r="13" spans="1:23" x14ac:dyDescent="0.25">
      <c r="A13" s="44" t="s">
        <v>188</v>
      </c>
      <c r="C13" s="44" t="s">
        <v>193</v>
      </c>
      <c r="H13" s="25">
        <v>9</v>
      </c>
      <c r="I13" s="25">
        <v>18</v>
      </c>
      <c r="J13" s="25">
        <v>27</v>
      </c>
      <c r="K13" s="25">
        <v>36</v>
      </c>
      <c r="L13" s="25">
        <v>45</v>
      </c>
      <c r="M13" s="25">
        <v>54</v>
      </c>
      <c r="N13" s="25">
        <v>63</v>
      </c>
      <c r="O13" s="25">
        <v>72</v>
      </c>
    </row>
    <row r="14" spans="1:23" x14ac:dyDescent="0.25">
      <c r="A14" s="44" t="s">
        <v>189</v>
      </c>
      <c r="C14" s="44" t="s">
        <v>189</v>
      </c>
      <c r="H14" s="25">
        <v>10</v>
      </c>
      <c r="I14" s="25">
        <v>20</v>
      </c>
      <c r="J14" s="25">
        <v>30</v>
      </c>
      <c r="K14" s="25">
        <v>40</v>
      </c>
      <c r="L14" s="25">
        <v>50</v>
      </c>
      <c r="M14" s="25">
        <v>60</v>
      </c>
      <c r="N14" s="25">
        <v>70</v>
      </c>
      <c r="O14" s="25">
        <v>80</v>
      </c>
    </row>
    <row r="15" spans="1:23" x14ac:dyDescent="0.25">
      <c r="A15" s="44" t="s">
        <v>190</v>
      </c>
      <c r="C15" s="44" t="s">
        <v>194</v>
      </c>
    </row>
    <row r="16" spans="1:23" x14ac:dyDescent="0.25">
      <c r="A16" s="44" t="s">
        <v>191</v>
      </c>
      <c r="C16" s="44" t="s">
        <v>191</v>
      </c>
    </row>
  </sheetData>
  <scenarios current="1" sqref="U11">
    <scenario name="High" locked="1" count="6" user="Amit Kamat" comment="Created by Amit Kamat on 3/12/2025_x000a_Modified by Amit Kamat on 3/12/2025">
      <inputCells r="U4" val="400" numFmtId="170"/>
      <inputCells r="U5" val="300" numFmtId="170"/>
      <inputCells r="U6" val="35000" numFmtId="170"/>
      <inputCells r="U7" val="5500" numFmtId="170"/>
      <inputCells r="U8" val="3500" numFmtId="170"/>
      <inputCells r="U9" val="3000" numFmtId="170"/>
    </scenario>
    <scenario name="low" locked="1" count="6" user="Amit Kamat" comment="Created by Amit Kamat on 3/12/2025_x000a_Modified by Amit Kamat on 3/12/2025">
      <inputCells r="U4" val="200" numFmtId="170"/>
      <inputCells r="U5" val="100" numFmtId="170"/>
      <inputCells r="U6" val="2500" numFmtId="170"/>
      <inputCells r="U7" val="25000" numFmtId="170"/>
      <inputCells r="U8" val="4500" numFmtId="170"/>
      <inputCells r="U9" val="2500" numFmtId="170"/>
    </scenario>
  </scenario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7268-7C38-4A39-840E-FC65B65AF71A}">
  <sheetPr>
    <outlinePr summaryBelow="0"/>
  </sheetPr>
  <dimension ref="B1:O16"/>
  <sheetViews>
    <sheetView showGridLines="0" workbookViewId="0">
      <selection activeCell="K4" sqref="K4"/>
    </sheetView>
  </sheetViews>
  <sheetFormatPr defaultRowHeight="15" outlineLevelRow="1" outlineLevelCol="1" x14ac:dyDescent="0.25"/>
  <cols>
    <col min="3" max="3" width="5.140625" bestFit="1" customWidth="1"/>
    <col min="4" max="6" width="12.42578125" bestFit="1" customWidth="1" outlineLevel="1"/>
  </cols>
  <sheetData>
    <row r="1" spans="2:15" ht="15.75" thickBot="1" x14ac:dyDescent="0.3"/>
    <row r="2" spans="2:15" ht="15.75" x14ac:dyDescent="0.25">
      <c r="B2" s="94" t="s">
        <v>234</v>
      </c>
      <c r="C2" s="94"/>
      <c r="D2" s="99"/>
      <c r="E2" s="99"/>
      <c r="F2" s="99"/>
    </row>
    <row r="3" spans="2:15" ht="15.75" x14ac:dyDescent="0.25">
      <c r="B3" s="93"/>
      <c r="C3" s="93"/>
      <c r="D3" s="100" t="s">
        <v>236</v>
      </c>
      <c r="E3" s="100" t="s">
        <v>233</v>
      </c>
      <c r="F3" s="100" t="s">
        <v>259</v>
      </c>
    </row>
    <row r="4" spans="2:15" ht="33.75" outlineLevel="1" x14ac:dyDescent="0.25">
      <c r="B4" s="96"/>
      <c r="C4" s="96"/>
      <c r="E4" s="102" t="s">
        <v>258</v>
      </c>
      <c r="F4" s="102" t="s">
        <v>258</v>
      </c>
      <c r="K4" s="48">
        <v>58</v>
      </c>
      <c r="L4" s="48">
        <v>66</v>
      </c>
      <c r="M4" s="48">
        <v>58</v>
      </c>
      <c r="N4" s="48"/>
      <c r="O4" s="48">
        <v>6</v>
      </c>
    </row>
    <row r="5" spans="2:15" x14ac:dyDescent="0.25">
      <c r="B5" s="97" t="s">
        <v>235</v>
      </c>
      <c r="C5" s="97"/>
      <c r="D5" s="95"/>
      <c r="E5" s="95"/>
      <c r="F5" s="95"/>
      <c r="K5" s="48"/>
      <c r="L5" s="48"/>
      <c r="M5" s="48">
        <v>62</v>
      </c>
      <c r="N5" s="48">
        <v>50</v>
      </c>
      <c r="O5" s="48">
        <v>5</v>
      </c>
    </row>
    <row r="6" spans="2:15" outlineLevel="1" x14ac:dyDescent="0.25">
      <c r="B6" s="96"/>
      <c r="C6" s="96" t="s">
        <v>251</v>
      </c>
      <c r="D6" s="91">
        <v>300</v>
      </c>
      <c r="E6" s="101">
        <v>400</v>
      </c>
      <c r="F6" s="101">
        <v>200</v>
      </c>
      <c r="K6" s="48">
        <v>19</v>
      </c>
      <c r="L6" s="48">
        <v>18</v>
      </c>
      <c r="M6" s="48">
        <v>63</v>
      </c>
      <c r="N6" s="48">
        <v>711</v>
      </c>
      <c r="O6" s="48">
        <v>1</v>
      </c>
    </row>
    <row r="7" spans="2:15" outlineLevel="1" x14ac:dyDescent="0.25">
      <c r="B7" s="96"/>
      <c r="C7" s="96" t="s">
        <v>252</v>
      </c>
      <c r="D7" s="91">
        <v>200</v>
      </c>
      <c r="E7" s="101">
        <v>300</v>
      </c>
      <c r="F7" s="101">
        <v>100</v>
      </c>
      <c r="K7" s="48"/>
      <c r="L7" s="48"/>
      <c r="M7" s="48"/>
      <c r="N7" s="48">
        <v>8</v>
      </c>
      <c r="O7" s="48">
        <v>4</v>
      </c>
    </row>
    <row r="8" spans="2:15" outlineLevel="1" x14ac:dyDescent="0.25">
      <c r="B8" s="96"/>
      <c r="C8" s="96" t="s">
        <v>253</v>
      </c>
      <c r="D8" s="91">
        <v>3000</v>
      </c>
      <c r="E8" s="101">
        <v>3500</v>
      </c>
      <c r="F8" s="101">
        <v>2500</v>
      </c>
      <c r="K8" s="48">
        <v>30</v>
      </c>
      <c r="L8" s="48">
        <v>25</v>
      </c>
      <c r="M8" s="48">
        <v>60</v>
      </c>
      <c r="N8" s="48">
        <v>13</v>
      </c>
      <c r="O8" s="48">
        <v>10</v>
      </c>
    </row>
    <row r="9" spans="2:15" outlineLevel="1" x14ac:dyDescent="0.25">
      <c r="B9" s="96"/>
      <c r="C9" s="96" t="s">
        <v>254</v>
      </c>
      <c r="D9" s="91">
        <v>30000</v>
      </c>
      <c r="E9" s="101">
        <v>35000</v>
      </c>
      <c r="F9" s="101">
        <v>25000</v>
      </c>
      <c r="K9" s="48"/>
      <c r="L9" s="48"/>
      <c r="M9" s="48"/>
      <c r="N9" s="48"/>
      <c r="O9" s="48">
        <v>98</v>
      </c>
    </row>
    <row r="10" spans="2:15" outlineLevel="1" x14ac:dyDescent="0.25">
      <c r="B10" s="96"/>
      <c r="C10" s="96" t="s">
        <v>255</v>
      </c>
      <c r="D10" s="91">
        <v>5000</v>
      </c>
      <c r="E10" s="101">
        <v>5500</v>
      </c>
      <c r="F10" s="101">
        <v>4500</v>
      </c>
      <c r="K10" s="48">
        <v>58</v>
      </c>
      <c r="L10" s="48">
        <v>66</v>
      </c>
      <c r="M10" s="48">
        <v>58</v>
      </c>
      <c r="N10" s="48"/>
      <c r="O10" s="48">
        <v>6</v>
      </c>
    </row>
    <row r="11" spans="2:15" outlineLevel="1" x14ac:dyDescent="0.25">
      <c r="B11" s="96"/>
      <c r="C11" s="96" t="s">
        <v>256</v>
      </c>
      <c r="D11" s="91">
        <v>3000</v>
      </c>
      <c r="E11" s="101">
        <v>3500</v>
      </c>
      <c r="F11" s="101">
        <v>2500</v>
      </c>
    </row>
    <row r="12" spans="2:15" x14ac:dyDescent="0.25">
      <c r="B12" s="97" t="s">
        <v>237</v>
      </c>
      <c r="C12" s="97"/>
      <c r="D12" s="95"/>
      <c r="E12" s="95"/>
      <c r="F12" s="95"/>
    </row>
    <row r="13" spans="2:15" ht="15.75" outlineLevel="1" thickBot="1" x14ac:dyDescent="0.3">
      <c r="B13" s="98"/>
      <c r="C13" s="98" t="s">
        <v>257</v>
      </c>
      <c r="D13" s="92">
        <v>41500</v>
      </c>
      <c r="E13" s="92">
        <v>48200</v>
      </c>
      <c r="F13" s="92">
        <v>34800</v>
      </c>
    </row>
    <row r="14" spans="2:15" x14ac:dyDescent="0.25">
      <c r="B14" t="s">
        <v>238</v>
      </c>
    </row>
    <row r="15" spans="2:15" x14ac:dyDescent="0.25">
      <c r="B15" t="s">
        <v>239</v>
      </c>
    </row>
    <row r="16" spans="2:15" x14ac:dyDescent="0.25">
      <c r="B16" t="s">
        <v>240</v>
      </c>
    </row>
  </sheetData>
  <conditionalFormatting sqref="K4:O10">
    <cfRule type="expression" dxfId="3" priority="3">
      <formula>ISOOD(K4)</formula>
    </cfRule>
    <cfRule type="expression" dxfId="2" priority="1">
      <formula>ISOOD(K4)</formula>
    </cfRule>
  </conditionalFormatting>
  <conditionalFormatting sqref="K4:O10">
    <cfRule type="expression" dxfId="4" priority="2">
      <formula>ISOOD(K4)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18FB-C4C7-4A6C-A60A-10845C7073B4}">
  <sheetPr>
    <tabColor theme="4" tint="0.39997558519241921"/>
  </sheetPr>
  <dimension ref="A1:B9"/>
  <sheetViews>
    <sheetView workbookViewId="0">
      <selection activeCell="K7" sqref="K7"/>
    </sheetView>
  </sheetViews>
  <sheetFormatPr defaultRowHeight="15" x14ac:dyDescent="0.25"/>
  <cols>
    <col min="1" max="1" width="18.28515625" bestFit="1" customWidth="1"/>
    <col min="2" max="2" width="8" bestFit="1" customWidth="1"/>
  </cols>
  <sheetData>
    <row r="1" spans="1:2" ht="15.75" x14ac:dyDescent="0.25">
      <c r="A1" s="86" t="s">
        <v>217</v>
      </c>
      <c r="B1" s="86" t="s">
        <v>106</v>
      </c>
    </row>
    <row r="2" spans="1:2" x14ac:dyDescent="0.25">
      <c r="A2" s="87" t="s">
        <v>218</v>
      </c>
      <c r="B2" s="88">
        <v>300</v>
      </c>
    </row>
    <row r="3" spans="1:2" x14ac:dyDescent="0.25">
      <c r="A3" s="87" t="s">
        <v>219</v>
      </c>
      <c r="B3" s="88">
        <v>200</v>
      </c>
    </row>
    <row r="4" spans="1:2" x14ac:dyDescent="0.25">
      <c r="A4" s="87" t="s">
        <v>220</v>
      </c>
      <c r="B4" s="88">
        <v>3000</v>
      </c>
    </row>
    <row r="5" spans="1:2" x14ac:dyDescent="0.25">
      <c r="A5" s="87" t="s">
        <v>221</v>
      </c>
      <c r="B5" s="88">
        <v>30000</v>
      </c>
    </row>
    <row r="6" spans="1:2" x14ac:dyDescent="0.25">
      <c r="A6" s="87" t="s">
        <v>222</v>
      </c>
      <c r="B6" s="88">
        <v>5000</v>
      </c>
    </row>
    <row r="7" spans="1:2" x14ac:dyDescent="0.25">
      <c r="A7" s="87" t="s">
        <v>223</v>
      </c>
      <c r="B7" s="88">
        <v>3000</v>
      </c>
    </row>
    <row r="8" spans="1:2" x14ac:dyDescent="0.25">
      <c r="A8" s="87"/>
      <c r="B8" s="88"/>
    </row>
    <row r="9" spans="1:2" x14ac:dyDescent="0.25">
      <c r="A9" s="89" t="s">
        <v>224</v>
      </c>
      <c r="B9" s="90">
        <f>SUM(B2:B7)</f>
        <v>41500</v>
      </c>
    </row>
  </sheetData>
  <scenarios current="0" sqref="B9">
    <scenario name="High" locked="1" count="6" user="Amit Kamat" comment="Created by Amit Kamat on 3/13/2025">
      <inputCells r="B2" val="400" numFmtId="170"/>
      <inputCells r="B3" val="300" numFmtId="170"/>
      <inputCells r="B4" val="3500" numFmtId="170"/>
      <inputCells r="B5" val="35000" numFmtId="170"/>
      <inputCells r="B6" val="5500" numFmtId="170"/>
      <inputCells r="B7" val="3500" numFmtId="170"/>
    </scenario>
    <scenario name="Low" locked="1" count="6" user="Amit Kamat" comment="Created by Amit Kamat on 3/13/2025">
      <inputCells r="B2" val="200" numFmtId="170"/>
      <inputCells r="B3" val="100" numFmtId="170"/>
      <inputCells r="B4" val="2500" numFmtId="170"/>
      <inputCells r="B5" val="25000" numFmtId="170"/>
      <inputCells r="B6" val="4500" numFmtId="170"/>
      <inputCells r="B7" val="2500" numFmtId="170"/>
    </scenario>
  </scenarios>
  <dataValidations count="1">
    <dataValidation type="whole" allowBlank="1" showInputMessage="1" showErrorMessage="1" errorTitle="Enter correct number" error="you are not putting correct number" promptTitle="Enter number correct number" prompt="Enter number between 100 to 500" sqref="I4:I10" xr:uid="{93159025-E6C6-4E86-94DF-326E2F17205A}">
      <formula1>100</formula1>
      <formula2>500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Date &amp; Time</vt:lpstr>
      <vt:lpstr>Data Validation</vt:lpstr>
      <vt:lpstr>Templates</vt:lpstr>
      <vt:lpstr>Short &amp; filter</vt:lpstr>
      <vt:lpstr>Text</vt:lpstr>
      <vt:lpstr>Database function</vt:lpstr>
      <vt:lpstr>Power function</vt:lpstr>
      <vt:lpstr>Formatting</vt:lpstr>
      <vt:lpstr>Scenario Summary</vt:lpstr>
      <vt:lpstr>What-If Analysis</vt:lpstr>
      <vt:lpstr>Scenario Summary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2025-02-20T01:46:05Z</dcterms:created>
  <dcterms:modified xsi:type="dcterms:W3CDTF">2025-07-10T15:47:02Z</dcterms:modified>
</cp:coreProperties>
</file>